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101" i="371" l="1"/>
  <c r="V101" i="371" s="1"/>
  <c r="S101" i="371"/>
  <c r="R101" i="371"/>
  <c r="Q101" i="371"/>
  <c r="U100" i="371"/>
  <c r="T100" i="371"/>
  <c r="V100" i="371" s="1"/>
  <c r="S100" i="371"/>
  <c r="R100" i="371"/>
  <c r="Q100" i="371"/>
  <c r="T99" i="371"/>
  <c r="S99" i="371"/>
  <c r="V99" i="371" s="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U96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S93" i="371"/>
  <c r="V93" i="371" s="1"/>
  <c r="R93" i="371"/>
  <c r="Q93" i="371"/>
  <c r="U92" i="371"/>
  <c r="T92" i="371"/>
  <c r="V92" i="371" s="1"/>
  <c r="S92" i="371"/>
  <c r="R92" i="371"/>
  <c r="Q92" i="371"/>
  <c r="T91" i="371"/>
  <c r="S91" i="371"/>
  <c r="V91" i="371" s="1"/>
  <c r="R91" i="371"/>
  <c r="Q91" i="371"/>
  <c r="U90" i="371"/>
  <c r="T90" i="371"/>
  <c r="V90" i="371" s="1"/>
  <c r="S90" i="371"/>
  <c r="R90" i="371"/>
  <c r="Q90" i="371"/>
  <c r="T89" i="371"/>
  <c r="S89" i="371"/>
  <c r="V89" i="371" s="1"/>
  <c r="R89" i="371"/>
  <c r="Q89" i="371"/>
  <c r="U88" i="371"/>
  <c r="T88" i="371"/>
  <c r="V88" i="371" s="1"/>
  <c r="S88" i="371"/>
  <c r="R88" i="371"/>
  <c r="Q88" i="371"/>
  <c r="T87" i="371"/>
  <c r="S87" i="371"/>
  <c r="V87" i="371" s="1"/>
  <c r="R87" i="371"/>
  <c r="Q87" i="371"/>
  <c r="U86" i="371"/>
  <c r="T86" i="371"/>
  <c r="V86" i="371" s="1"/>
  <c r="S86" i="371"/>
  <c r="R86" i="371"/>
  <c r="Q86" i="371"/>
  <c r="T85" i="371"/>
  <c r="S85" i="371"/>
  <c r="V85" i="371" s="1"/>
  <c r="R85" i="371"/>
  <c r="Q85" i="371"/>
  <c r="U84" i="371"/>
  <c r="T84" i="371"/>
  <c r="V84" i="371" s="1"/>
  <c r="S84" i="371"/>
  <c r="R84" i="371"/>
  <c r="Q84" i="371"/>
  <c r="T83" i="371"/>
  <c r="S83" i="371"/>
  <c r="V83" i="371" s="1"/>
  <c r="R83" i="371"/>
  <c r="Q83" i="371"/>
  <c r="U82" i="371"/>
  <c r="T82" i="371"/>
  <c r="V82" i="371" s="1"/>
  <c r="S82" i="371"/>
  <c r="R82" i="371"/>
  <c r="Q82" i="371"/>
  <c r="T81" i="371"/>
  <c r="S81" i="371"/>
  <c r="V81" i="371" s="1"/>
  <c r="R81" i="371"/>
  <c r="Q81" i="371"/>
  <c r="V80" i="371"/>
  <c r="U80" i="371"/>
  <c r="T80" i="371"/>
  <c r="S80" i="371"/>
  <c r="R80" i="371"/>
  <c r="Q80" i="371"/>
  <c r="T79" i="371"/>
  <c r="S79" i="371"/>
  <c r="V79" i="371" s="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U74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S71" i="371"/>
  <c r="V71" i="371" s="1"/>
  <c r="R71" i="371"/>
  <c r="Q71" i="371"/>
  <c r="U70" i="371"/>
  <c r="T70" i="371"/>
  <c r="V70" i="371" s="1"/>
  <c r="S70" i="371"/>
  <c r="R70" i="371"/>
  <c r="Q70" i="371"/>
  <c r="T69" i="371"/>
  <c r="S69" i="371"/>
  <c r="V69" i="371" s="1"/>
  <c r="R69" i="371"/>
  <c r="Q69" i="371"/>
  <c r="U68" i="371"/>
  <c r="T68" i="371"/>
  <c r="V68" i="371" s="1"/>
  <c r="S68" i="371"/>
  <c r="R68" i="371"/>
  <c r="Q68" i="371"/>
  <c r="T67" i="371"/>
  <c r="S67" i="371"/>
  <c r="V67" i="371" s="1"/>
  <c r="R67" i="371"/>
  <c r="Q67" i="371"/>
  <c r="U66" i="371"/>
  <c r="T66" i="371"/>
  <c r="V66" i="371" s="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T63" i="371"/>
  <c r="S63" i="371"/>
  <c r="V63" i="371" s="1"/>
  <c r="R63" i="371"/>
  <c r="Q63" i="371"/>
  <c r="U62" i="371"/>
  <c r="T62" i="371"/>
  <c r="V62" i="371" s="1"/>
  <c r="S62" i="371"/>
  <c r="R62" i="371"/>
  <c r="Q62" i="371"/>
  <c r="T61" i="371"/>
  <c r="S61" i="371"/>
  <c r="V61" i="371" s="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V58" i="371"/>
  <c r="U58" i="371"/>
  <c r="T58" i="37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U30" i="371"/>
  <c r="T30" i="371"/>
  <c r="V30" i="371" s="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V16" i="371"/>
  <c r="U16" i="371"/>
  <c r="T16" i="37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T9" i="371"/>
  <c r="S9" i="371"/>
  <c r="V9" i="371" s="1"/>
  <c r="R9" i="371"/>
  <c r="Q9" i="371"/>
  <c r="V8" i="371"/>
  <c r="U8" i="371"/>
  <c r="T8" i="37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7" i="371" l="1"/>
  <c r="U9" i="371"/>
  <c r="U11" i="371"/>
  <c r="U15" i="371"/>
  <c r="U17" i="371"/>
  <c r="U19" i="371"/>
  <c r="U21" i="371"/>
  <c r="U23" i="371"/>
  <c r="U25" i="371"/>
  <c r="U27" i="371"/>
  <c r="U29" i="371"/>
  <c r="U31" i="371"/>
  <c r="U33" i="371"/>
  <c r="U35" i="371"/>
  <c r="U37" i="371"/>
  <c r="U39" i="371"/>
  <c r="U45" i="371"/>
  <c r="U47" i="371"/>
  <c r="U49" i="371"/>
  <c r="U51" i="371"/>
  <c r="U53" i="371"/>
  <c r="U57" i="371"/>
  <c r="U59" i="371"/>
  <c r="U61" i="371"/>
  <c r="U63" i="371"/>
  <c r="U65" i="371"/>
  <c r="U67" i="371"/>
  <c r="U69" i="371"/>
  <c r="U71" i="371"/>
  <c r="U79" i="371"/>
  <c r="U81" i="371"/>
  <c r="U83" i="371"/>
  <c r="U85" i="371"/>
  <c r="U87" i="371"/>
  <c r="U89" i="371"/>
  <c r="U91" i="371"/>
  <c r="U93" i="371"/>
  <c r="U99" i="371"/>
  <c r="U101" i="371"/>
  <c r="U5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D16" i="414"/>
  <c r="C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<sst xmlns="http://schemas.openxmlformats.org/spreadsheetml/2006/main" count="52411" uniqueCount="7439">
  <si>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</si>
  <si>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</si>
  <si>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</si>
  <si>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</si>
  <si>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</si>
  <si>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</si>
  <si>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</si>
  <si>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</si>
  <si>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</si>
  <si>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</si>
  <si>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</si>
  <si>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</si>
  <si>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</si>
  <si>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</si>
  <si>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</si>
  <si>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</si>
  <si>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</si>
  <si>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</si>
  <si>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</si>
  <si>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</si>
  <si>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</si>
  <si>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</si>
  <si>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</si>
  <si>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</si>
  <si>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</si>
  <si>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</si>
  <si>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</si>
  <si>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</si>
  <si>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</si>
  <si>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</si>
  <si>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</si>
  <si>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</si>
  <si>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</si>
  <si>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</si>
  <si>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</si>
  <si>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</si>
  <si>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</si>
  <si>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</si>
  <si>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</si>
  <si>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</si>
  <si>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</si>
  <si>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</si>
  <si>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</si>
  <si>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</si>
  <si>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</si>
  <si>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</si>
  <si>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</si>
  <si>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</si>
  <si>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</si>
  <si>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</si>
  <si>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</si>
  <si>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</si>
  <si>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</si>
  <si>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</si>
  <si>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</si>
  <si>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</si>
  <si>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</si>
  <si>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</si>
  <si>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</si>
  <si>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</si>
  <si>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</si>
  <si>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</si>
  <si>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</si>
  <si>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</si>
  <si>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</si>
  <si>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</si>
  <si>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</si>
  <si>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</si>
  <si>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</si>
  <si>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</si>
  <si>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</si>
  <si>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</si>
  <si>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</si>
  <si>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</si>
  <si>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</si>
  <si>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</si>
  <si>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</si>
  <si>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</si>
  <si>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</si>
  <si>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</si>
  <si>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</si>
  <si>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</si>
  <si>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</si>
  <si>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</si>
  <si>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</si>
  <si>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</si>
  <si>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</si>
  <si>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</si>
  <si>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</si>
  <si>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</si>
  <si>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</si>
  <si>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</si>
  <si>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</si>
  <si>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</si>
  <si>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</si>
  <si>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</si>
  <si>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</si>
  <si>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</si>
  <si>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</si>
  <si>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</si>
  <si>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</si>
  <si>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</si>
  <si>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</si>
  <si>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</si>
  <si>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</si>
  <si>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</si>
  <si>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</si>
  <si>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</si>
  <si>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</si>
  <si>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</si>
  <si>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</si>
  <si>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</si>
  <si>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</si>
  <si>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</si>
  <si>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</si>
  <si>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</si>
  <si>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</si>
  <si>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</si>
  <si>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</si>
  <si>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</si>
  <si>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</si>
  <si>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</si>
  <si>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</si>
  <si>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</si>
  <si>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</si>
  <si>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</si>
  <si>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</si>
  <si>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</si>
  <si>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</si>
  <si>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</si>
  <si>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</si>
  <si>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</si>
  <si>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</si>
  <si>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</si>
  <si>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</si>
  <si>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</si>
  <si>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</si>
  <si>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</si>
  <si>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</si>
  <si>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</si>
  <si>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</si>
  <si>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</si>
  <si>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</si>
  <si>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</si>
  <si>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</si>
  <si>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</si>
  <si>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</si>
  <si>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</si>
  <si>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</si>
  <si>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</si>
  <si>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</si>
  <si>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</si>
  <si>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</si>
  <si>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</si>
  <si>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</si>
  <si>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</si>
  <si>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</si>
  <si>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</si>
  <si>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</si>
  <si>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</si>
  <si>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</si>
  <si>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</si>
  <si>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</si>
  <si>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</si>
  <si>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</si>
  <si>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</si>
  <si>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</si>
  <si>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</si>
  <si>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</si>
  <si>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</si>
  <si>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</si>
  <si>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</si>
  <si>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</si>
  <si>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</si>
  <si>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</si>
  <si>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</si>
  <si>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</si>
  <si>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</si>
  <si>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</si>
  <si>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</si>
  <si>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</si>
  <si>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</si>
  <si>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</si>
  <si>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</si>
  <si>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</si>
  <si>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</si>
  <si>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</si>
  <si>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</si>
  <si>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</si>
  <si>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</si>
  <si>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</si>
  <si>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</si>
  <si>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</si>
  <si>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</si>
  <si>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</si>
  <si>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</si>
  <si>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</si>
  <si>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</si>
  <si>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</si>
  <si>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</si>
  <si>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</si>
  <si>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</si>
  <si>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</si>
  <si>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</si>
  <si>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</si>
  <si>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</si>
  <si>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</si>
  <si>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</si>
  <si>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</si>
  <si>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</si>
  <si>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</si>
  <si>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</si>
  <si>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</si>
  <si>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</si>
  <si>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</si>
  <si>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</si>
  <si>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</si>
  <si>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</si>
  <si>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</si>
  <si>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</si>
  <si>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</si>
  <si>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</si>
  <si>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</si>
  <si>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</si>
  <si>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</si>
  <si>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</si>
  <si>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</si>
  <si>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</si>
  <si>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</si>
  <si>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</si>
  <si>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</si>
  <si>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</si>
  <si>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</si>
  <si>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</si>
  <si>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</si>
  <si>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</si>
  <si>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</si>
  <si>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</si>
  <si>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</si>
  <si>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</si>
  <si>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</si>
  <si>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</si>
  <si>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</si>
  <si>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</si>
  <si>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</si>
  <si>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</si>
  <si>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</si>
  <si>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</si>
  <si>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</si>
  <si>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</si>
  <si>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</si>
  <si>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</si>
  <si>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</si>
  <si>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</si>
  <si>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</si>
  <si>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</si>
  <si>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</si>
  <si>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</si>
  <si>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</si>
  <si>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</si>
  <si>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</si>
  <si>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</si>
  <si>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</si>
  <si>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</si>
  <si>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</si>
  <si>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</si>
  <si>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</si>
  <si>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</si>
  <si>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</si>
  <si>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</si>
  <si>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</si>
  <si>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</si>
  <si>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</si>
  <si>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</si>
  <si>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</si>
  <si>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</si>
  <si>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</si>
  <si>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</si>
  <si>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</si>
  <si>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</si>
  <si>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</si>
  <si>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</si>
  <si>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</si>
  <si>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</si>
  <si>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</si>
  <si>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</si>
  <si>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</si>
  <si>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</si>
  <si>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</si>
  <si>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</si>
  <si>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</si>
  <si>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</si>
  <si>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</si>
  <si>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</si>
  <si>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</si>
  <si>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</si>
  <si>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</si>
  <si>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</si>
  <si>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</si>
  <si>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</si>
  <si>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</si>
  <si>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</si>
  <si>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</si>
  <si>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</si>
  <si>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</si>
  <si>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</si>
  <si>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</si>
  <si>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</si>
  <si>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</si>
  <si>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</si>
  <si>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</si>
  <si>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</si>
  <si>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</si>
  <si>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</si>
  <si>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</si>
  <si>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</si>
  <si>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</si>
  <si>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</si>
  <si>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</si>
  <si>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</si>
  <si>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</si>
  <si>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</si>
  <si>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</si>
  <si>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</si>
  <si>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</si>
  <si>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</si>
  <si>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</si>
  <si>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</si>
  <si>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</si>
  <si>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</si>
  <si>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</si>
  <si>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</si>
  <si>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</si>
  <si>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</si>
  <si>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</si>
  <si>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</si>
  <si>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</si>
  <si>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</si>
  <si>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</si>
  <si>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</si>
  <si>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</si>
  <si>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</si>
  <si>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</si>
  <si>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</si>
  <si>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</si>
  <si>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</si>
  <si>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</si>
  <si>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</si>
  <si>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</si>
  <si>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</si>
  <si>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</si>
  <si>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</si>
  <si>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</si>
  <si>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</si>
  <si>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</si>
  <si>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</si>
  <si>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</si>
  <si>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</si>
  <si>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</si>
  <si>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</si>
  <si>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</si>
  <si>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</si>
  <si>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</si>
  <si>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</si>
  <si>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</si>
  <si>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</si>
  <si>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</si>
  <si>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</si>
  <si>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</si>
  <si>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</si>
  <si>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</si>
  <si>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</si>
  <si>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</si>
  <si>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</si>
  <si>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</si>
  <si>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</si>
  <si>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</si>
  <si>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</si>
  <si>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</si>
  <si>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</si>
  <si>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</si>
  <si>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</si>
  <si>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</si>
  <si>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</si>
  <si>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</si>
  <si>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</si>
  <si>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</si>
  <si>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</si>
  <si>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</si>
  <si>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</si>
  <si>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</si>
  <si>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</si>
  <si>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</si>
  <si>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</si>
  <si>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</si>
  <si>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</si>
  <si>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</si>
  <si>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</si>
  <si>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</si>
  <si>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</si>
  <si>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</si>
  <si>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</si>
  <si>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</si>
  <si>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</si>
  <si>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</si>
  <si>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</si>
  <si>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</si>
  <si>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</si>
  <si>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</si>
  <si>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</si>
  <si>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</si>
  <si>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</si>
  <si>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</si>
  <si>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</si>
  <si>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</si>
  <si>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</si>
  <si>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</si>
  <si>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</si>
  <si>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</si>
  <si>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513     Náklady na reprezentaci</t>
  </si>
  <si>
    <t>51399     Náklady na reprezentaci (daň.neúč.)</t>
  </si>
  <si>
    <t>51399002     ve vlastní režii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</si>
  <si>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</si>
  <si>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</si>
  <si>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</si>
  <si>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</si>
  <si>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</si>
  <si>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</si>
  <si>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</si>
  <si>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</si>
  <si>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</si>
  <si>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</si>
  <si>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</si>
  <si>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</si>
  <si>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</si>
  <si>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</si>
  <si>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</si>
  <si>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</si>
  <si>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</si>
  <si>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</si>
  <si>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</si>
  <si>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</si>
  <si>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</si>
  <si>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</si>
  <si>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</si>
  <si>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</si>
  <si>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</si>
  <si>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</si>
  <si>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</si>
  <si>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</si>
  <si>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</si>
  <si>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</si>
  <si>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</si>
  <si>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</si>
  <si>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</si>
  <si>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</si>
  <si>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</si>
  <si>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</si>
  <si>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</si>
  <si>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</si>
  <si>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</si>
  <si>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</si>
  <si>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</si>
  <si>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</si>
  <si>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</si>
  <si>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</si>
  <si>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</si>
  <si>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</si>
  <si>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</si>
  <si>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</si>
  <si>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</si>
  <si>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</si>
  <si>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</si>
  <si>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</si>
  <si>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</si>
  <si>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</si>
  <si>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</si>
  <si>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</si>
  <si>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</si>
  <si>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</si>
  <si>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</si>
  <si>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</si>
  <si>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</si>
  <si>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</si>
  <si>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</si>
  <si>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</si>
  <si>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</si>
  <si>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</si>
  <si>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</si>
  <si>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</si>
  <si>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</si>
  <si>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</si>
  <si>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</si>
  <si>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</si>
  <si>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</si>
  <si>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</si>
  <si>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</si>
  <si>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</si>
  <si>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</si>
  <si>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</si>
  <si>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</si>
  <si>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</si>
  <si>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</si>
  <si>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</si>
  <si>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</si>
  <si>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</si>
  <si>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</si>
  <si>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</si>
  <si>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</si>
  <si>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</si>
  <si>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</si>
  <si>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</si>
  <si>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</si>
  <si>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</si>
  <si>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</si>
  <si>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</si>
  <si>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</si>
  <si>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</si>
  <si>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</si>
  <si>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</si>
  <si>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</si>
  <si>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</si>
  <si>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</si>
  <si>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</si>
  <si>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</si>
  <si>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</si>
  <si>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</si>
  <si>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</si>
  <si>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</si>
  <si>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</si>
  <si>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</si>
  <si>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</si>
  <si>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</si>
  <si>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</si>
  <si>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</si>
  <si>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</si>
  <si>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</si>
  <si>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</si>
  <si>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</si>
  <si>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</si>
  <si>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</si>
  <si>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</si>
  <si>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</si>
  <si>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</si>
  <si>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</si>
  <si>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</si>
  <si>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</si>
  <si>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</si>
  <si>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</si>
  <si>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</si>
  <si>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</si>
  <si>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</si>
  <si>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</si>
  <si>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</si>
  <si>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</si>
  <si>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</si>
  <si>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</si>
  <si>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</si>
  <si>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</si>
  <si>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</si>
  <si>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</si>
  <si>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</si>
  <si>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</si>
  <si>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</si>
  <si>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</si>
  <si>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</si>
  <si>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</si>
  <si>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</si>
  <si>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</si>
  <si>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</si>
  <si>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</si>
  <si>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</si>
  <si>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</si>
  <si>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</si>
  <si>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</si>
  <si>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</si>
  <si>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</si>
  <si>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</si>
  <si>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</si>
  <si>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</si>
  <si>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</si>
  <si>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</si>
  <si>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</si>
  <si>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</si>
  <si>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</si>
  <si>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</si>
  <si>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</si>
  <si>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</si>
  <si>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</si>
  <si>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</si>
  <si>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</si>
  <si>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</si>
  <si>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</si>
  <si>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2113</t>
  </si>
  <si>
    <t>(prázdné)</t>
  </si>
  <si>
    <t>(prázdné)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</si>
  <si>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</si>
  <si>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</si>
  <si>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</si>
  <si>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</si>
  <si>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</si>
  <si>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</si>
  <si>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</si>
  <si>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</si>
  <si>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</si>
  <si>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</si>
  <si>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</si>
  <si>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</si>
  <si>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</si>
  <si>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845592</t>
  </si>
  <si>
    <t>114287</t>
  </si>
  <si>
    <t>APO-CITAL 20 MG</t>
  </si>
  <si>
    <t>POR TBL FLM 30X20MG</t>
  </si>
  <si>
    <t>196056</t>
  </si>
  <si>
    <t>96056</t>
  </si>
  <si>
    <t>RANISAN</t>
  </si>
  <si>
    <t>TBL OBD 30X150MG</t>
  </si>
  <si>
    <t>165507</t>
  </si>
  <si>
    <t>IRINOCOL 20 MG/ML</t>
  </si>
  <si>
    <t>INF CNC SOL X5ML/100MG-6ML LAH</t>
  </si>
  <si>
    <t>155098</t>
  </si>
  <si>
    <t>EPIRUBICIN ACCORD 2 MG/ML</t>
  </si>
  <si>
    <t>INJ+INF SOL 1X25ML/50MG I</t>
  </si>
  <si>
    <t>155099</t>
  </si>
  <si>
    <t>INJ+INF SOL 1X100ML/200MG I</t>
  </si>
  <si>
    <t>124348</t>
  </si>
  <si>
    <t>INJ+INF SOL 1X5ML/10MG I</t>
  </si>
  <si>
    <t>202989</t>
  </si>
  <si>
    <t>SANDOSTATIN LAR 30 MG</t>
  </si>
  <si>
    <t>INJ PSU LQF 1X30MG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</si>
  <si>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</si>
  <si>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</si>
  <si>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</si>
  <si>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</si>
  <si>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</si>
  <si>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</si>
  <si>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</si>
  <si>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</si>
  <si>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</si>
  <si>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</si>
  <si>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</si>
  <si>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</si>
  <si>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</si>
  <si>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</si>
  <si>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</si>
  <si>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</si>
  <si>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</si>
  <si>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</si>
  <si>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</si>
  <si>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</si>
  <si>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</si>
  <si>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</si>
  <si>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</si>
  <si>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</si>
  <si>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</si>
  <si>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</si>
  <si>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</si>
  <si>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</si>
  <si>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</si>
  <si>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</si>
  <si>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</si>
  <si>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</si>
  <si>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</si>
  <si>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</si>
  <si>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</si>
  <si>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</si>
  <si>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</si>
  <si>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</si>
  <si>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</si>
  <si>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</si>
  <si>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</si>
  <si>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</si>
  <si>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</si>
  <si>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</si>
  <si>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</si>
  <si>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</si>
  <si>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</si>
  <si>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</si>
  <si>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</si>
  <si>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</si>
  <si>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</si>
  <si>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</si>
  <si>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</si>
  <si>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</si>
  <si>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</si>
  <si>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</si>
  <si>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</si>
  <si>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</si>
  <si>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</si>
  <si>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</si>
  <si>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</si>
  <si>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</si>
  <si>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</si>
  <si>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</si>
  <si>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</si>
  <si>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</si>
  <si>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</si>
  <si>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</si>
  <si>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</si>
  <si>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</si>
  <si>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</si>
  <si>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</si>
  <si>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</si>
  <si>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</si>
  <si>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</si>
  <si>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</si>
  <si>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</si>
  <si>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</si>
  <si>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</si>
  <si>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</si>
  <si>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</si>
  <si>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</si>
  <si>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</si>
  <si>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</si>
  <si>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</si>
  <si>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</si>
  <si>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</si>
  <si>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</si>
  <si>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</si>
  <si>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</si>
  <si>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</si>
  <si>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</si>
  <si>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</si>
  <si>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</si>
  <si>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</si>
  <si>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</si>
  <si>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</si>
  <si>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</si>
  <si>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</si>
  <si>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</si>
  <si>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</si>
  <si>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</si>
  <si>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</si>
  <si>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</si>
  <si>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</si>
  <si>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</si>
  <si>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</si>
  <si>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</si>
  <si>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</si>
  <si>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</si>
  <si>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</si>
  <si>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</si>
  <si>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</si>
  <si>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</si>
  <si>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</si>
  <si>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</si>
  <si>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</si>
  <si>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</si>
  <si>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</si>
  <si>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</si>
  <si>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</si>
  <si>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</si>
  <si>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</si>
  <si>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</si>
  <si>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</si>
  <si>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</si>
  <si>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</si>
  <si>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</si>
  <si>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</si>
  <si>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</si>
  <si>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</si>
  <si>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</si>
  <si>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</si>
  <si>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</si>
  <si>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</si>
  <si>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</si>
  <si>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</si>
  <si>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</si>
  <si>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</si>
  <si>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</si>
  <si>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</si>
  <si>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</si>
  <si>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</si>
  <si>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</si>
  <si>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</si>
  <si>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</si>
  <si>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</si>
  <si>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</si>
  <si>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</si>
  <si>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</si>
  <si>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</si>
  <si>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</si>
  <si>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</si>
  <si>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</si>
  <si>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</si>
  <si>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</si>
  <si>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</si>
  <si>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</si>
  <si>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</si>
  <si>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</si>
  <si>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</si>
  <si>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</si>
  <si>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</si>
  <si>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</si>
  <si>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</si>
  <si>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</si>
  <si>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</si>
  <si>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</si>
  <si>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</si>
  <si>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</si>
  <si>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</si>
  <si>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</si>
  <si>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</si>
  <si>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</si>
  <si>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</si>
  <si>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</si>
  <si>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</si>
  <si>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</si>
  <si>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</si>
  <si>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</si>
  <si>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</si>
  <si>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</si>
  <si>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</si>
  <si>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</si>
  <si>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</si>
  <si>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</si>
  <si>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</si>
  <si>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</si>
  <si>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</si>
  <si>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</si>
  <si>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</si>
  <si>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</si>
  <si>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</si>
  <si>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</si>
  <si>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</si>
  <si>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</si>
  <si>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</si>
  <si>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</si>
  <si>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</si>
  <si>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</si>
  <si>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</si>
  <si>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</si>
  <si>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</si>
  <si>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</si>
  <si>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</si>
  <si>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</si>
  <si>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</si>
  <si>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</si>
  <si>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</si>
  <si>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</si>
  <si>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</si>
  <si>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</si>
  <si>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</si>
  <si>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</si>
  <si>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</si>
  <si>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</si>
  <si>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</si>
  <si>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</si>
  <si>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</si>
  <si>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</si>
  <si>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</si>
  <si>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</si>
  <si>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</si>
  <si>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</si>
  <si>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</si>
  <si>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</si>
  <si>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</si>
  <si>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</si>
  <si>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</si>
  <si>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</si>
  <si>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</si>
  <si>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</si>
  <si>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</si>
  <si>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</si>
  <si>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</si>
  <si>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</si>
  <si>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</si>
  <si>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</si>
  <si>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</si>
  <si>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</si>
  <si>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</si>
  <si>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</si>
  <si>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</si>
  <si>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</si>
  <si>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</si>
  <si>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</si>
  <si>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</si>
  <si>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</si>
  <si>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</si>
  <si>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</si>
  <si>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</si>
  <si>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</si>
  <si>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</si>
  <si>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</si>
  <si>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</si>
  <si>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</si>
  <si>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</si>
  <si>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</si>
  <si>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</si>
  <si>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</si>
  <si>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</si>
  <si>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</si>
  <si>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</si>
  <si>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</si>
  <si>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</si>
  <si>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</si>
  <si>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</si>
  <si>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</si>
  <si>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</si>
  <si>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</si>
  <si>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</si>
  <si>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</si>
  <si>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</si>
  <si>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</si>
  <si>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</si>
  <si>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</si>
  <si>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</si>
  <si>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</si>
  <si>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</si>
  <si>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</si>
  <si>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</si>
  <si>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</si>
  <si>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</si>
  <si>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</si>
  <si>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</si>
  <si>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</si>
  <si>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</si>
  <si>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</si>
  <si>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</si>
  <si>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</si>
  <si>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</si>
  <si>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</si>
  <si>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</si>
  <si>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</si>
  <si>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</si>
  <si>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186990</t>
  </si>
  <si>
    <t>86990</t>
  </si>
  <si>
    <t>ARDEAOSMOSOL MA 15 (Mannitol)</t>
  </si>
  <si>
    <t>INF 1X200ML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</si>
  <si>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</si>
  <si>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</si>
  <si>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</si>
  <si>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</si>
  <si>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</si>
  <si>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</si>
  <si>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</si>
  <si>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</si>
  <si>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</si>
  <si>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</si>
  <si>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</si>
  <si>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</si>
  <si>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</si>
  <si>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</si>
  <si>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</si>
  <si>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</si>
  <si>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</si>
  <si>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</si>
  <si>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</si>
  <si>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</si>
  <si>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</si>
  <si>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</si>
  <si>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</si>
  <si>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</si>
  <si>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</si>
  <si>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</si>
  <si>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</si>
  <si>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</si>
  <si>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</si>
  <si>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</si>
  <si>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</si>
  <si>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</si>
  <si>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</si>
  <si>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</si>
  <si>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</si>
  <si>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</si>
  <si>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</si>
  <si>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</si>
  <si>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</si>
  <si>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</si>
  <si>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</si>
  <si>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</si>
  <si>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</si>
  <si>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</si>
  <si>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</si>
  <si>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</si>
  <si>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</si>
  <si>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</si>
  <si>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</si>
  <si>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</si>
  <si>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</si>
  <si>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</si>
  <si>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</si>
  <si>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</si>
  <si>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</si>
  <si>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</si>
  <si>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</si>
  <si>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</si>
  <si>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</si>
  <si>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</si>
  <si>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</si>
  <si>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</si>
  <si>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</si>
  <si>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</si>
  <si>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</si>
  <si>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</si>
  <si>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</si>
  <si>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</si>
  <si>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</si>
  <si>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</si>
  <si>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</si>
  <si>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</si>
  <si>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</si>
  <si>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</si>
  <si>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</si>
  <si>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</si>
  <si>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</si>
  <si>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</si>
  <si>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</si>
  <si>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</si>
  <si>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</si>
  <si>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</si>
  <si>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</si>
  <si>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</si>
  <si>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</si>
  <si>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</si>
  <si>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</si>
  <si>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</si>
  <si>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</si>
  <si>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</si>
  <si>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</si>
  <si>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</si>
  <si>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</si>
  <si>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</si>
  <si>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</si>
  <si>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</si>
  <si>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</si>
  <si>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</si>
  <si>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</si>
  <si>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</si>
  <si>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</si>
  <si>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</si>
  <si>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</si>
  <si>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</si>
  <si>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</si>
  <si>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</si>
  <si>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</si>
  <si>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</si>
  <si>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</si>
  <si>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</si>
  <si>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</si>
  <si>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</si>
  <si>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</si>
  <si>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</si>
  <si>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</si>
  <si>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</si>
  <si>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</si>
  <si>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</si>
  <si>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</si>
  <si>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</si>
  <si>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</si>
  <si>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</si>
  <si>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</si>
  <si>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</si>
  <si>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</si>
  <si>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</si>
  <si>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</si>
  <si>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</si>
  <si>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</si>
  <si>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</si>
  <si>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</si>
  <si>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</si>
  <si>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</si>
  <si>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</si>
  <si>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</si>
  <si>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</si>
  <si>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</si>
  <si>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</si>
  <si>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</si>
  <si>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</si>
  <si>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</si>
  <si>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</si>
  <si>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</si>
  <si>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</si>
  <si>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</si>
  <si>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</si>
  <si>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848793</t>
  </si>
  <si>
    <t>Emspoma U mas.eml základní 300g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</si>
  <si>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</si>
  <si>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</si>
  <si>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</si>
  <si>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</si>
  <si>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</si>
  <si>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</si>
  <si>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</si>
  <si>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</si>
  <si>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</si>
  <si>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</si>
  <si>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</si>
  <si>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</si>
  <si>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</si>
  <si>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</si>
  <si>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</si>
  <si>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</si>
  <si>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</si>
  <si>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</si>
  <si>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</si>
  <si>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</si>
  <si>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</si>
  <si>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</si>
  <si>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</si>
  <si>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</si>
  <si>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</si>
  <si>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</si>
  <si>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</si>
  <si>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</si>
  <si>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</si>
  <si>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</si>
  <si>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</si>
  <si>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</si>
  <si>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</si>
  <si>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</si>
  <si>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</si>
  <si>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</si>
  <si>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</si>
  <si>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</si>
  <si>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</si>
  <si>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</si>
  <si>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</si>
  <si>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</si>
  <si>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</si>
  <si>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</si>
  <si>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</si>
  <si>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116028</t>
  </si>
  <si>
    <t>16028</t>
  </si>
  <si>
    <t>ANAFRANIL SR 75</t>
  </si>
  <si>
    <t>TBL RET 20X75MG</t>
  </si>
  <si>
    <t>126329</t>
  </si>
  <si>
    <t>26329</t>
  </si>
  <si>
    <t>AERIUS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</si>
  <si>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</si>
  <si>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</si>
  <si>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</si>
  <si>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</si>
  <si>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</si>
  <si>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</si>
  <si>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</si>
  <si>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</si>
  <si>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</si>
  <si>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</si>
  <si>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</si>
  <si>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</si>
  <si>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</si>
  <si>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</si>
  <si>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</si>
  <si>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</si>
  <si>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</si>
  <si>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</si>
  <si>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</si>
  <si>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</si>
  <si>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</si>
  <si>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</si>
  <si>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</si>
  <si>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</si>
  <si>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</si>
  <si>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</si>
  <si>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</si>
  <si>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</si>
  <si>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</si>
  <si>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</si>
  <si>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</si>
  <si>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</si>
  <si>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</si>
  <si>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</si>
  <si>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</si>
  <si>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</si>
  <si>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</si>
  <si>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</si>
  <si>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</si>
  <si>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</si>
  <si>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</si>
  <si>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</si>
  <si>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</si>
  <si>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</si>
  <si>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</si>
  <si>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</si>
  <si>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</si>
  <si>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</si>
  <si>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</si>
  <si>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</si>
  <si>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</si>
  <si>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</si>
  <si>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</si>
  <si>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</si>
  <si>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</si>
  <si>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</si>
  <si>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</si>
  <si>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</si>
  <si>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</si>
  <si>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</si>
  <si>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</si>
  <si>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</si>
  <si>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</si>
  <si>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</si>
  <si>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</si>
  <si>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</si>
  <si>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</si>
  <si>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</si>
  <si>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</si>
  <si>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</si>
  <si>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</si>
  <si>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</si>
  <si>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</si>
  <si>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</si>
  <si>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</si>
  <si>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</si>
  <si>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</si>
  <si>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</si>
  <si>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</si>
  <si>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</si>
  <si>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</si>
  <si>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</si>
  <si>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</si>
  <si>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</si>
  <si>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</si>
  <si>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</si>
  <si>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</si>
  <si>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</si>
  <si>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</si>
  <si>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</si>
  <si>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</si>
  <si>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</si>
  <si>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</si>
  <si>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</si>
  <si>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</si>
  <si>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</si>
  <si>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</si>
  <si>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</si>
  <si>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</si>
  <si>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</si>
  <si>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849034</t>
  </si>
  <si>
    <t>Emspoma M 200ml/chladivá tuba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</si>
  <si>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</si>
  <si>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</si>
  <si>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</si>
  <si>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</si>
  <si>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</si>
  <si>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</si>
  <si>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</si>
  <si>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</si>
  <si>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</si>
  <si>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</si>
  <si>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</si>
  <si>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905022</t>
  </si>
  <si>
    <t>DZ Prontosan wound gel 30ml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</si>
  <si>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</si>
  <si>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</si>
  <si>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</si>
  <si>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</si>
  <si>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</si>
  <si>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</si>
  <si>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</si>
  <si>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</si>
  <si>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</si>
  <si>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</si>
  <si>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</si>
  <si>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</si>
  <si>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</si>
  <si>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</si>
  <si>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47247</t>
  </si>
  <si>
    <t>INF SOL 10X1000ML-PE</t>
  </si>
  <si>
    <t>110555</t>
  </si>
  <si>
    <t>10555</t>
  </si>
  <si>
    <t>AQUA PRO INJECTIONE BRAUN</t>
  </si>
  <si>
    <t>PAR LQF 20X100ML-PE</t>
  </si>
  <si>
    <t>194916</t>
  </si>
  <si>
    <t>94916</t>
  </si>
  <si>
    <t>INJ 5X2ML/15MG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</si>
  <si>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</si>
  <si>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</si>
  <si>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</si>
  <si>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</si>
  <si>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</si>
  <si>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</si>
  <si>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841550</t>
  </si>
  <si>
    <t>Emspoma Z 300 ml/proti bolesti</t>
  </si>
  <si>
    <t>841645</t>
  </si>
  <si>
    <t>DZ Ubrousky dětské vlhčené</t>
  </si>
  <si>
    <t>100392</t>
  </si>
  <si>
    <t>392</t>
  </si>
  <si>
    <t>ATROPIN BIOTIKA 0.5MG</t>
  </si>
  <si>
    <t>INJ 10X1ML/0.5MG</t>
  </si>
  <si>
    <t>113803</t>
  </si>
  <si>
    <t>13803</t>
  </si>
  <si>
    <t>PANTHENOL SPRAY</t>
  </si>
  <si>
    <t>DRM SPR SUS 1X130GM</t>
  </si>
  <si>
    <t>705608</t>
  </si>
  <si>
    <t>Indulona A/64 ung.100ml modrá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</si>
  <si>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</si>
  <si>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</si>
  <si>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</si>
  <si>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</si>
  <si>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</si>
  <si>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</si>
  <si>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</si>
  <si>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</si>
  <si>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</si>
  <si>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</si>
  <si>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</si>
  <si>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</si>
  <si>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</si>
  <si>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</si>
  <si>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</si>
  <si>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</si>
  <si>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</si>
  <si>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</si>
  <si>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</si>
  <si>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</si>
  <si>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</si>
  <si>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</si>
  <si>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</si>
  <si>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</si>
  <si>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</si>
  <si>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</si>
  <si>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</si>
  <si>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</si>
  <si>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</si>
  <si>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</si>
  <si>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</si>
  <si>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</si>
  <si>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</si>
  <si>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</si>
  <si>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</si>
  <si>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</si>
  <si>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</si>
  <si>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</si>
  <si>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</si>
  <si>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</si>
  <si>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</si>
  <si>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</si>
  <si>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</si>
  <si>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</si>
  <si>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</si>
  <si>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</si>
  <si>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</si>
  <si>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</si>
  <si>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</si>
  <si>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</si>
  <si>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</si>
  <si>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</si>
  <si>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</si>
  <si>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</si>
  <si>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175289</t>
  </si>
  <si>
    <t>75289</t>
  </si>
  <si>
    <t>CRM 1X100GM/5GM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</si>
  <si>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</si>
  <si>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</si>
  <si>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</si>
  <si>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</si>
  <si>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</si>
  <si>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</si>
  <si>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</si>
  <si>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</si>
  <si>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</si>
  <si>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</si>
  <si>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</si>
  <si>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</si>
  <si>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</si>
  <si>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</si>
  <si>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</si>
  <si>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</si>
  <si>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500268</t>
  </si>
  <si>
    <t>KL CHLADIVE MAZANI 900 g KULICH</t>
  </si>
  <si>
    <t>848856</t>
  </si>
  <si>
    <t>155873</t>
  </si>
  <si>
    <t>TRENTAL 400</t>
  </si>
  <si>
    <t>POR TBL RET 100X400MG</t>
  </si>
  <si>
    <t>146444</t>
  </si>
  <si>
    <t>46444</t>
  </si>
  <si>
    <t>TRITTICO AC 150</t>
  </si>
  <si>
    <t>TBL RET 60X150MG</t>
  </si>
  <si>
    <t>184325</t>
  </si>
  <si>
    <t>84325</t>
  </si>
  <si>
    <t>VIDISIC</t>
  </si>
  <si>
    <t>GEL OPH 1X10GM</t>
  </si>
  <si>
    <t>394217</t>
  </si>
  <si>
    <t>KL POLYSAN, OL.HELIANTHI AA AD 300G</t>
  </si>
  <si>
    <t>920356</t>
  </si>
  <si>
    <t>KL SOL.BORGLYCEROLI  3% 100 G</t>
  </si>
  <si>
    <t>921392</t>
  </si>
  <si>
    <t>KL SUPP.PREDNISON 0,001G,PAPAVERIN 0,02G</t>
  </si>
  <si>
    <t>20KS</t>
  </si>
  <si>
    <t>131385</t>
  </si>
  <si>
    <t>31385</t>
  </si>
  <si>
    <t>TENSIOMIN</t>
  </si>
  <si>
    <t>TBL 30X12.5MG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</si>
  <si>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</si>
  <si>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</si>
  <si>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</si>
  <si>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</si>
  <si>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</si>
  <si>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</si>
  <si>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</si>
  <si>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</si>
  <si>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</si>
  <si>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</si>
  <si>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</si>
  <si>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</si>
  <si>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113191</t>
  </si>
  <si>
    <t>13191</t>
  </si>
  <si>
    <t>GINGIO 80</t>
  </si>
  <si>
    <t>POR TBL FLM 60X80MG</t>
  </si>
  <si>
    <t>116444</t>
  </si>
  <si>
    <t>16444</t>
  </si>
  <si>
    <t>TEGRETOL CR 200</t>
  </si>
  <si>
    <t>TBL RET 50X200MG</t>
  </si>
  <si>
    <t>147515</t>
  </si>
  <si>
    <t>47515</t>
  </si>
  <si>
    <t>CALCICHEW D3</t>
  </si>
  <si>
    <t>CTB 60</t>
  </si>
  <si>
    <t>162047</t>
  </si>
  <si>
    <t>62047</t>
  </si>
  <si>
    <t>LOCOID LIPOCREAM</t>
  </si>
  <si>
    <t>CRM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</si>
  <si>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</si>
  <si>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</si>
  <si>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</si>
  <si>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</si>
  <si>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</si>
  <si>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</si>
  <si>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</si>
  <si>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</si>
  <si>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</si>
  <si>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</si>
  <si>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</si>
  <si>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</si>
  <si>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</si>
  <si>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</si>
  <si>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192730</t>
  </si>
  <si>
    <t>92730</t>
  </si>
  <si>
    <t>INJ 50X5ML</t>
  </si>
  <si>
    <t>380715</t>
  </si>
  <si>
    <t>80715</t>
  </si>
  <si>
    <t>FLAMIGEL 250 ML     FLAM250</t>
  </si>
  <si>
    <t>HYDROKOLOIDNÍ GEL P</t>
  </si>
  <si>
    <t>394072</t>
  </si>
  <si>
    <t>1000</t>
  </si>
  <si>
    <t>KL KAPSLE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</si>
  <si>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</si>
  <si>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</si>
  <si>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</si>
  <si>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</si>
  <si>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</si>
  <si>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</si>
  <si>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</si>
  <si>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</si>
  <si>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</si>
  <si>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</si>
  <si>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</si>
  <si>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</si>
  <si>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</si>
  <si>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</si>
  <si>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</si>
  <si>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</si>
  <si>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147285</t>
  </si>
  <si>
    <t>47285</t>
  </si>
  <si>
    <t>DUROGESIC 75MCG/H</t>
  </si>
  <si>
    <t>EMP 5X7.5MG(30CM2)</t>
  </si>
  <si>
    <t>147458</t>
  </si>
  <si>
    <t>EUTHYROX 112 MIKROGRAMŮ</t>
  </si>
  <si>
    <t>POR TBL NOB 100X112RG II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</si>
  <si>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</si>
  <si>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</si>
  <si>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</si>
  <si>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</si>
  <si>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</si>
  <si>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</si>
  <si>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849053</t>
  </si>
  <si>
    <t>1</t>
  </si>
  <si>
    <t>Cyto-chlorid sodný 0,9% 1x 10ml</t>
  </si>
  <si>
    <t>849295</t>
  </si>
  <si>
    <t>163150</t>
  </si>
  <si>
    <t>VASOCARDIN SR 200</t>
  </si>
  <si>
    <t>POR TBL PRO 30X200MG</t>
  </si>
  <si>
    <t>848746</t>
  </si>
  <si>
    <t>CYTO-chlorid sodný 0,9% 1x20ml</t>
  </si>
  <si>
    <t>500629</t>
  </si>
  <si>
    <t>180173</t>
  </si>
  <si>
    <t>Canesten Gyn 1 den</t>
  </si>
  <si>
    <t>vag.tbl.1x500mg</t>
  </si>
  <si>
    <t>930127</t>
  </si>
  <si>
    <t>KL CHLADIVE MAZANI 800 g FAGRON</t>
  </si>
  <si>
    <t>193779</t>
  </si>
  <si>
    <t>93779</t>
  </si>
  <si>
    <t>FLORSALMIN</t>
  </si>
  <si>
    <t>GTT 1X50ML</t>
  </si>
  <si>
    <t>850169</t>
  </si>
  <si>
    <t>169211</t>
  </si>
  <si>
    <t>AMBROSAN 15 MG/5 ML SIRUP</t>
  </si>
  <si>
    <t>POR SIR 1X100ML/300MG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</si>
  <si>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</si>
  <si>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</si>
  <si>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</si>
  <si>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</si>
  <si>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</si>
  <si>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</si>
  <si>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</si>
  <si>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</si>
  <si>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</si>
  <si>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</si>
  <si>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100966</t>
  </si>
  <si>
    <t>966</t>
  </si>
  <si>
    <t>SPC 1X100GM</t>
  </si>
  <si>
    <t>114098</t>
  </si>
  <si>
    <t>14098</t>
  </si>
  <si>
    <t>OSTEOD 0.25 MCG</t>
  </si>
  <si>
    <t>900497</t>
  </si>
  <si>
    <t>KL CPS KOLITICKA  SMES, 50 CPS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</si>
  <si>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</si>
  <si>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</si>
  <si>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</si>
  <si>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</si>
  <si>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</si>
  <si>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</si>
  <si>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</si>
  <si>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850638</t>
  </si>
  <si>
    <t>500886</t>
  </si>
  <si>
    <t>IFIRMASTA 150 MG</t>
  </si>
  <si>
    <t>POR TBL FLM 28X150MG</t>
  </si>
  <si>
    <t>191763</t>
  </si>
  <si>
    <t>91763</t>
  </si>
  <si>
    <t>ZINERYT</t>
  </si>
  <si>
    <t>LOT 1X30ML</t>
  </si>
  <si>
    <t>159511</t>
  </si>
  <si>
    <t>59511</t>
  </si>
  <si>
    <t>OFTAGEL</t>
  </si>
  <si>
    <t>GEL OPH 1X10GM/25MG</t>
  </si>
  <si>
    <t>987881</t>
  </si>
  <si>
    <t>Walmark Laktobacily FORTE s fruktooligosach.30+30</t>
  </si>
  <si>
    <t>101845</t>
  </si>
  <si>
    <t>1845</t>
  </si>
  <si>
    <t>TISERCIN</t>
  </si>
  <si>
    <t>INJ 10X1ML/25MG</t>
  </si>
  <si>
    <t>911930</t>
  </si>
  <si>
    <t>KL KAL.PERMANGANAS 5 G</t>
  </si>
  <si>
    <t>844257</t>
  </si>
  <si>
    <t>29816</t>
  </si>
  <si>
    <t>AVAMYS NAS.SPR.SUS 120X27,5RG</t>
  </si>
  <si>
    <t>115520</t>
  </si>
  <si>
    <t>15520</t>
  </si>
  <si>
    <t>FENISTIL</t>
  </si>
  <si>
    <t>POR GTT SOL 1X20ML</t>
  </si>
  <si>
    <t>395164</t>
  </si>
  <si>
    <t>Hylo-Comod gtt. 2 x10 ml</t>
  </si>
  <si>
    <t>621370</t>
  </si>
  <si>
    <t>LEROS Šalvějový čaj n.s.</t>
  </si>
  <si>
    <t>186966</t>
  </si>
  <si>
    <t>86966</t>
  </si>
  <si>
    <t>ARDEANUTRISOL G 5</t>
  </si>
  <si>
    <t>INF 1X250ML</t>
  </si>
  <si>
    <t>848972</t>
  </si>
  <si>
    <t>MEGAFYT Dubová kůra</t>
  </si>
  <si>
    <t>100g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</si>
  <si>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</si>
  <si>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</si>
  <si>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</si>
  <si>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</si>
  <si>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</si>
  <si>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</si>
  <si>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</si>
  <si>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</si>
  <si>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</si>
  <si>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</si>
  <si>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</si>
  <si>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</si>
  <si>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</si>
  <si>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</si>
  <si>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</si>
  <si>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</si>
  <si>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</si>
  <si>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</si>
  <si>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</si>
  <si>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</si>
  <si>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</si>
  <si>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849757</t>
  </si>
  <si>
    <t>163175</t>
  </si>
  <si>
    <t>METHOTREXATE HOSPIRA 25 MG/ML INJEKČNÍ ROZTOK</t>
  </si>
  <si>
    <t>INJ SOL 1X2ML/50MG</t>
  </si>
  <si>
    <t>848411</t>
  </si>
  <si>
    <t>84795</t>
  </si>
  <si>
    <t>ZOLPIDEM-RATHIOPHARM tbl. 100x10mg</t>
  </si>
  <si>
    <t>847025</t>
  </si>
  <si>
    <t>137119</t>
  </si>
  <si>
    <t>CALCIUM 500 MG PHARMAVIT</t>
  </si>
  <si>
    <t>POR TBL EFF 20X500MG</t>
  </si>
  <si>
    <t>180534</t>
  </si>
  <si>
    <t>MITOMYCIN C KYOWA</t>
  </si>
  <si>
    <t>INJ+INF PLV SOL 5X20MG</t>
  </si>
  <si>
    <t>840254</t>
  </si>
  <si>
    <t>Heřmánek her.50g LEROS</t>
  </si>
  <si>
    <t>neleč.</t>
  </si>
  <si>
    <t>168602</t>
  </si>
  <si>
    <t>68602</t>
  </si>
  <si>
    <t>GERODORM</t>
  </si>
  <si>
    <t>POR TBL NOB 10X40MG</t>
  </si>
  <si>
    <t>160414</t>
  </si>
  <si>
    <t>160676</t>
  </si>
  <si>
    <t>Gemcitabin Ebewe 40mg/ml</t>
  </si>
  <si>
    <t>1x5ml/200mg</t>
  </si>
  <si>
    <t>164094</t>
  </si>
  <si>
    <t>CYCLOPLATIN 50</t>
  </si>
  <si>
    <t>INF CNC SOL 1X5ML</t>
  </si>
  <si>
    <t>164095</t>
  </si>
  <si>
    <t>CYCLOPLATIN 450</t>
  </si>
  <si>
    <t>INF CNC SOL 1X45ML</t>
  </si>
  <si>
    <t>169225</t>
  </si>
  <si>
    <t>BREVITAX 6 MG/ML</t>
  </si>
  <si>
    <t>INF CNC SOL 5ML/30MG</t>
  </si>
  <si>
    <t>169227</t>
  </si>
  <si>
    <t>INF CNC SOL 16.7ML/100MG</t>
  </si>
  <si>
    <t>169228</t>
  </si>
  <si>
    <t>INF CNC SOL 50ML/300MG</t>
  </si>
  <si>
    <t>394970</t>
  </si>
  <si>
    <t>172174</t>
  </si>
  <si>
    <t>1x25ml/1000mg</t>
  </si>
  <si>
    <t>846017</t>
  </si>
  <si>
    <t>GLOSAL spray 25ml</t>
  </si>
  <si>
    <t>850735</t>
  </si>
  <si>
    <t>164096</t>
  </si>
  <si>
    <t>CYCLOPLATIN 150</t>
  </si>
  <si>
    <t>INF CNC SOL 1X15ML</t>
  </si>
  <si>
    <t>146929</t>
  </si>
  <si>
    <t>46929</t>
  </si>
  <si>
    <t>DUROGESIC 100MCG/H</t>
  </si>
  <si>
    <t>EMP 5X10MG(40CM2)</t>
  </si>
  <si>
    <t>172159</t>
  </si>
  <si>
    <t>172173</t>
  </si>
  <si>
    <t>1x50ml/2000mg</t>
  </si>
  <si>
    <t>168903</t>
  </si>
  <si>
    <t>XARELTO 20 MG</t>
  </si>
  <si>
    <t>POR TBL FLM 28X20MG</t>
  </si>
  <si>
    <t>194169</t>
  </si>
  <si>
    <t>94169</t>
  </si>
  <si>
    <t>TBL FC 30X5MG</t>
  </si>
  <si>
    <t>121597</t>
  </si>
  <si>
    <t>21597</t>
  </si>
  <si>
    <t>PALLADONE-SR 4 MG</t>
  </si>
  <si>
    <t>POR CPS PRO 30X4MG</t>
  </si>
  <si>
    <t>846502</t>
  </si>
  <si>
    <t>128694</t>
  </si>
  <si>
    <t>NALGESIN S</t>
  </si>
  <si>
    <t>POR TBL FLM 20x275mg</t>
  </si>
  <si>
    <t>115413</t>
  </si>
  <si>
    <t>15413</t>
  </si>
  <si>
    <t>LAXYGAL</t>
  </si>
  <si>
    <t>POR GTT SOL1X25ML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</si>
  <si>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</si>
  <si>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</si>
  <si>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</si>
  <si>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</si>
  <si>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</si>
  <si>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</si>
  <si>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</si>
  <si>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</si>
  <si>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</si>
  <si>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</si>
  <si>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</si>
  <si>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153145</t>
  </si>
  <si>
    <t>53145</t>
  </si>
  <si>
    <t>MEGACE 40MG/ML</t>
  </si>
  <si>
    <t>SUS POR 1X240ML</t>
  </si>
  <si>
    <t>153666</t>
  </si>
  <si>
    <t>53666</t>
  </si>
  <si>
    <t>BICNU(STERILE CARMUSTINE/BCNU/)</t>
  </si>
  <si>
    <t>INJ SIC 1X100MG+SOL</t>
  </si>
  <si>
    <t>159746</t>
  </si>
  <si>
    <t>59746</t>
  </si>
  <si>
    <t>HEŘMÁNKOVÝ ČAJ</t>
  </si>
  <si>
    <t>SPC 20X1.5GM(SCCKY)</t>
  </si>
  <si>
    <t>162384</t>
  </si>
  <si>
    <t>FLUOROURACIL HOSPIRA 50 MG/ML INJEKČNÍ ROZTOK</t>
  </si>
  <si>
    <t>INJ SOL 1X10ML/500MG</t>
  </si>
  <si>
    <t>162386</t>
  </si>
  <si>
    <t>INJ SOL 1X20ML/1000MG</t>
  </si>
  <si>
    <t>162387</t>
  </si>
  <si>
    <t>INJ SOL 1X100ML/5GM</t>
  </si>
  <si>
    <t>176590</t>
  </si>
  <si>
    <t>76590</t>
  </si>
  <si>
    <t>ŠALVĚJOVÁ NAŤ</t>
  </si>
  <si>
    <t>SPC 1X30GM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</si>
  <si>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</si>
  <si>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</si>
  <si>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</si>
  <si>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</si>
  <si>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</si>
  <si>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</si>
  <si>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</si>
  <si>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500676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</si>
  <si>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</si>
  <si>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</si>
  <si>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</si>
  <si>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</si>
  <si>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</si>
  <si>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</si>
  <si>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</si>
  <si>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</si>
  <si>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</si>
  <si>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</si>
  <si>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</si>
  <si>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</si>
  <si>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</si>
  <si>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</si>
  <si>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</si>
  <si>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</si>
  <si>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</si>
  <si>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</si>
  <si>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</si>
  <si>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</si>
  <si>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</si>
  <si>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191565</t>
  </si>
  <si>
    <t>BLEOMEDAC 15000 IU</t>
  </si>
  <si>
    <t>INJ PLV SOL 1X15000UT</t>
  </si>
  <si>
    <t>382089</t>
  </si>
  <si>
    <t>82089</t>
  </si>
  <si>
    <t>KRYTÍ S HYALURONANEM A STŘÍBREM BIONECT SILVERSPRA</t>
  </si>
  <si>
    <t>50G, 1KS</t>
  </si>
  <si>
    <t>848977</t>
  </si>
  <si>
    <t>129597</t>
  </si>
  <si>
    <t>VINBLASTIN TEVA 1 MG/ML</t>
  </si>
  <si>
    <t>INJ SOL 1X10ML/10MG</t>
  </si>
  <si>
    <t>850134</t>
  </si>
  <si>
    <t>115480</t>
  </si>
  <si>
    <t>APO-ENALAPRIL 10 MG</t>
  </si>
  <si>
    <t>POR TBL NOB 100X10MG</t>
  </si>
  <si>
    <t>112320</t>
  </si>
  <si>
    <t>12320</t>
  </si>
  <si>
    <t>ZOLADEX 10.8 MG</t>
  </si>
  <si>
    <t>INJ 1X10.8MG</t>
  </si>
  <si>
    <t>148679</t>
  </si>
  <si>
    <t>Gemcitabine Hospira 38 mg/ml konc.</t>
  </si>
  <si>
    <t>INF CNC SOL 1X5.3ML/200MG</t>
  </si>
  <si>
    <t>148680</t>
  </si>
  <si>
    <t>INF CNC SOL 1X26.3ML/1GM</t>
  </si>
  <si>
    <t>987473</t>
  </si>
  <si>
    <t>146894</t>
  </si>
  <si>
    <t>ZOLPIDEM MYLAN</t>
  </si>
  <si>
    <t>103033</t>
  </si>
  <si>
    <t>3033</t>
  </si>
  <si>
    <t>CORDIPIN XL</t>
  </si>
  <si>
    <t>TBL RET 30X40MG</t>
  </si>
  <si>
    <t>159893</t>
  </si>
  <si>
    <t>59893</t>
  </si>
  <si>
    <t>EGILOK 100MG</t>
  </si>
  <si>
    <t>TBL 60X100MG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</si>
  <si>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</si>
  <si>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</si>
  <si>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</si>
  <si>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</si>
  <si>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</si>
  <si>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</si>
  <si>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</si>
  <si>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58159</t>
  </si>
  <si>
    <t>SANORIN 1 PM</t>
  </si>
  <si>
    <t>NAS SPR SOL 1X10ML</t>
  </si>
  <si>
    <t>125092</t>
  </si>
  <si>
    <t>25092</t>
  </si>
  <si>
    <t>FEVARIN 50</t>
  </si>
  <si>
    <t>POR TBL FLM 30X50MG</t>
  </si>
  <si>
    <t>198191</t>
  </si>
  <si>
    <t>98191</t>
  </si>
  <si>
    <t>CYTEAL</t>
  </si>
  <si>
    <t>LIQ 1X500ML</t>
  </si>
  <si>
    <t>125590</t>
  </si>
  <si>
    <t>25590</t>
  </si>
  <si>
    <t>HUMALOG 100 IU</t>
  </si>
  <si>
    <t>INJ SOL 1X10ML/1KU</t>
  </si>
  <si>
    <t>192575</t>
  </si>
  <si>
    <t>APO-RABEPRAZOL 20 MG ENTEROSOLVENTNÍ TABLETY</t>
  </si>
  <si>
    <t>POR TBL ENT 28X20MG</t>
  </si>
  <si>
    <t>107678</t>
  </si>
  <si>
    <t>KALIUMCHLORID 7.45% BRAUN</t>
  </si>
  <si>
    <t>INF CNC SOL 20X20ML</t>
  </si>
  <si>
    <t>142825</t>
  </si>
  <si>
    <t>42825</t>
  </si>
  <si>
    <t>CLOZAPIN DESITIN 100 MG</t>
  </si>
  <si>
    <t>POR TBL NOB 30X100MG</t>
  </si>
  <si>
    <t>155634</t>
  </si>
  <si>
    <t>55634</t>
  </si>
  <si>
    <t>TBL OBD 10X275MG</t>
  </si>
  <si>
    <t>988192</t>
  </si>
  <si>
    <t>Bepanthen Care mast 30g</t>
  </si>
  <si>
    <t>988088</t>
  </si>
  <si>
    <t>Walmark Laktobacily FORTE s fruktooligosach.60+60</t>
  </si>
  <si>
    <t>176954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</si>
  <si>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</si>
  <si>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</si>
  <si>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</si>
  <si>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</si>
  <si>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</si>
  <si>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131859</t>
  </si>
  <si>
    <t>PACLITAXEL KABI 6 MG/ML KONCENTRÁT PRO PŘÍPRAVU IN</t>
  </si>
  <si>
    <t>INF CNC SOL 1X5ML/30MG</t>
  </si>
  <si>
    <t>131861</t>
  </si>
  <si>
    <t>INF CNC SOL 1X16.7ML/100.2MG</t>
  </si>
  <si>
    <t>131863</t>
  </si>
  <si>
    <t>INF CNC SOL 1X50ML/300MG</t>
  </si>
  <si>
    <t>144562</t>
  </si>
  <si>
    <t>OXALIPLATIN ACCORD 5 MG/ML</t>
  </si>
  <si>
    <t>INF CNC SOL 1X10ML/50MG</t>
  </si>
  <si>
    <t>144563</t>
  </si>
  <si>
    <t>INF CNC SOL 1X20ML/100MG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</si>
  <si>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</si>
  <si>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</si>
  <si>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</si>
  <si>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</si>
  <si>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</si>
  <si>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</si>
  <si>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</si>
  <si>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397100</t>
  </si>
  <si>
    <t>BICNU Carmustine for inj. ID</t>
  </si>
  <si>
    <t>1x100mg</t>
  </si>
  <si>
    <t>200863</t>
  </si>
  <si>
    <t>OPH GTT SOL 1X10ML PLAST</t>
  </si>
  <si>
    <t>989039</t>
  </si>
  <si>
    <t>Menalind Profess.čist.pěna 400ml+čist.těl.ml.500ml</t>
  </si>
  <si>
    <t>177660</t>
  </si>
  <si>
    <t>INF CNC SOL 1X60ML/600MG + PL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</si>
  <si>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</si>
  <si>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</si>
  <si>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</si>
  <si>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</si>
  <si>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</si>
  <si>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</si>
  <si>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841757</t>
  </si>
  <si>
    <t>Ubrousky dětské s aloe vera</t>
  </si>
  <si>
    <t>989354</t>
  </si>
  <si>
    <t>3M Cavilon ochranný bariérový krém tuba 28g</t>
  </si>
  <si>
    <t>988201</t>
  </si>
  <si>
    <t>Apotheke Šalvěj lékařská čaj 20x2g n.s.</t>
  </si>
  <si>
    <t>202701</t>
  </si>
  <si>
    <t>POR TBL ENT 90X20MG</t>
  </si>
  <si>
    <t>198054</t>
  </si>
  <si>
    <t>SANVAL 10 MG</t>
  </si>
  <si>
    <t>148681</t>
  </si>
  <si>
    <t>GEMCITABINE HOSPIRA 38 MG/ML KONCENTRÁT PRO PŘÍPRA</t>
  </si>
  <si>
    <t>INF CNC SOL 1X52.6ML/2GM</t>
  </si>
  <si>
    <t>202924</t>
  </si>
  <si>
    <t>POR TBL FLM 10X250MG</t>
  </si>
  <si>
    <t>842224</t>
  </si>
  <si>
    <t>Panthenol spray 10% 150ml</t>
  </si>
  <si>
    <t>P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</si>
  <si>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</si>
  <si>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</si>
  <si>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</si>
  <si>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</si>
  <si>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</si>
  <si>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</si>
  <si>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</si>
  <si>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</si>
  <si>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</si>
  <si>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</si>
  <si>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</si>
  <si>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</si>
  <si>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</si>
  <si>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</si>
  <si>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</si>
  <si>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</si>
  <si>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</si>
  <si>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</si>
  <si>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</si>
  <si>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</si>
  <si>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</si>
  <si>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</si>
  <si>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</si>
  <si>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</si>
  <si>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</si>
  <si>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</si>
  <si>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</si>
  <si>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</si>
  <si>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</si>
  <si>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118630</t>
  </si>
  <si>
    <t>18630</t>
  </si>
  <si>
    <t>SIOFOR 1000</t>
  </si>
  <si>
    <t>POR TBLFLM60X1000MG</t>
  </si>
  <si>
    <t>125034</t>
  </si>
  <si>
    <t>25034</t>
  </si>
  <si>
    <t>DORMICUM</t>
  </si>
  <si>
    <t>INJ SOL 10X1ML/5MG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</si>
  <si>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</si>
  <si>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</si>
  <si>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</si>
  <si>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</si>
  <si>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</si>
  <si>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</si>
  <si>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</si>
  <si>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</si>
  <si>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</si>
  <si>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</si>
  <si>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</si>
  <si>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</si>
  <si>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</si>
  <si>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</si>
  <si>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</si>
  <si>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</si>
  <si>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</si>
  <si>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</si>
  <si>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</si>
  <si>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</si>
  <si>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</si>
  <si>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</si>
  <si>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</si>
  <si>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</si>
  <si>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</si>
  <si>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</si>
  <si>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</si>
  <si>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</si>
  <si>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</si>
  <si>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</si>
  <si>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</si>
  <si>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</si>
  <si>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</si>
  <si>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</si>
  <si>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</si>
  <si>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</si>
  <si>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</si>
  <si>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</si>
  <si>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</si>
  <si>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</si>
  <si>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</si>
  <si>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</si>
  <si>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</si>
  <si>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</si>
  <si>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</si>
  <si>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</si>
  <si>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</si>
  <si>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</si>
  <si>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</si>
  <si>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</si>
  <si>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</si>
  <si>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</si>
  <si>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</si>
  <si>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</si>
  <si>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</si>
  <si>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</si>
  <si>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</si>
  <si>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</si>
  <si>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</si>
  <si>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</si>
  <si>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</si>
  <si>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</si>
  <si>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</si>
  <si>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</si>
  <si>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</si>
  <si>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</si>
  <si>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</si>
  <si>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</si>
  <si>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</si>
  <si>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</si>
  <si>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</si>
  <si>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</si>
  <si>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</si>
  <si>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</si>
  <si>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</si>
  <si>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</si>
  <si>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</si>
  <si>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</si>
  <si>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</si>
  <si>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</si>
  <si>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INJ 5X2ML/50MG</t>
  </si>
  <si>
    <t>844554</t>
  </si>
  <si>
    <t>114065</t>
  </si>
  <si>
    <t>LOZAP 50 ZENTIVA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</si>
  <si>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</si>
  <si>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</si>
  <si>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</si>
  <si>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</si>
  <si>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</si>
  <si>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</si>
  <si>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</si>
  <si>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</si>
  <si>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</si>
  <si>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</si>
  <si>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</si>
  <si>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</si>
  <si>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</si>
  <si>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</si>
  <si>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</si>
  <si>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</si>
  <si>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</si>
  <si>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</si>
  <si>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</si>
  <si>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</si>
  <si>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</si>
  <si>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</si>
  <si>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</si>
  <si>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</si>
  <si>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</si>
  <si>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</si>
  <si>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</si>
  <si>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</si>
  <si>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</si>
  <si>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</si>
  <si>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</si>
  <si>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</si>
  <si>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</si>
  <si>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</si>
  <si>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</si>
  <si>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</si>
  <si>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</si>
  <si>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</si>
  <si>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</si>
  <si>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</si>
  <si>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</si>
  <si>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</si>
  <si>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</si>
  <si>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</si>
  <si>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</si>
  <si>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</si>
  <si>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</si>
  <si>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</si>
  <si>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185325</t>
  </si>
  <si>
    <t>85325</t>
  </si>
  <si>
    <t>INJ SOL 5X3ML/15MG</t>
  </si>
  <si>
    <t>126486</t>
  </si>
  <si>
    <t>26486</t>
  </si>
  <si>
    <t>ACTRAPID PENFILL 100IU/ML</t>
  </si>
  <si>
    <t>INJ SOL 5X3ML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</si>
  <si>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</si>
  <si>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</si>
  <si>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</si>
  <si>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</si>
  <si>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</si>
  <si>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</si>
  <si>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</si>
  <si>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</si>
  <si>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</si>
  <si>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</si>
  <si>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</si>
  <si>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</si>
  <si>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</si>
  <si>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</si>
  <si>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</si>
  <si>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</si>
  <si>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</si>
  <si>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</si>
  <si>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</si>
  <si>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</si>
  <si>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</si>
  <si>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</si>
  <si>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</si>
  <si>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</si>
  <si>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</si>
  <si>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197563</t>
  </si>
  <si>
    <t>97563</t>
  </si>
  <si>
    <t>ZOFRAN ZYDIS 8 MG</t>
  </si>
  <si>
    <t>TBL SOL 10X8MG</t>
  </si>
  <si>
    <t>11389</t>
  </si>
  <si>
    <t>ETOPOSIDE-TEVA</t>
  </si>
  <si>
    <t>INF CNC SOL 1X5ML/100MG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</si>
  <si>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</si>
  <si>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</si>
  <si>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</si>
  <si>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</si>
  <si>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</si>
  <si>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</si>
  <si>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</si>
  <si>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163183</t>
  </si>
  <si>
    <t>PLATIDIAM 10</t>
  </si>
  <si>
    <t>INF CNC SOL 10X20ML</t>
  </si>
  <si>
    <t>849065</t>
  </si>
  <si>
    <t>107595</t>
  </si>
  <si>
    <t>PENESTER</t>
  </si>
  <si>
    <t>POR TBL FLM 90X5MG BLIP</t>
  </si>
  <si>
    <t>130652</t>
  </si>
  <si>
    <t>30652</t>
  </si>
  <si>
    <t>REASEC</t>
  </si>
  <si>
    <t>TBL 20X2.5MG</t>
  </si>
  <si>
    <t>849151</t>
  </si>
  <si>
    <t>122210</t>
  </si>
  <si>
    <t>APO-FENO</t>
  </si>
  <si>
    <t>POR CPS DUR 30X200MG</t>
  </si>
  <si>
    <t>163307</t>
  </si>
  <si>
    <t>CALCIUM FOLINATE HOSPIRA 10 MG/ML</t>
  </si>
  <si>
    <t>INJ SOL 1X10ML/100MG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</si>
  <si>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</si>
  <si>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</si>
  <si>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</si>
  <si>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</si>
  <si>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</si>
  <si>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</si>
  <si>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</si>
  <si>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</si>
  <si>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</si>
  <si>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</si>
  <si>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</si>
  <si>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</si>
  <si>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850148</t>
  </si>
  <si>
    <t>115590</t>
  </si>
  <si>
    <t>MEDORAM PLUS H 5/25 MG</t>
  </si>
  <si>
    <t>163185</t>
  </si>
  <si>
    <t>PLATIDIAM 25</t>
  </si>
  <si>
    <t>INF CNC SOL 5X50ML</t>
  </si>
  <si>
    <t>163187</t>
  </si>
  <si>
    <t>PLATIDIAM 50</t>
  </si>
  <si>
    <t>INF CNC SOL 1X100ML</t>
  </si>
  <si>
    <t>144794</t>
  </si>
  <si>
    <t>AMESOS 20 MG/10 MG TABLETY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</si>
  <si>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</si>
  <si>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</si>
  <si>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</si>
  <si>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</si>
  <si>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</si>
  <si>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</si>
  <si>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</si>
  <si>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163310</t>
  </si>
  <si>
    <t>INJ SOL 1X30ML/300MG</t>
  </si>
  <si>
    <t>848382</t>
  </si>
  <si>
    <t>119617</t>
  </si>
  <si>
    <t>CAMPTO 100mg</t>
  </si>
  <si>
    <t>848470</t>
  </si>
  <si>
    <t>119618</t>
  </si>
  <si>
    <t>CAMPTO 300mg</t>
  </si>
  <si>
    <t>INF CNC SOL 1X15ML/300MG</t>
  </si>
  <si>
    <t>130199</t>
  </si>
  <si>
    <t>EPIRUBICIN TEVA 2 MG/ML</t>
  </si>
  <si>
    <t>INJ+INF SOL 1X5ML/10MG</t>
  </si>
  <si>
    <t>130201</t>
  </si>
  <si>
    <t>INJ+INF SOL 1X25ML/50MG</t>
  </si>
  <si>
    <t>850340</t>
  </si>
  <si>
    <t>128125</t>
  </si>
  <si>
    <t>BINABIC 150 MG</t>
  </si>
  <si>
    <t>116469</t>
  </si>
  <si>
    <t>16469</t>
  </si>
  <si>
    <t>FEMARA</t>
  </si>
  <si>
    <t>POR TBL FLM30X2.5MG</t>
  </si>
  <si>
    <t>191922</t>
  </si>
  <si>
    <t>POR TBL FLM 60X1000MG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</si>
  <si>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</si>
  <si>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</si>
  <si>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</si>
  <si>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</si>
  <si>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</si>
  <si>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</si>
  <si>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</si>
  <si>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</si>
  <si>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</si>
  <si>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</si>
  <si>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</si>
  <si>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</si>
  <si>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396920</t>
  </si>
  <si>
    <t>100152</t>
  </si>
  <si>
    <t>AMINOPLASMAL 15%</t>
  </si>
  <si>
    <t>INF 10X500ML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</si>
  <si>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</si>
  <si>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</si>
  <si>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</si>
  <si>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</si>
  <si>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</si>
  <si>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</si>
  <si>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</si>
  <si>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</si>
  <si>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</si>
  <si>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</si>
  <si>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</si>
  <si>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</si>
  <si>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</si>
  <si>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</si>
  <si>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</si>
  <si>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</si>
  <si>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</si>
  <si>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</si>
  <si>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</si>
  <si>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</si>
  <si>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</si>
  <si>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</si>
  <si>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</si>
  <si>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</si>
  <si>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</si>
  <si>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</si>
  <si>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</si>
  <si>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</si>
  <si>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</si>
  <si>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</si>
  <si>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</si>
  <si>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</si>
  <si>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</si>
  <si>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</si>
  <si>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</si>
  <si>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</si>
  <si>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</si>
  <si>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</si>
  <si>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</si>
  <si>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</si>
  <si>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</si>
  <si>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</si>
  <si>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</si>
  <si>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</si>
  <si>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</si>
  <si>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</si>
  <si>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</si>
  <si>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</si>
  <si>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</si>
  <si>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</si>
  <si>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</si>
  <si>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</si>
  <si>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</si>
  <si>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</si>
  <si>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</si>
  <si>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</si>
  <si>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</si>
  <si>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</si>
  <si>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</si>
  <si>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</si>
  <si>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</si>
  <si>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</si>
  <si>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</si>
  <si>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</si>
  <si>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</si>
  <si>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</si>
  <si>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</si>
  <si>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</si>
  <si>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</si>
  <si>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</si>
  <si>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</si>
  <si>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</si>
  <si>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</si>
  <si>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</si>
  <si>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</si>
  <si>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</si>
  <si>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</si>
  <si>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</si>
  <si>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</si>
  <si>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</si>
  <si>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</si>
  <si>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</si>
  <si>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</si>
  <si>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</si>
  <si>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</si>
  <si>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</si>
  <si>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</si>
  <si>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111706</t>
  </si>
  <si>
    <t>11706</t>
  </si>
  <si>
    <t>BISEPTOL 480</t>
  </si>
  <si>
    <t>INJ 10X5ML</t>
  </si>
  <si>
    <t>114875</t>
  </si>
  <si>
    <t>14875</t>
  </si>
  <si>
    <t>IALUGEN PLUS</t>
  </si>
  <si>
    <t>CRM 1X20GM</t>
  </si>
  <si>
    <t>162496</t>
  </si>
  <si>
    <t>TAZIP 4 G/0,5 G</t>
  </si>
  <si>
    <t>INJ+INF PLV SOL 10X4,5GM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</si>
  <si>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</si>
  <si>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</si>
  <si>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</si>
  <si>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</si>
  <si>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</si>
  <si>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</si>
  <si>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</si>
  <si>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</si>
  <si>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113453</t>
  </si>
  <si>
    <t>PIPERACILLIN/TAZOBACTAM KABI 4 G/0,5 G</t>
  </si>
  <si>
    <t>INF PLV SOL 10X4.5GM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</si>
  <si>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</si>
  <si>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</si>
  <si>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</si>
  <si>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</si>
  <si>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</si>
  <si>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</si>
  <si>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</si>
  <si>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</si>
  <si>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</si>
  <si>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</si>
  <si>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</si>
  <si>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</si>
  <si>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</si>
  <si>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</si>
  <si>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</si>
  <si>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</si>
  <si>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</si>
  <si>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</si>
  <si>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</si>
  <si>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</si>
  <si>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</si>
  <si>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</si>
  <si>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</si>
  <si>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</si>
  <si>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</si>
  <si>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</si>
  <si>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</si>
  <si>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</si>
  <si>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</si>
  <si>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</si>
  <si>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</si>
  <si>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</si>
  <si>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</si>
  <si>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</si>
  <si>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</si>
  <si>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</si>
  <si>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</si>
  <si>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</si>
  <si>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</si>
  <si>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</si>
  <si>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</si>
  <si>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</si>
  <si>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</si>
  <si>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</si>
  <si>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115892</t>
  </si>
  <si>
    <t>15892</t>
  </si>
  <si>
    <t>LAMISIL</t>
  </si>
  <si>
    <t>165989</t>
  </si>
  <si>
    <t>65989</t>
  </si>
  <si>
    <t>MYCOMAX « INF. INFUZ</t>
  </si>
  <si>
    <t>126889</t>
  </si>
  <si>
    <t>26889</t>
  </si>
  <si>
    <t>VFEND 200 MG</t>
  </si>
  <si>
    <t>POR TBL OBD14X200MG</t>
  </si>
  <si>
    <t>50113011</t>
  </si>
  <si>
    <t>87240</t>
  </si>
  <si>
    <t>Fanhdi 100 I.U/ml(1000 I.U.)GRIFOLS</t>
  </si>
  <si>
    <t>850010</t>
  </si>
  <si>
    <t>149543</t>
  </si>
  <si>
    <t>CLOPIDOGREL APOTEX 75 MG</t>
  </si>
  <si>
    <t>POR TBL FLM 30X75MG</t>
  </si>
  <si>
    <t>845493</t>
  </si>
  <si>
    <t>105844</t>
  </si>
  <si>
    <t>MIRTAZAPIN ORION 15 MG</t>
  </si>
  <si>
    <t>POR TBL DIS 30X15MG</t>
  </si>
  <si>
    <t>850190</t>
  </si>
  <si>
    <t>129831</t>
  </si>
  <si>
    <t>APO-QUETIAPIN 200 MG</t>
  </si>
  <si>
    <t>POR TBL FLM 30X200MG</t>
  </si>
  <si>
    <t>184245</t>
  </si>
  <si>
    <t>LETROX 75</t>
  </si>
  <si>
    <t>POR TBL NOB 100X75MCG II</t>
  </si>
  <si>
    <t>165506</t>
  </si>
  <si>
    <t>INF CNC SOL1X2ML/40MG-2ML LAH</t>
  </si>
  <si>
    <t>166938</t>
  </si>
  <si>
    <t>66938</t>
  </si>
  <si>
    <t>TAGREN</t>
  </si>
  <si>
    <t>TBL 30X250MG</t>
  </si>
  <si>
    <t>47995</t>
  </si>
  <si>
    <t>EZETROL 10 MG TABLETY</t>
  </si>
  <si>
    <t>POR TBL NOB 30X10MG B</t>
  </si>
  <si>
    <t>100269</t>
  </si>
  <si>
    <t>269</t>
  </si>
  <si>
    <t>PREDNISON 5 LECIVA</t>
  </si>
  <si>
    <t>102949</t>
  </si>
  <si>
    <t>2949</t>
  </si>
  <si>
    <t>ATENOLOL AL 50</t>
  </si>
  <si>
    <t>POR TBL NOB 30X50MG</t>
  </si>
  <si>
    <t>109159</t>
  </si>
  <si>
    <t>9159</t>
  </si>
  <si>
    <t>HYLAK FORTE</t>
  </si>
  <si>
    <t>GTT 1X100ML</t>
  </si>
  <si>
    <t>109847</t>
  </si>
  <si>
    <t>9847</t>
  </si>
  <si>
    <t>SUP 6X6.5MG</t>
  </si>
  <si>
    <t>110151</t>
  </si>
  <si>
    <t>10151</t>
  </si>
  <si>
    <t>POR CPS DUR 10X2MG</t>
  </si>
  <si>
    <t>113808</t>
  </si>
  <si>
    <t>13808</t>
  </si>
  <si>
    <t>URSOSAN</t>
  </si>
  <si>
    <t>POR CPSDUR100X250MG</t>
  </si>
  <si>
    <t>115373</t>
  </si>
  <si>
    <t>15373</t>
  </si>
  <si>
    <t>SIMEPAR</t>
  </si>
  <si>
    <t>POR CPS DUR 40X70MG</t>
  </si>
  <si>
    <t>117992</t>
  </si>
  <si>
    <t>17992</t>
  </si>
  <si>
    <t>MAGNESII LACTICI 0.5 TBL.MVM</t>
  </si>
  <si>
    <t>PORTBLNOB100X0.5GM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</si>
  <si>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</si>
  <si>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</si>
  <si>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</si>
  <si>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</si>
  <si>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</si>
  <si>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</si>
  <si>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</si>
  <si>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</si>
  <si>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</si>
  <si>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</si>
  <si>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</si>
  <si>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</si>
  <si>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</si>
  <si>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</si>
  <si>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</si>
  <si>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</si>
  <si>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156807</t>
  </si>
  <si>
    <t>56807</t>
  </si>
  <si>
    <t>FURORESE 125</t>
  </si>
  <si>
    <t>TBL 30X125MG</t>
  </si>
  <si>
    <t>157395</t>
  </si>
  <si>
    <t>57395</t>
  </si>
  <si>
    <t>TBL EFF 10X600MG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</si>
  <si>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</si>
  <si>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</si>
  <si>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</si>
  <si>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</si>
  <si>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</si>
  <si>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</si>
  <si>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</si>
  <si>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158827</t>
  </si>
  <si>
    <t>58827</t>
  </si>
  <si>
    <t>FORTRANS</t>
  </si>
  <si>
    <t>PLV 1X4(SACKY)</t>
  </si>
  <si>
    <t>162320</t>
  </si>
  <si>
    <t>62320</t>
  </si>
  <si>
    <t>BETADINE</t>
  </si>
  <si>
    <t>169623</t>
  </si>
  <si>
    <t>KAPIDIN 10 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</si>
  <si>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</si>
  <si>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</si>
  <si>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</si>
  <si>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</si>
  <si>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</si>
  <si>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</si>
  <si>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</si>
  <si>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</si>
  <si>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</si>
  <si>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</si>
  <si>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</si>
  <si>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</si>
  <si>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188356</t>
  </si>
  <si>
    <t>88356</t>
  </si>
  <si>
    <t>CARDILAN</t>
  </si>
  <si>
    <t>TBL 100X175MG</t>
  </si>
  <si>
    <t>191484</t>
  </si>
  <si>
    <t>91484</t>
  </si>
  <si>
    <t>CARDIKET RETARD 40</t>
  </si>
  <si>
    <t>TBL RET 50X40MG</t>
  </si>
  <si>
    <t>193582</t>
  </si>
  <si>
    <t>93582</t>
  </si>
  <si>
    <t>ANACID 5ML</t>
  </si>
  <si>
    <t>SUS 30X5ML</t>
  </si>
  <si>
    <t>194804</t>
  </si>
  <si>
    <t>94804</t>
  </si>
  <si>
    <t>MODURETIC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</si>
  <si>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</si>
  <si>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</si>
  <si>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</si>
  <si>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</si>
  <si>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</si>
  <si>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</si>
  <si>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</si>
  <si>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199680</t>
  </si>
  <si>
    <t>ERDOMED</t>
  </si>
  <si>
    <t>POR CPS DUR 60X300MG</t>
  </si>
  <si>
    <t>840464</t>
  </si>
  <si>
    <t>Vitar Soda tbl.150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</si>
  <si>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</si>
  <si>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</si>
  <si>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</si>
  <si>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</si>
  <si>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</si>
  <si>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</si>
  <si>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</si>
  <si>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846338</t>
  </si>
  <si>
    <t>122685</t>
  </si>
  <si>
    <t>847713</t>
  </si>
  <si>
    <t>125526</t>
  </si>
  <si>
    <t>POR TBL FLM 100X400MG</t>
  </si>
  <si>
    <t>848632</t>
  </si>
  <si>
    <t>125315</t>
  </si>
  <si>
    <t>TIAPRIDAL</t>
  </si>
  <si>
    <t>INJ SOL 12X2ML/100MG</t>
  </si>
  <si>
    <t>849559</t>
  </si>
  <si>
    <t>125066</t>
  </si>
  <si>
    <t>POR TBL NOB 100X5MG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</si>
  <si>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</si>
  <si>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</si>
  <si>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</si>
  <si>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</si>
  <si>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</si>
  <si>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</si>
  <si>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</si>
  <si>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</si>
  <si>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</si>
  <si>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</si>
  <si>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</si>
  <si>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</si>
  <si>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</si>
  <si>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</si>
  <si>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</si>
  <si>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</si>
  <si>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</si>
  <si>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</si>
  <si>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</si>
  <si>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</si>
  <si>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</si>
  <si>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</si>
  <si>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</si>
  <si>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</si>
  <si>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</si>
  <si>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</si>
  <si>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</si>
  <si>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</si>
  <si>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</si>
  <si>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124414</t>
  </si>
  <si>
    <t>INDAPAMIDE ORION 1,5 MG</t>
  </si>
  <si>
    <t>149019</t>
  </si>
  <si>
    <t>49019</t>
  </si>
  <si>
    <t>SOTAHEXAL 160</t>
  </si>
  <si>
    <t>POR TBL NOB 20X160MG</t>
  </si>
  <si>
    <t>156779</t>
  </si>
  <si>
    <t>56779</t>
  </si>
  <si>
    <t>GERATAM 800MG</t>
  </si>
  <si>
    <t>TBL OBD 60X800MG</t>
  </si>
  <si>
    <t>164888</t>
  </si>
  <si>
    <t>CALTRATE 600 MG/400 IU D3 POTAHOVANÁ TABLETA</t>
  </si>
  <si>
    <t>184530</t>
  </si>
  <si>
    <t>84530</t>
  </si>
  <si>
    <t>MONOPRIL 20MG</t>
  </si>
  <si>
    <t>TBL 28X20MG</t>
  </si>
  <si>
    <t>190991</t>
  </si>
  <si>
    <t>90991</t>
  </si>
  <si>
    <t>BROMHEXIN 8</t>
  </si>
  <si>
    <t>GTT 20ML 8MG/ML</t>
  </si>
  <si>
    <t>199336</t>
  </si>
  <si>
    <t>99336</t>
  </si>
  <si>
    <t>GLURENORM</t>
  </si>
  <si>
    <t>TBL 30X30MG</t>
  </si>
  <si>
    <t>846346</t>
  </si>
  <si>
    <t>119672</t>
  </si>
  <si>
    <t>DICLOFENAC DUO PHARMASWISS 75 MG</t>
  </si>
  <si>
    <t>POR CPS RDR 30X75MG</t>
  </si>
  <si>
    <t>849026</t>
  </si>
  <si>
    <t>163135</t>
  </si>
  <si>
    <t>VASOCARDIN 100</t>
  </si>
  <si>
    <t>POR TBL NOB 50X100MG</t>
  </si>
  <si>
    <t>900240</t>
  </si>
  <si>
    <t>DZ TRIXO LIND 500ML</t>
  </si>
  <si>
    <t>58038</t>
  </si>
  <si>
    <t>BETALOC ZOK 50 MG</t>
  </si>
  <si>
    <t>POR TBL PRO 100X50MG</t>
  </si>
  <si>
    <t>100874</t>
  </si>
  <si>
    <t>874</t>
  </si>
  <si>
    <t>OPHTHALMO-AZULEN</t>
  </si>
  <si>
    <t>146980</t>
  </si>
  <si>
    <t>46980</t>
  </si>
  <si>
    <t>TBL RET 100X200MG</t>
  </si>
  <si>
    <t>846541</t>
  </si>
  <si>
    <t>112586</t>
  </si>
  <si>
    <t>NEBIVOLOL SANDOZ 5 MG</t>
  </si>
  <si>
    <t>POR TBL NOB 28X5MG</t>
  </si>
  <si>
    <t>147033</t>
  </si>
  <si>
    <t>47033</t>
  </si>
  <si>
    <t>POR GRA SUS 1X100ML</t>
  </si>
  <si>
    <t>148673</t>
  </si>
  <si>
    <t>XADOS 20 MG TABLETY</t>
  </si>
  <si>
    <t>198876</t>
  </si>
  <si>
    <t>98876</t>
  </si>
  <si>
    <t>FYZIOLOGICKÝ ROZTOK VIAFLO</t>
  </si>
  <si>
    <t>INF SOL 20X500ML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</si>
  <si>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</si>
  <si>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</si>
  <si>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</si>
  <si>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</si>
  <si>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</si>
  <si>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</si>
  <si>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</si>
  <si>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</si>
  <si>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</si>
  <si>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</si>
  <si>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</si>
  <si>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</si>
  <si>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127899</t>
  </si>
  <si>
    <t>27899</t>
  </si>
  <si>
    <t>POR TBL FLM 90X5MG</t>
  </si>
  <si>
    <t>169721</t>
  </si>
  <si>
    <t>ASACOL 400</t>
  </si>
  <si>
    <t>POR TBL ENT 100X400MG</t>
  </si>
  <si>
    <t>192489</t>
  </si>
  <si>
    <t>92489</t>
  </si>
  <si>
    <t>SOL 10X67.5ML</t>
  </si>
  <si>
    <t>194234</t>
  </si>
  <si>
    <t>94234</t>
  </si>
  <si>
    <t>GUAJACURAN</t>
  </si>
  <si>
    <t>DRG 30X200MG-BLISTR</t>
  </si>
  <si>
    <t>842351</t>
  </si>
  <si>
    <t>Stopangin sol. 250ml</t>
  </si>
  <si>
    <t>845265</t>
  </si>
  <si>
    <t>107935</t>
  </si>
  <si>
    <t>GLYVENOL 400</t>
  </si>
  <si>
    <t>POR CPS MOL 60X400MG</t>
  </si>
  <si>
    <t>987463</t>
  </si>
  <si>
    <t>KY Jelly lubrikační gel 50ml</t>
  </si>
  <si>
    <t>115518</t>
  </si>
  <si>
    <t>15518</t>
  </si>
  <si>
    <t>SPERSALLERG</t>
  </si>
  <si>
    <t>OPH GTT SOL 1X10ML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</si>
  <si>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</si>
  <si>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</si>
  <si>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</si>
  <si>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</si>
  <si>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</si>
  <si>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</si>
  <si>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</si>
  <si>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169755</t>
  </si>
  <si>
    <t>69755</t>
  </si>
  <si>
    <t>ARDEANUTRISOL G 40</t>
  </si>
  <si>
    <t>INF 1X80ML</t>
  </si>
  <si>
    <t>198336</t>
  </si>
  <si>
    <t>98336</t>
  </si>
  <si>
    <t>AMBROBENE 75 MG</t>
  </si>
  <si>
    <t>CPS RET 10X75MG</t>
  </si>
  <si>
    <t>849767</t>
  </si>
  <si>
    <t>162012</t>
  </si>
  <si>
    <t>PRESTARIUM NEO COMBI 10 MG/2,5 MG</t>
  </si>
  <si>
    <t>900886</t>
  </si>
  <si>
    <t>KL PATEOL GEL, 100G</t>
  </si>
  <si>
    <t>99886</t>
  </si>
  <si>
    <t>CINARIZIN LEK 25 MG</t>
  </si>
  <si>
    <t>POR TBL NOB 50X25MG</t>
  </si>
  <si>
    <t>100750</t>
  </si>
  <si>
    <t>750</t>
  </si>
  <si>
    <t>CHAMOMILLA</t>
  </si>
  <si>
    <t>LIQ 100ML</t>
  </si>
  <si>
    <t>111084</t>
  </si>
  <si>
    <t>11084</t>
  </si>
  <si>
    <t>OXYCONTIN 10 MG</t>
  </si>
  <si>
    <t>POR TBL PRO 30X10MG</t>
  </si>
  <si>
    <t>116457</t>
  </si>
  <si>
    <t>16457</t>
  </si>
  <si>
    <t>NASONEX</t>
  </si>
  <si>
    <t>SPR NAS 140DÁVX50RG</t>
  </si>
  <si>
    <t>149023</t>
  </si>
  <si>
    <t>49023</t>
  </si>
  <si>
    <t>IMURAN 25 MG</t>
  </si>
  <si>
    <t>TBL OBD 100X25MG</t>
  </si>
  <si>
    <t>175285</t>
  </si>
  <si>
    <t>75285</t>
  </si>
  <si>
    <t>ERYFLUID</t>
  </si>
  <si>
    <t>196974</t>
  </si>
  <si>
    <t>96974</t>
  </si>
  <si>
    <t>CERUCAL</t>
  </si>
  <si>
    <t>POR TBL NOB 50X10MG</t>
  </si>
  <si>
    <t>500224</t>
  </si>
  <si>
    <t>Parodontax Extra 300ml ústní voda</t>
  </si>
  <si>
    <t>844920</t>
  </si>
  <si>
    <t>107584</t>
  </si>
  <si>
    <t>MUTAFLOR</t>
  </si>
  <si>
    <t>POR CPS ETD 20X100MG</t>
  </si>
  <si>
    <t>848352</t>
  </si>
  <si>
    <t>130172</t>
  </si>
  <si>
    <t>APO-VENLAFAXIN PROLONG 75 MG</t>
  </si>
  <si>
    <t>POR CPS PRO 30X75MG</t>
  </si>
  <si>
    <t>101807</t>
  </si>
  <si>
    <t>40538</t>
  </si>
  <si>
    <t>DICYNONE</t>
  </si>
  <si>
    <t>TBL 30x 500 mg</t>
  </si>
  <si>
    <t>113704</t>
  </si>
  <si>
    <t>13704</t>
  </si>
  <si>
    <t>ZOVIRAX 400 MG</t>
  </si>
  <si>
    <t>POR TBL NOB70X400MG</t>
  </si>
  <si>
    <t>847962</t>
  </si>
  <si>
    <t>AESCIN 30mg tbl.60 VULM</t>
  </si>
  <si>
    <t>198880</t>
  </si>
  <si>
    <t>98880</t>
  </si>
  <si>
    <t>850729</t>
  </si>
  <si>
    <t>157875</t>
  </si>
  <si>
    <t>PARACETAMOL KABI 10MG/ML</t>
  </si>
  <si>
    <t>INF SOL 10X100ML/1000MG</t>
  </si>
  <si>
    <t>128743</t>
  </si>
  <si>
    <t>28743</t>
  </si>
  <si>
    <t>JANUVIA 100 MG</t>
  </si>
  <si>
    <t>POR TBL FLM 98X100MG</t>
  </si>
  <si>
    <t>136398</t>
  </si>
  <si>
    <t>MESTINON</t>
  </si>
  <si>
    <t>POR TBL OBD 150X60MG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</si>
  <si>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</si>
  <si>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</si>
  <si>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</si>
  <si>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</si>
  <si>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</si>
  <si>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</si>
  <si>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</si>
  <si>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</si>
  <si>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192204</t>
  </si>
  <si>
    <t>ELOCOM</t>
  </si>
  <si>
    <t>DRM UNG 1X15GM 0.1%</t>
  </si>
  <si>
    <t>842500</t>
  </si>
  <si>
    <t>162391</t>
  </si>
  <si>
    <t>LIQ 25ML</t>
  </si>
  <si>
    <t>2584</t>
  </si>
  <si>
    <t>GLUKÓZA 40 BRAUN</t>
  </si>
  <si>
    <t>128309</t>
  </si>
  <si>
    <t>28309</t>
  </si>
  <si>
    <t>MIMPARA 30 MG</t>
  </si>
  <si>
    <t>POR TBL FLM 28X30MG</t>
  </si>
  <si>
    <t>175280</t>
  </si>
  <si>
    <t>CANOCORD 16 MG</t>
  </si>
  <si>
    <t>POR TBL NOB 28X16MG</t>
  </si>
  <si>
    <t>846116</t>
  </si>
  <si>
    <t>125226</t>
  </si>
  <si>
    <t>NORETHISTERON ZENTIVA</t>
  </si>
  <si>
    <t>118566</t>
  </si>
  <si>
    <t>18566</t>
  </si>
  <si>
    <t>MINIRIN MELT 120 MCG</t>
  </si>
  <si>
    <t>POR LYO 30X120RG</t>
  </si>
  <si>
    <t>842161</t>
  </si>
  <si>
    <t>31950</t>
  </si>
  <si>
    <t>Carbocit tbl.20</t>
  </si>
  <si>
    <t>126247</t>
  </si>
  <si>
    <t>26247</t>
  </si>
  <si>
    <t>AZOPT</t>
  </si>
  <si>
    <t>OPH GTT SUS 1X5ML</t>
  </si>
  <si>
    <t>848626</t>
  </si>
  <si>
    <t>107944</t>
  </si>
  <si>
    <t>MUSCORIL INJ</t>
  </si>
  <si>
    <t>INJ SOL 6X2ML/4MG</t>
  </si>
  <si>
    <t>159622</t>
  </si>
  <si>
    <t>59622</t>
  </si>
  <si>
    <t>AJATIN PROFAR.TINKT.+MECH.ROZP.</t>
  </si>
  <si>
    <t>TCT 1X25ML+ROZPR.</t>
  </si>
  <si>
    <t>845135</t>
  </si>
  <si>
    <t>100232</t>
  </si>
  <si>
    <t>ROSALGIN</t>
  </si>
  <si>
    <t>VAG PLV SOL 6X0.5GM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</si>
  <si>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</si>
  <si>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</si>
  <si>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</si>
  <si>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</si>
  <si>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</si>
  <si>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</si>
  <si>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</si>
  <si>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</si>
  <si>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</si>
  <si>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</si>
  <si>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</si>
  <si>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</si>
  <si>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</si>
  <si>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</si>
  <si>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</si>
  <si>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</si>
  <si>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</si>
  <si>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</si>
  <si>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</si>
  <si>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</si>
  <si>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</si>
  <si>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</si>
  <si>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</si>
  <si>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</si>
  <si>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</si>
  <si>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</si>
  <si>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849009</t>
  </si>
  <si>
    <t>162304</t>
  </si>
  <si>
    <t>TIMO-COMOD 0,5%</t>
  </si>
  <si>
    <t>850403</t>
  </si>
  <si>
    <t>163305</t>
  </si>
  <si>
    <t>TIMOLOL-POS 0,5%</t>
  </si>
  <si>
    <t>OPH GTT SOL 3X5ML</t>
  </si>
  <si>
    <t>141826</t>
  </si>
  <si>
    <t>41826</t>
  </si>
  <si>
    <t>DHC CONTINUS 90 MG</t>
  </si>
  <si>
    <t>PORTBLRET60X90MG B</t>
  </si>
  <si>
    <t>500566</t>
  </si>
  <si>
    <t>ZARZIO 30 MU/0,5 ML</t>
  </si>
  <si>
    <t>127909</t>
  </si>
  <si>
    <t>DOCETAXEL HOSPIRA 10 MG/ML KONCENTRÁT PRO PŘÍPRAVU</t>
  </si>
  <si>
    <t>INF CNC SOL 1X2ML/20MG</t>
  </si>
  <si>
    <t>127910</t>
  </si>
  <si>
    <t>INF CNC SOL 1X8ML/80MG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</si>
  <si>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</si>
  <si>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</si>
  <si>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</si>
  <si>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</si>
  <si>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</si>
  <si>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</si>
  <si>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</si>
  <si>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</si>
  <si>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121736</t>
  </si>
  <si>
    <t>21736</t>
  </si>
  <si>
    <t>VALETOL</t>
  </si>
  <si>
    <t>POR TBL NOB 10</t>
  </si>
  <si>
    <t>100965</t>
  </si>
  <si>
    <t>965</t>
  </si>
  <si>
    <t>SPECIES PECTORALES PLANTA</t>
  </si>
  <si>
    <t>110843</t>
  </si>
  <si>
    <t>10843</t>
  </si>
  <si>
    <t>PALLADONE-SR 8 MG</t>
  </si>
  <si>
    <t>POR CPS PRO 30X8MG</t>
  </si>
  <si>
    <t>844483</t>
  </si>
  <si>
    <t>100234</t>
  </si>
  <si>
    <t>VAG PLV SOL10X0.5GM</t>
  </si>
  <si>
    <t>142182</t>
  </si>
  <si>
    <t>42182</t>
  </si>
  <si>
    <t>FLUCINAR</t>
  </si>
  <si>
    <t>GEL 15GM 0.025%</t>
  </si>
  <si>
    <t>143997</t>
  </si>
  <si>
    <t>43997</t>
  </si>
  <si>
    <t>BROMHEXIN 8 KM KAPKY</t>
  </si>
  <si>
    <t>GTT 1X100ML 8MG/ML</t>
  </si>
  <si>
    <t>155671</t>
  </si>
  <si>
    <t>KYLOTAN PLUS H 80/12,5 MG</t>
  </si>
  <si>
    <t>POR TBL FLM 28</t>
  </si>
  <si>
    <t>162695</t>
  </si>
  <si>
    <t>NEUROTOP RETARD 600</t>
  </si>
  <si>
    <t>POR TBL PRO 50X600MG</t>
  </si>
  <si>
    <t>849320</t>
  </si>
  <si>
    <t>134270</t>
  </si>
  <si>
    <t>VALSACOMBI 80 MG/12,5 MG</t>
  </si>
  <si>
    <t>849429</t>
  </si>
  <si>
    <t>124105</t>
  </si>
  <si>
    <t>PRESTANCE 5 MG/10 MG</t>
  </si>
  <si>
    <t>POR TBL NOB 90</t>
  </si>
  <si>
    <t>987460</t>
  </si>
  <si>
    <t>93435</t>
  </si>
  <si>
    <t>ROSALGIN IRIGÁTOR</t>
  </si>
  <si>
    <t>848305</t>
  </si>
  <si>
    <t>Aqvitox - D desinfekce 500ml láhev s rozprašovačem</t>
  </si>
  <si>
    <t>12026</t>
  </si>
  <si>
    <t>GLIMEPIRID SANDOZ 1 MG TABLETY</t>
  </si>
  <si>
    <t>POR TBL NOB 30X1MG</t>
  </si>
  <si>
    <t>158892</t>
  </si>
  <si>
    <t>58892</t>
  </si>
  <si>
    <t>XALATAN</t>
  </si>
  <si>
    <t>GTT OPH 3X2.5ML</t>
  </si>
  <si>
    <t>158893</t>
  </si>
  <si>
    <t>58893</t>
  </si>
  <si>
    <t>GTT OPH 1X2.5ML</t>
  </si>
  <si>
    <t>126330</t>
  </si>
  <si>
    <t>26330</t>
  </si>
  <si>
    <t>POR TBL FLM 50X5MG</t>
  </si>
  <si>
    <t>849940</t>
  </si>
  <si>
    <t>124119</t>
  </si>
  <si>
    <t>PRESTANCE 10 MG/5 MG</t>
  </si>
  <si>
    <t>280863</t>
  </si>
  <si>
    <t>80863</t>
  </si>
  <si>
    <t>CAVILON NSBF-SPRAY</t>
  </si>
  <si>
    <t>28ML PRO OŠETŘENÍ RAN</t>
  </si>
  <si>
    <t>841094</t>
  </si>
  <si>
    <t>Corsodyl ustni voda 0,1% 200 ml</t>
  </si>
  <si>
    <t>989038</t>
  </si>
  <si>
    <t>Menalind Profess.kož.ochr.krém 200ml+čist.ubrousky</t>
  </si>
  <si>
    <t>164738</t>
  </si>
  <si>
    <t>VENDAL RETARD 100 MG</t>
  </si>
  <si>
    <t>POR TBL PRO 30X100MG</t>
  </si>
  <si>
    <t>988727</t>
  </si>
  <si>
    <t>192247</t>
  </si>
  <si>
    <t>POR CPS PRO 20X75MG</t>
  </si>
  <si>
    <t>201992</t>
  </si>
  <si>
    <t>POR TBL FLM 120X500MG</t>
  </si>
  <si>
    <t>192521</t>
  </si>
  <si>
    <t>NAS SPR SUS 140X50RG</t>
  </si>
  <si>
    <t>989607</t>
  </si>
  <si>
    <t>B-Komplex forte Zentiva drg.20</t>
  </si>
  <si>
    <t>155960</t>
  </si>
  <si>
    <t>EGILOK SUCC 25 MG</t>
  </si>
  <si>
    <t>POR TBL PRO 30X25MG</t>
  </si>
  <si>
    <t>56972</t>
  </si>
  <si>
    <t>TRITACE 1,25 MG</t>
  </si>
  <si>
    <t>POR TBL NOB 20X1.25MG</t>
  </si>
  <si>
    <t>105496</t>
  </si>
  <si>
    <t>5496</t>
  </si>
  <si>
    <t>TBL OBD 60X10MG</t>
  </si>
  <si>
    <t>113767</t>
  </si>
  <si>
    <t>13767</t>
  </si>
  <si>
    <t>CORDARONE</t>
  </si>
  <si>
    <t>POR TBL NOB30X200MG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</si>
  <si>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</si>
  <si>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</si>
  <si>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</si>
  <si>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</si>
  <si>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</si>
  <si>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</si>
  <si>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</si>
  <si>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</si>
  <si>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117433</t>
  </si>
  <si>
    <t>17433</t>
  </si>
  <si>
    <t>POR TBL FLM 60X20MG</t>
  </si>
  <si>
    <t>128222</t>
  </si>
  <si>
    <t>28222</t>
  </si>
  <si>
    <t>LYRICA 150 MG</t>
  </si>
  <si>
    <t>POR CPSDUR14X150MG</t>
  </si>
  <si>
    <t>132061</t>
  </si>
  <si>
    <t>32061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</si>
  <si>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</si>
  <si>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</si>
  <si>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</si>
  <si>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</si>
  <si>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</si>
  <si>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</si>
  <si>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</si>
  <si>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</si>
  <si>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</si>
  <si>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</si>
  <si>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140373</t>
  </si>
  <si>
    <t>40373</t>
  </si>
  <si>
    <t>MEDROL 16 MG</t>
  </si>
  <si>
    <t>POR TBLNOB50X16MG-B</t>
  </si>
  <si>
    <t>149909</t>
  </si>
  <si>
    <t>49909</t>
  </si>
  <si>
    <t>LOKREN 20 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</si>
  <si>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</si>
  <si>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</si>
  <si>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</si>
  <si>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</si>
  <si>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</si>
  <si>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</si>
  <si>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</si>
  <si>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</si>
  <si>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</si>
  <si>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</si>
  <si>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</si>
  <si>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</si>
  <si>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</si>
  <si>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</si>
  <si>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</si>
  <si>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</si>
  <si>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</si>
  <si>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</si>
  <si>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</si>
  <si>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</si>
  <si>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</si>
  <si>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</si>
  <si>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</si>
  <si>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166759</t>
  </si>
  <si>
    <t>KINITO 50 MG, POTAHOVANÉ TABLETY</t>
  </si>
  <si>
    <t>POR TBL FLM 40X50MG</t>
  </si>
  <si>
    <t>176708</t>
  </si>
  <si>
    <t>76708</t>
  </si>
  <si>
    <t>ACCUZIDE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</si>
  <si>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</si>
  <si>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</si>
  <si>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</si>
  <si>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</si>
  <si>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</si>
  <si>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</si>
  <si>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</si>
  <si>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</si>
  <si>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</si>
  <si>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846446</t>
  </si>
  <si>
    <t>124343</t>
  </si>
  <si>
    <t>CEZERA 5 MG</t>
  </si>
  <si>
    <t>848907</t>
  </si>
  <si>
    <t>148072</t>
  </si>
  <si>
    <t>ROSUCARD 20 MG POTAHOVANÉ TABLETY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</si>
  <si>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</si>
  <si>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</si>
  <si>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</si>
  <si>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</si>
  <si>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</si>
  <si>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</si>
  <si>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</si>
  <si>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</si>
  <si>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</si>
  <si>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</si>
  <si>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</si>
  <si>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149195</t>
  </si>
  <si>
    <t>49195</t>
  </si>
  <si>
    <t>POR CPS RDR 90X0.4MG</t>
  </si>
  <si>
    <t>153642</t>
  </si>
  <si>
    <t>53642</t>
  </si>
  <si>
    <t>DIROTON 10MG</t>
  </si>
  <si>
    <t>TBL 28X10MG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</si>
  <si>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</si>
  <si>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</si>
  <si>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</si>
  <si>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</si>
  <si>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</si>
  <si>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</si>
  <si>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</si>
  <si>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</si>
  <si>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</si>
  <si>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</si>
  <si>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</si>
  <si>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</si>
  <si>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</si>
  <si>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128217</t>
  </si>
  <si>
    <t>28217</t>
  </si>
  <si>
    <t>POR CPSDUR56X75MG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</si>
  <si>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</si>
  <si>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</si>
  <si>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</si>
  <si>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</si>
  <si>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</si>
  <si>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</si>
  <si>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</si>
  <si>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</si>
  <si>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184396</t>
  </si>
  <si>
    <t>84396</t>
  </si>
  <si>
    <t>NEURONTIN 100MG</t>
  </si>
  <si>
    <t>CPS 20X100MG</t>
  </si>
  <si>
    <t>845370</t>
  </si>
  <si>
    <t>105845</t>
  </si>
  <si>
    <t>POR TBL DIS 90X15MG</t>
  </si>
  <si>
    <t>188734</t>
  </si>
  <si>
    <t>88734</t>
  </si>
  <si>
    <t>FLONIDAN</t>
  </si>
  <si>
    <t>TBL 10X10MG</t>
  </si>
  <si>
    <t>850106</t>
  </si>
  <si>
    <t>111898</t>
  </si>
  <si>
    <t>NITRESAN 10 MG</t>
  </si>
  <si>
    <t>848751</t>
  </si>
  <si>
    <t>125073</t>
  </si>
  <si>
    <t>APO-SIMVA 10</t>
  </si>
  <si>
    <t>115317</t>
  </si>
  <si>
    <t>15317</t>
  </si>
  <si>
    <t>115010</t>
  </si>
  <si>
    <t>15010</t>
  </si>
  <si>
    <t>DORMICUM 15 MG</t>
  </si>
  <si>
    <t>TBL OBD 10X15MG</t>
  </si>
  <si>
    <t>175089</t>
  </si>
  <si>
    <t>DRETACEN 500 MG</t>
  </si>
  <si>
    <t>POR TBL FLM 50X500MG</t>
  </si>
  <si>
    <t>183100</t>
  </si>
  <si>
    <t>83100</t>
  </si>
  <si>
    <t>TBL RET 30X1MG</t>
  </si>
  <si>
    <t>114910</t>
  </si>
  <si>
    <t>14910</t>
  </si>
  <si>
    <t>FLONIDAN 10MG TABLETY</t>
  </si>
  <si>
    <t>POR TBL NOB 90X10MG</t>
  </si>
  <si>
    <t>158702</t>
  </si>
  <si>
    <t>58702</t>
  </si>
  <si>
    <t>TAMOXIFEN EBEWE 20MG</t>
  </si>
  <si>
    <t>TBL 100X20MG</t>
  </si>
  <si>
    <t>158701</t>
  </si>
  <si>
    <t>58701</t>
  </si>
  <si>
    <t>TAMOXIFEN EBEWE 10MG</t>
  </si>
  <si>
    <t>TBL 100X10MG</t>
  </si>
  <si>
    <t>133329</t>
  </si>
  <si>
    <t>33329</t>
  </si>
  <si>
    <t>NUTRIDRINK YOGHURT S PŘ. MALINA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</si>
  <si>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</si>
  <si>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</si>
  <si>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</si>
  <si>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</si>
  <si>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</si>
  <si>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</si>
  <si>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</si>
  <si>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</si>
  <si>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</si>
  <si>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</si>
  <si>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</si>
  <si>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</si>
  <si>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</si>
  <si>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</si>
  <si>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</si>
  <si>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</si>
  <si>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</si>
  <si>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</si>
  <si>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</si>
  <si>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96414</t>
  </si>
  <si>
    <t>GENTAMICIN LEK 80 MG/2 ML</t>
  </si>
  <si>
    <t>INJ SOL 10X2ML/80MG</t>
  </si>
  <si>
    <t>104013</t>
  </si>
  <si>
    <t>4013</t>
  </si>
  <si>
    <t>DOXYBENE 200 MG TABLETY</t>
  </si>
  <si>
    <t>POR TBL NOB10X200MG</t>
  </si>
  <si>
    <t>185525</t>
  </si>
  <si>
    <t>85525</t>
  </si>
  <si>
    <t>AMOKSIKLAV</t>
  </si>
  <si>
    <t>TBL OBD 21X625MG</t>
  </si>
  <si>
    <t>178213</t>
  </si>
  <si>
    <t>78213</t>
  </si>
  <si>
    <t>PIMAFUCIN</t>
  </si>
  <si>
    <t>GLO VAG 3X100MG</t>
  </si>
  <si>
    <t>849206</t>
  </si>
  <si>
    <t>162809</t>
  </si>
  <si>
    <t>Avelox 400mg/250ml inf.sol.1x250ml/400mg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</si>
  <si>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</si>
  <si>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</si>
  <si>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</si>
  <si>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</si>
  <si>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</si>
  <si>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</si>
  <si>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</si>
  <si>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</si>
  <si>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849202</t>
  </si>
  <si>
    <t>154165</t>
  </si>
  <si>
    <t>AVELOX</t>
  </si>
  <si>
    <t>POR TBL FLM 5X400MG</t>
  </si>
  <si>
    <t>121240</t>
  </si>
  <si>
    <t>CEFTRIAXON KABI 2 G</t>
  </si>
  <si>
    <t>INF PLV SOL 10X2GM</t>
  </si>
  <si>
    <t>193207</t>
  </si>
  <si>
    <t>93207</t>
  </si>
  <si>
    <t>UNG OPH 3.5GM 0.3%</t>
  </si>
  <si>
    <t>166360</t>
  </si>
  <si>
    <t>66360</t>
  </si>
  <si>
    <t>OSPEN 1500</t>
  </si>
  <si>
    <t>TBL OBD 12X1500KU</t>
  </si>
  <si>
    <t>153202</t>
  </si>
  <si>
    <t>53202</t>
  </si>
  <si>
    <t>CIPHIN 500</t>
  </si>
  <si>
    <t>TBL OBD 10X500MG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</si>
  <si>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</si>
  <si>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</si>
  <si>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</si>
  <si>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</si>
  <si>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</si>
  <si>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</si>
  <si>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</si>
  <si>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50113017</t>
  </si>
  <si>
    <t>194246</t>
  </si>
  <si>
    <t>XTANDI</t>
  </si>
  <si>
    <t>POR CPS MOL 112X40MG</t>
  </si>
  <si>
    <t>181714</t>
  </si>
  <si>
    <t>ZOMIKOS 4 MG/ 5 ML KONCENTRÁT PRO INFUZNÍ ROZTOK</t>
  </si>
  <si>
    <t>INF CNC SOL 1X5ML/4MG</t>
  </si>
  <si>
    <t>147252</t>
  </si>
  <si>
    <t>47252</t>
  </si>
  <si>
    <t>GLUKÓZA 5 BRAUN, REF.450074</t>
  </si>
  <si>
    <t>INF SOL 1X100ML-PE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</si>
  <si>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</si>
  <si>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</si>
  <si>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</si>
  <si>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</si>
  <si>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</si>
  <si>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</si>
  <si>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</si>
  <si>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</si>
  <si>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</si>
  <si>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</si>
  <si>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</si>
  <si>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</si>
  <si>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111421</t>
  </si>
  <si>
    <t>11421</t>
  </si>
  <si>
    <t>INJ 1X2ML/2MG</t>
  </si>
  <si>
    <t>163179</t>
  </si>
  <si>
    <t>METHOTREXATE HOSPIRA 100 MG/ML INJEKČNÍ ROZTOK</t>
  </si>
  <si>
    <t>INJ SOL 1X10ML/1GM</t>
  </si>
  <si>
    <t>198197</t>
  </si>
  <si>
    <t>98197</t>
  </si>
  <si>
    <t>NAVELBINE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</si>
  <si>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</si>
  <si>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</si>
  <si>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</si>
  <si>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</si>
  <si>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</si>
  <si>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</si>
  <si>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</si>
  <si>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167356</t>
  </si>
  <si>
    <t>DOCETAXEL TEVA 20 MG KONCENTRÁT PRO PŘÍPRAVU INF.</t>
  </si>
  <si>
    <t>INF CSL LQF 1X0.5ML+1X1.5ML</t>
  </si>
  <si>
    <t>167357</t>
  </si>
  <si>
    <t>DOCETAXEL TEVA 80 MG KONCENTRÁT PRO PŘÍPRAVU INF.</t>
  </si>
  <si>
    <t>INF CSL LQF 1X2ML+1X6ML</t>
  </si>
  <si>
    <t>198203</t>
  </si>
  <si>
    <t>98203</t>
  </si>
  <si>
    <t>INJ 10X5ML/50MG</t>
  </si>
  <si>
    <t>1673</t>
  </si>
  <si>
    <t>INJ SOL 100X2ML/8MG</t>
  </si>
  <si>
    <t>165386</t>
  </si>
  <si>
    <t>65386</t>
  </si>
  <si>
    <t>ZOLADEX DEPOT</t>
  </si>
  <si>
    <t>INJ 1X3.6MG</t>
  </si>
  <si>
    <t>128059</t>
  </si>
  <si>
    <t>28059</t>
  </si>
  <si>
    <t>FASLODEX 250MG/5ML</t>
  </si>
  <si>
    <t>INJ SOL 250MG/5ML</t>
  </si>
  <si>
    <t>152228</t>
  </si>
  <si>
    <t>52228</t>
  </si>
  <si>
    <t>PROLEUKIN 18MIU</t>
  </si>
  <si>
    <t>INJ PLV SOL 1X1MG</t>
  </si>
  <si>
    <t>168084</t>
  </si>
  <si>
    <t>HALAVEN</t>
  </si>
  <si>
    <t>INJ SOL 1X2ML</t>
  </si>
  <si>
    <t>846761</t>
  </si>
  <si>
    <t>CYTO-Aqua pro inj.100ml Braun</t>
  </si>
  <si>
    <t>396324</t>
  </si>
  <si>
    <t>149318</t>
  </si>
  <si>
    <t>Afinitor 5 mg  por.tbl. - studie</t>
  </si>
  <si>
    <t>30 x  5 mg</t>
  </si>
  <si>
    <t>989093</t>
  </si>
  <si>
    <t>500647</t>
  </si>
  <si>
    <t>FIRMAGON 120 MG</t>
  </si>
  <si>
    <t>INJ PSO LQF 2X120MG+2X6ML</t>
  </si>
  <si>
    <t>397052</t>
  </si>
  <si>
    <t>Lyovac cosmegen</t>
  </si>
  <si>
    <t>inj sus 0,5/1ml</t>
  </si>
  <si>
    <t>115239</t>
  </si>
  <si>
    <t>15239</t>
  </si>
  <si>
    <t>115243</t>
  </si>
  <si>
    <t>15243</t>
  </si>
  <si>
    <t>SANDOSTATIN LAR 20 MG</t>
  </si>
  <si>
    <t>INJ PSU LQF 1X20MG</t>
  </si>
  <si>
    <t>50113016</t>
  </si>
  <si>
    <t>128397</t>
  </si>
  <si>
    <t>28397</t>
  </si>
  <si>
    <t>AVASTIN</t>
  </si>
  <si>
    <t>INFCNCSOL400MG/16ML</t>
  </si>
  <si>
    <t>128274</t>
  </si>
  <si>
    <t>28274</t>
  </si>
  <si>
    <t>ALIMTA 500 MG</t>
  </si>
  <si>
    <t>INF PLV SOL 1X500MG</t>
  </si>
  <si>
    <t>193870</t>
  </si>
  <si>
    <t>PERJETA 420 MG</t>
  </si>
  <si>
    <t>INF CNC SOL 420MG/14ML</t>
  </si>
  <si>
    <t>501226</t>
  </si>
  <si>
    <t>194334</t>
  </si>
  <si>
    <t>STIVARGA  40 mg  3 x 28 tabl.</t>
  </si>
  <si>
    <t>164881</t>
  </si>
  <si>
    <t>64881</t>
  </si>
  <si>
    <t>BEROTEC N 100 MCG</t>
  </si>
  <si>
    <t>INH SOL PSS200 DAV</t>
  </si>
  <si>
    <t>191880</t>
  </si>
  <si>
    <t>91880</t>
  </si>
  <si>
    <t>MANINIL 5</t>
  </si>
  <si>
    <t>TBL 120X5MG</t>
  </si>
  <si>
    <t>900321</t>
  </si>
  <si>
    <t>KL PRIPRAVEK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</si>
  <si>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</si>
  <si>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</si>
  <si>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</si>
  <si>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</si>
  <si>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</si>
  <si>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</si>
  <si>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</si>
  <si>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905098</t>
  </si>
  <si>
    <t>23989</t>
  </si>
  <si>
    <t>DZ OCTENISEPT 1 l</t>
  </si>
  <si>
    <t>162317</t>
  </si>
  <si>
    <t>62317</t>
  </si>
  <si>
    <t>BETADINE - zelená</t>
  </si>
  <si>
    <t>LIQ 1X1000ML</t>
  </si>
  <si>
    <t>198864</t>
  </si>
  <si>
    <t>98864</t>
  </si>
  <si>
    <t>INF SOL 50X100ML</t>
  </si>
  <si>
    <t>155911</t>
  </si>
  <si>
    <t>PEROXID VODIKU 3%</t>
  </si>
  <si>
    <t>LIQ  1X100ML</t>
  </si>
  <si>
    <t>921097</t>
  </si>
  <si>
    <t>KL UNG.AC.BORICI 1%, 100G</t>
  </si>
  <si>
    <t>50113009</t>
  </si>
  <si>
    <t>132932</t>
  </si>
  <si>
    <t>32932</t>
  </si>
  <si>
    <t>TELEBRIX 30 MEGLUMINE</t>
  </si>
  <si>
    <t>INJ SOL 1X100ML</t>
  </si>
  <si>
    <t>184785</t>
  </si>
  <si>
    <t>84785</t>
  </si>
  <si>
    <t>GEL OPH 3X10GM</t>
  </si>
  <si>
    <t>128396</t>
  </si>
  <si>
    <t>28396</t>
  </si>
  <si>
    <t>INF CNCSOL100MG/4ML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</si>
  <si>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</si>
  <si>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</si>
  <si>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</si>
  <si>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</si>
  <si>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</si>
  <si>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</si>
  <si>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</si>
  <si>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</si>
  <si>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500442</t>
  </si>
  <si>
    <t>168043</t>
  </si>
  <si>
    <t>Jevtana 60mg</t>
  </si>
  <si>
    <t>INF CSL LQF 1X1.5ML/60MG+4.5ML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</si>
  <si>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</si>
  <si>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</si>
  <si>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</si>
  <si>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</si>
  <si>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</si>
  <si>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</si>
  <si>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</si>
  <si>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</si>
  <si>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</si>
  <si>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</si>
  <si>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</si>
  <si>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</si>
  <si>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</si>
  <si>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</si>
  <si>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</si>
  <si>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</si>
  <si>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</si>
  <si>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</si>
  <si>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</si>
  <si>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</si>
  <si>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</si>
  <si>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</si>
  <si>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</si>
  <si>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</si>
  <si>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</si>
  <si>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</si>
  <si>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</si>
  <si>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</si>
  <si>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</si>
  <si>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</si>
  <si>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168322</t>
  </si>
  <si>
    <t>TYVERB 250 MG</t>
  </si>
  <si>
    <t>POR TBL FLM 70X250MG</t>
  </si>
  <si>
    <t>193520</t>
  </si>
  <si>
    <t>INLYTA 5 MG</t>
  </si>
  <si>
    <t>POR TBL FLM 56X5MG</t>
  </si>
  <si>
    <t>849710</t>
  </si>
  <si>
    <t>AFINITOR 5 MG</t>
  </si>
  <si>
    <t>850255</t>
  </si>
  <si>
    <t>167725</t>
  </si>
  <si>
    <t>VOTRIENT 200MG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</si>
  <si>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</si>
  <si>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</si>
  <si>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</si>
  <si>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</si>
  <si>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</si>
  <si>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</si>
  <si>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</si>
  <si>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128028</t>
  </si>
  <si>
    <t>28028</t>
  </si>
  <si>
    <t>GLIVEC 400 MG</t>
  </si>
  <si>
    <t>POR TBL FLM30X400MG</t>
  </si>
  <si>
    <t>28386</t>
  </si>
  <si>
    <t>POR TBL FLM 90X400MG</t>
  </si>
  <si>
    <t>Onkologická klinika, lůžkové oddělení 42A</t>
  </si>
  <si>
    <t>Onkologická klinika, lůžkové oddělení 42B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</si>
  <si>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</si>
  <si>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</si>
  <si>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</si>
  <si>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</si>
  <si>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</si>
  <si>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</si>
  <si>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</si>
  <si>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</si>
  <si>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</si>
  <si>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393 TO krevní deriváty IVLP (112 01 003)</t>
  </si>
  <si>
    <t>Lékárna - onkologie §16</t>
  </si>
  <si>
    <t>Lékárna - centrové léky</t>
  </si>
  <si>
    <t>Lékárna - RTG diagnostika</t>
  </si>
  <si>
    <t>2121 - Onkologická klinika, ambulance + mamol. poradna</t>
  </si>
  <si>
    <t>2111 - Onkologická klinika, lůžkové oddělení 42A</t>
  </si>
  <si>
    <t>2112 - Onkologická klinika, lůžkové oddělení 42B</t>
  </si>
  <si>
    <t>2151 - Onkologická klinika, ozařovny-přístrojové pracoviš</t>
  </si>
  <si>
    <t>2194 - Onkologická klinika, centrum  - onkologie</t>
  </si>
  <si>
    <t>H01CB02 - Oktreotid</t>
  </si>
  <si>
    <t>L01XA03 - Oxaliplatin</t>
  </si>
  <si>
    <t>L01CA04 - Vinorelbin</t>
  </si>
  <si>
    <t>L01XX19 - Irinotekan</t>
  </si>
  <si>
    <t>M05BA08 - Kyselina zoledronová</t>
  </si>
  <si>
    <t>L01CD02 - Docetaxel</t>
  </si>
  <si>
    <t>L01DB03 - Epirubicin</t>
  </si>
  <si>
    <t>L01BA01 - Methotrexát</t>
  </si>
  <si>
    <t>A10BA02 - Metformin</t>
  </si>
  <si>
    <t>N05AH04 - Kvetiapin</t>
  </si>
  <si>
    <t>N06AX11 - Mirtazapin</t>
  </si>
  <si>
    <t>A02BA02 - Ranitidin</t>
  </si>
  <si>
    <t>N06AB04 - Citalopram</t>
  </si>
  <si>
    <t>B01AC05 - Tiklopidin</t>
  </si>
  <si>
    <t>B01AC04 - Klopidogrel</t>
  </si>
  <si>
    <t>H03AA01 - Levothyroxin, sodná sůl</t>
  </si>
  <si>
    <t>N06AB06 - Sertralin</t>
  </si>
  <si>
    <t>A10BB12 - Glimepirid</t>
  </si>
  <si>
    <t>L01CB01 - Etoposid</t>
  </si>
  <si>
    <t>C02AC05 - Moxonidin</t>
  </si>
  <si>
    <t>N02AX02 - Tramadol</t>
  </si>
  <si>
    <t>C07AB05 - Betaxolol</t>
  </si>
  <si>
    <t>A04AA02 - Granisetron</t>
  </si>
  <si>
    <t>C07AB07 - Bisoprolol</t>
  </si>
  <si>
    <t>A02BA03 - Famotidin</t>
  </si>
  <si>
    <t>C08CA01 - Amlodipin</t>
  </si>
  <si>
    <t>L03AA02 - Filgrastim</t>
  </si>
  <si>
    <t>C08CA08 - Nitrendipin</t>
  </si>
  <si>
    <t>B01AB06 - Nadroparin</t>
  </si>
  <si>
    <t>C09AA02 - Enalapril</t>
  </si>
  <si>
    <t>J02AC03 - Vorikonazol</t>
  </si>
  <si>
    <t>C09AA03 - Lisinopril</t>
  </si>
  <si>
    <t>L01BC05 - Gemcitabin</t>
  </si>
  <si>
    <t>C09AA04 - Perindopril</t>
  </si>
  <si>
    <t>A10AB01 - Inzulin lidský</t>
  </si>
  <si>
    <t>C09AA05 - Ramipril</t>
  </si>
  <si>
    <t>L01XE04 - Sunitinib</t>
  </si>
  <si>
    <t>C09BA05 - Ramipril a diuretika</t>
  </si>
  <si>
    <t>L02BB03 - Bikalutamid</t>
  </si>
  <si>
    <t>C09BA06 - Chinapril a diuretika</t>
  </si>
  <si>
    <t>M04AA01 - Alopurinol</t>
  </si>
  <si>
    <t>C09BB03 - Lisinopril a amlodipin</t>
  </si>
  <si>
    <t>N03AX14 - Levetiracetam</t>
  </si>
  <si>
    <t>C09CA01 - Losartan</t>
  </si>
  <si>
    <t>N05CD08 - Midazolam</t>
  </si>
  <si>
    <t>C09CA07 - Telmisartan</t>
  </si>
  <si>
    <t>A02BC03 - Lansoprazol</t>
  </si>
  <si>
    <t>C09DA01 - Losartan a diuretika</t>
  </si>
  <si>
    <t>L01AX04 - Dakarbazin</t>
  </si>
  <si>
    <t>C10AA01 - Simvastatin</t>
  </si>
  <si>
    <t>L01BC02 - Fluorouracil</t>
  </si>
  <si>
    <t>C10AA05 - Atorvastatin</t>
  </si>
  <si>
    <t>A06AD11 - Laktulóza</t>
  </si>
  <si>
    <t>C10AA07 - Rosuvastatin</t>
  </si>
  <si>
    <t>A07DA - Antipropulziva</t>
  </si>
  <si>
    <t>C10AB05 - Fenofibrát</t>
  </si>
  <si>
    <t>L01XA01 - Cisplatina</t>
  </si>
  <si>
    <t>G04CA02 - Tamsulosin</t>
  </si>
  <si>
    <t>L01XE01 - Imatinib</t>
  </si>
  <si>
    <t>G04CB01 - Finasterid</t>
  </si>
  <si>
    <t>L01XE07 - Lapatinib</t>
  </si>
  <si>
    <t>A03FA - Prokinetika</t>
  </si>
  <si>
    <t>L02BA03 - Fulvestrant</t>
  </si>
  <si>
    <t>H02AB04 - Methylprednisolon</t>
  </si>
  <si>
    <t>L02BG04 - Letrozol</t>
  </si>
  <si>
    <t>N06AX16 - Venlafaxin</t>
  </si>
  <si>
    <t>M01AX17 - Nimesulid</t>
  </si>
  <si>
    <t>N06BX18 - Vinpocetin</t>
  </si>
  <si>
    <t>B01AA03 - Warfarin</t>
  </si>
  <si>
    <t>R03AC02 - Salbutamol</t>
  </si>
  <si>
    <t>N03AX12 - Gabapentin</t>
  </si>
  <si>
    <t>R06AE09 - Levocetirizin</t>
  </si>
  <si>
    <t>N03AX16 - Pregabalin</t>
  </si>
  <si>
    <t>S01EE01 - Latanoprost</t>
  </si>
  <si>
    <t>N05BA12 - Alprazolam</t>
  </si>
  <si>
    <t>V06XX - Potraviny pro zvláštní lékařské účely (PZLÚ)</t>
  </si>
  <si>
    <t>A02BC02 - Pantoprazol</t>
  </si>
  <si>
    <t>A04AA01 - Ondansetron</t>
  </si>
  <si>
    <t>N06AB10 - Escitalopram</t>
  </si>
  <si>
    <t>J01XA01 - Vankomycin</t>
  </si>
  <si>
    <t>C01BD01 - Amiodaron</t>
  </si>
  <si>
    <t>J02AC01 - Flukonazol</t>
  </si>
  <si>
    <t>N07CA01 - Betahistin</t>
  </si>
  <si>
    <t>J01AA12 - Tigecyklin</t>
  </si>
  <si>
    <t>R06AE07 - Cetirizin</t>
  </si>
  <si>
    <t>J01CR02 - Amoxicilin a enzymový inhibitor</t>
  </si>
  <si>
    <t>R06AX13 - Loratadin</t>
  </si>
  <si>
    <t>J01FA09 - Klarithromycin</t>
  </si>
  <si>
    <t>V03AF03 - Kalcium-folinát</t>
  </si>
  <si>
    <t>J01FA10 - Azithromycin</t>
  </si>
  <si>
    <t>L02BA01 - Tamoxifen</t>
  </si>
  <si>
    <t>J01MA01 - Ofloxacin</t>
  </si>
  <si>
    <t>J01MA02 - Ciprofloxacin</t>
  </si>
  <si>
    <t>A02BA02</t>
  </si>
  <si>
    <t>RANITAL 150 MG POTAHOVANÉ TABLETY</t>
  </si>
  <si>
    <t>POR TBL FLM 30X150MG</t>
  </si>
  <si>
    <t>RANITAL 50 MG/2 ML</t>
  </si>
  <si>
    <t>INJ SOL 5X2ML/50MG</t>
  </si>
  <si>
    <t>RANISAN 150 MG</t>
  </si>
  <si>
    <t>A02BA03</t>
  </si>
  <si>
    <t>A02BC02</t>
  </si>
  <si>
    <t>POR TBL ENT 28X40MG I</t>
  </si>
  <si>
    <t>A02BC03</t>
  </si>
  <si>
    <t>LANZUL 30 MG</t>
  </si>
  <si>
    <t>POR CPS DUR 28X30MG</t>
  </si>
  <si>
    <t>POR CPS DUR 14X30MG</t>
  </si>
  <si>
    <t>A04AA01</t>
  </si>
  <si>
    <t>ORM TBL BUC 10X8MG</t>
  </si>
  <si>
    <t>A04AA02</t>
  </si>
  <si>
    <t>INJ SOL 5X3ML/3MG</t>
  </si>
  <si>
    <t>A06AD11</t>
  </si>
  <si>
    <t>A07DA</t>
  </si>
  <si>
    <t>A10AB01</t>
  </si>
  <si>
    <t>ACTRAPID PENFILL 100 IU/ML</t>
  </si>
  <si>
    <t>A10BA02</t>
  </si>
  <si>
    <t>A10BB12</t>
  </si>
  <si>
    <t>B01AB06</t>
  </si>
  <si>
    <t>INJ SOL 10X5ML/47.5KU</t>
  </si>
  <si>
    <t>C07AB07</t>
  </si>
  <si>
    <t>C08CA01</t>
  </si>
  <si>
    <t>C08CA08</t>
  </si>
  <si>
    <t>C09AA02</t>
  </si>
  <si>
    <t>C09AA03</t>
  </si>
  <si>
    <t>DIROTON 5 MG</t>
  </si>
  <si>
    <t>C09AA04</t>
  </si>
  <si>
    <t>C09AA05</t>
  </si>
  <si>
    <t>TRITACE 10 MG</t>
  </si>
  <si>
    <t>C09BA05</t>
  </si>
  <si>
    <t>C09BB03</t>
  </si>
  <si>
    <t>C09CA01</t>
  </si>
  <si>
    <t>C09CA07</t>
  </si>
  <si>
    <t>C09DA01</t>
  </si>
  <si>
    <t>C10AA05</t>
  </si>
  <si>
    <t>POR TBL FLM 100X20MG</t>
  </si>
  <si>
    <t>C10AB05</t>
  </si>
  <si>
    <t>G04CA02</t>
  </si>
  <si>
    <t>POR CPS RDR 30X0.4MG</t>
  </si>
  <si>
    <t>G04CB01</t>
  </si>
  <si>
    <t>H01CB02</t>
  </si>
  <si>
    <t>H02AB04</t>
  </si>
  <si>
    <t>J01AA12</t>
  </si>
  <si>
    <t>J01CR02</t>
  </si>
  <si>
    <t>AMOKSIKLAV 1 G</t>
  </si>
  <si>
    <t>POR TBL FLM 14X1GM</t>
  </si>
  <si>
    <t>AMOKSIKLAV 1,2 G</t>
  </si>
  <si>
    <t>INJ PLV SOL 5X1.2GM</t>
  </si>
  <si>
    <t>J01FA09</t>
  </si>
  <si>
    <t>POR TBL FLM 14X500MG</t>
  </si>
  <si>
    <t>J01FA10</t>
  </si>
  <si>
    <t>J01MA01</t>
  </si>
  <si>
    <t>POR TBL FLM 10X200MG</t>
  </si>
  <si>
    <t>J01XA01</t>
  </si>
  <si>
    <t>EDICIN 0,5 G</t>
  </si>
  <si>
    <t>EDICIN 1 G</t>
  </si>
  <si>
    <t>INF PLV SOL 1X1GM</t>
  </si>
  <si>
    <t>J02AC01</t>
  </si>
  <si>
    <t>MYCOMAX INF</t>
  </si>
  <si>
    <t>INF SOL 100ML/200MG</t>
  </si>
  <si>
    <t>J02AC03</t>
  </si>
  <si>
    <t>POR TBL FLM 14X200MG</t>
  </si>
  <si>
    <t>L01AX04</t>
  </si>
  <si>
    <t>L01BA01</t>
  </si>
  <si>
    <t>L01BC02</t>
  </si>
  <si>
    <t>L01BC05</t>
  </si>
  <si>
    <t>GEMCITABIN EBEWE 40 MG/ML</t>
  </si>
  <si>
    <t>INF CNC SOL 1X5ML/200MG</t>
  </si>
  <si>
    <t>INF CNC SOL 1X50ML/2000MG PŘEB</t>
  </si>
  <si>
    <t>INF CNC SOL 1X25ML/1000MG PŘEB</t>
  </si>
  <si>
    <t>L01CB01</t>
  </si>
  <si>
    <t>INF CNC SOL 1X10ML/200MG</t>
  </si>
  <si>
    <t>L01DB03</t>
  </si>
  <si>
    <t>L01XA01</t>
  </si>
  <si>
    <t>L01XA03</t>
  </si>
  <si>
    <t>OXALIPLATIN KABI 5 MG/ML KONCENTRÁT PRO INFUZNÍ ROZTOK</t>
  </si>
  <si>
    <t>L01XX19</t>
  </si>
  <si>
    <t>CAMPTO</t>
  </si>
  <si>
    <t>INF CNC SOL 1X5ML/100MG-6MLLAH</t>
  </si>
  <si>
    <t>L02BB03</t>
  </si>
  <si>
    <t>L02BG04</t>
  </si>
  <si>
    <t>POR TBL FLM 30X2.5MG</t>
  </si>
  <si>
    <t>L03AA02</t>
  </si>
  <si>
    <t>M01AX17</t>
  </si>
  <si>
    <t>POR TBL NOB 15X100MG</t>
  </si>
  <si>
    <t>M04AA01</t>
  </si>
  <si>
    <t>M05BA08</t>
  </si>
  <si>
    <t>ZOMETA 4 MG/5 ML</t>
  </si>
  <si>
    <t>N02AX02</t>
  </si>
  <si>
    <t>POR TBL PRO 30X150MG</t>
  </si>
  <si>
    <t>POR TBL PRO 10X100MG</t>
  </si>
  <si>
    <t>N03AX12</t>
  </si>
  <si>
    <t>NEURONTIN 300 MG</t>
  </si>
  <si>
    <t>POR CPS DUR 50X300MG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</si>
  <si>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</si>
  <si>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</si>
  <si>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</si>
  <si>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</si>
  <si>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</si>
  <si>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</si>
  <si>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</si>
  <si>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</si>
  <si>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</si>
  <si>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</si>
  <si>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</si>
  <si>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</si>
  <si>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</si>
  <si>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</si>
  <si>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</si>
  <si>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</si>
  <si>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</si>
  <si>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N06BX18</t>
  </si>
  <si>
    <t>POR TBL NOB 50X5MG</t>
  </si>
  <si>
    <t>R06AE07</t>
  </si>
  <si>
    <t>V03AF03</t>
  </si>
  <si>
    <t>V06XX</t>
  </si>
  <si>
    <t>POR SOL 1X430GM</t>
  </si>
  <si>
    <t>DIASIP S PŘÍCHUTÍ JAHODOVOU</t>
  </si>
  <si>
    <t>DIASIP S PŘÍCHUTÍ VANILKOVOU</t>
  </si>
  <si>
    <t>CUBITAN S PŘÍCHUTÍ ČOKOLÁDOVOU</t>
  </si>
  <si>
    <t>DIASIP S PŘÍCHUTÍ CAPPUCCINO</t>
  </si>
  <si>
    <t>A03FA</t>
  </si>
  <si>
    <t>POR TBL FLM 60X500MG</t>
  </si>
  <si>
    <t>POR TBL FLM 60X850MG</t>
  </si>
  <si>
    <t>B01AA03</t>
  </si>
  <si>
    <t>WARFARIN ORION 3 MG</t>
  </si>
  <si>
    <t>POR TBL NOB 100X3MG</t>
  </si>
  <si>
    <t>WARFARIN ORION 5 MG</t>
  </si>
  <si>
    <t>B01AC04</t>
  </si>
  <si>
    <t>B01AC05</t>
  </si>
  <si>
    <t>POR TBL FLM 30X250MG</t>
  </si>
  <si>
    <t>C01BD01</t>
  </si>
  <si>
    <t>POR TBL NOB 30X200MG</t>
  </si>
  <si>
    <t>C02AC05</t>
  </si>
  <si>
    <t>MOXOSTAD 0,2 MG</t>
  </si>
  <si>
    <t>POR TBL FLM 30X0.2MG</t>
  </si>
  <si>
    <t>MOXOSTAD 0,3 MG</t>
  </si>
  <si>
    <t>POR TBL FLM 30X0.3MG</t>
  </si>
  <si>
    <t>MOXOSTAD 0,4 MG</t>
  </si>
  <si>
    <t>POR TBL FLM 30X0.4MG</t>
  </si>
  <si>
    <t>C07AB05</t>
  </si>
  <si>
    <t>DIROTON 10 MG</t>
  </si>
  <si>
    <t>POR TBL NOB 28X10MG</t>
  </si>
  <si>
    <t>TRITACE 5 MG</t>
  </si>
  <si>
    <t>C09BA06</t>
  </si>
  <si>
    <t>ACCUZIDE 10</t>
  </si>
  <si>
    <t>C10AA01</t>
  </si>
  <si>
    <t>SORTIS 10 MG</t>
  </si>
  <si>
    <t>SORTIS 40 MG</t>
  </si>
  <si>
    <t>POR TBL FLM 30X40MG</t>
  </si>
  <si>
    <t>C10AA07</t>
  </si>
  <si>
    <t>POR CPS DUR 30X267MG</t>
  </si>
  <si>
    <t>POR TBL NOB 50X16MG</t>
  </si>
  <si>
    <t>H03AA01</t>
  </si>
  <si>
    <t>POR TBL NOB 100X150RG</t>
  </si>
  <si>
    <t>AMOKSIKLAV 625 MG</t>
  </si>
  <si>
    <t>POR TBL FLM 21X625MG</t>
  </si>
  <si>
    <t>J01MA02</t>
  </si>
  <si>
    <t>POR TBL FLM 10X500MG</t>
  </si>
  <si>
    <t>POR CPS DUR 28X100MG</t>
  </si>
  <si>
    <t>L02BA01</t>
  </si>
  <si>
    <t>TAMOXIFEN 'EBEWE' 10 MG</t>
  </si>
  <si>
    <t>TAMOXIFEN 'EBEWE' 20 MG</t>
  </si>
  <si>
    <t>POR TBL NOB 100X20MG</t>
  </si>
  <si>
    <t>NEURONTIN 100 MG</t>
  </si>
  <si>
    <t>POR CPS DUR 20X100MG</t>
  </si>
  <si>
    <t>N03AX14</t>
  </si>
  <si>
    <t>N03AX16</t>
  </si>
  <si>
    <t>POR CPS DUR 14X75MG</t>
  </si>
  <si>
    <t>POR CPS DUR 56X75MG</t>
  </si>
  <si>
    <t>POR CPS DUR 14X150MG</t>
  </si>
  <si>
    <t>N05AH04</t>
  </si>
  <si>
    <t>XANAX SR 1 MG</t>
  </si>
  <si>
    <t>POR TBL PRO 30X1MG</t>
  </si>
  <si>
    <t>XANAX 1 MG</t>
  </si>
  <si>
    <t>POR TBL FLM 10X15MG</t>
  </si>
  <si>
    <t>POR TBL FLM 60X20 MG</t>
  </si>
  <si>
    <t>ZOLOFT 100 MG</t>
  </si>
  <si>
    <t>POR TBL FLM 28X100MG</t>
  </si>
  <si>
    <t>N06AX11</t>
  </si>
  <si>
    <t>N06AX16</t>
  </si>
  <si>
    <t>N07CA01</t>
  </si>
  <si>
    <t>R03AC02</t>
  </si>
  <si>
    <t>POR TBL FLM 60X10MG</t>
  </si>
  <si>
    <t>R06AE09</t>
  </si>
  <si>
    <t>R06AX13</t>
  </si>
  <si>
    <t>FLONIDAN 10 MG TABLETY</t>
  </si>
  <si>
    <t>POR TBL NOB 10X10MG</t>
  </si>
  <si>
    <t>S01EE01</t>
  </si>
  <si>
    <t>OPH GTT SOL 3X2.5ML I</t>
  </si>
  <si>
    <t>OPH GTT SOL 1X2.5ML I</t>
  </si>
  <si>
    <t>NUTRIDRINK YOGHURT S PŘÍCHUTÍ MALINA</t>
  </si>
  <si>
    <t>CUBITAN S PŘÍCHUTÍ VANILKOVOU</t>
  </si>
  <si>
    <t>CUBITAN S PŘÍCHUTÍ JAHODOVOU</t>
  </si>
  <si>
    <t>NUTRIDRINK CREME S PŘÍCHUTÍ LESNÍHO OVOCE</t>
  </si>
  <si>
    <t>L01CA04</t>
  </si>
  <si>
    <t>INF CNC SOL 10X1ML/10MG</t>
  </si>
  <si>
    <t>INF CNC SOL 10X5ML/50MG</t>
  </si>
  <si>
    <t>L01CD02</t>
  </si>
  <si>
    <t>DOCETAXEL HOSPIRA 10 MG/ML KONCENTRÁT PRO PŘÍPRAVU INFUZNÍHO ROZTOKU</t>
  </si>
  <si>
    <t>DOCETAXEL TEVA 20 MG KONCENTRÁT PRO PŘÍPRAVU INF. ROZTOKU S ROZP.</t>
  </si>
  <si>
    <t>DOCETAXEL TEVA 80 MG KONCENTRÁT PRO PŘÍPRAVU INF. ROZTOKU S ROZP.</t>
  </si>
  <si>
    <t>L02BA03</t>
  </si>
  <si>
    <t>FASLODEX 250 MG/5 ML</t>
  </si>
  <si>
    <t>INJ SOL 1X250MG/5ML</t>
  </si>
  <si>
    <t>L01XE01</t>
  </si>
  <si>
    <t>L01XE04</t>
  </si>
  <si>
    <t>L01XE07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</si>
  <si>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</si>
  <si>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</si>
  <si>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</si>
  <si>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</si>
  <si>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</si>
  <si>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</si>
  <si>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</si>
  <si>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</si>
  <si>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</si>
  <si>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</si>
  <si>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</si>
  <si>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</si>
  <si>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</si>
  <si>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</si>
  <si>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</si>
  <si>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</si>
  <si>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</si>
  <si>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Beneš Petr</t>
  </si>
  <si>
    <t>Cincibuch Jan</t>
  </si>
  <si>
    <t>Cwiertka Karel</t>
  </si>
  <si>
    <t>Čecháček Miroslav</t>
  </si>
  <si>
    <t>Čížková Magdalena</t>
  </si>
  <si>
    <t>Hudínková Lucia</t>
  </si>
  <si>
    <t>Jiný</t>
  </si>
  <si>
    <t>Kalábová Hana</t>
  </si>
  <si>
    <t>Klementová Yvona</t>
  </si>
  <si>
    <t>Krejčí Eva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</si>
  <si>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</si>
  <si>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</si>
  <si>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</si>
  <si>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</si>
  <si>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</si>
  <si>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</si>
  <si>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</si>
  <si>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</si>
  <si>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</si>
  <si>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</si>
  <si>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</si>
  <si>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</si>
  <si>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</si>
  <si>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</si>
  <si>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</si>
  <si>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</si>
  <si>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Guy Čížková Magdalena</t>
  </si>
  <si>
    <t>Bartoušková Marie</t>
  </si>
  <si>
    <t>Diosmin, kombinace</t>
  </si>
  <si>
    <t>Dihydrokodein</t>
  </si>
  <si>
    <t>41790</t>
  </si>
  <si>
    <t>POR TBL RET 20X60MG</t>
  </si>
  <si>
    <t>Multienzymové přípravky (lipáza, proteáza apod.)</t>
  </si>
  <si>
    <t>14810</t>
  </si>
  <si>
    <t>POR CPS ETD 20</t>
  </si>
  <si>
    <t>Ondansetron</t>
  </si>
  <si>
    <t>Loperamid</t>
  </si>
  <si>
    <t>Nadroparin</t>
  </si>
  <si>
    <t>Omeprazol</t>
  </si>
  <si>
    <t>132531</t>
  </si>
  <si>
    <t>HELICID 20</t>
  </si>
  <si>
    <t>Jiná antibiotika pro lokální aplikaci</t>
  </si>
  <si>
    <t>DRM UNG 1X10GM</t>
  </si>
  <si>
    <t>Alopurinol</t>
  </si>
  <si>
    <t>POR TBL NOB 30X300MG</t>
  </si>
  <si>
    <t>Chlorid draselný</t>
  </si>
  <si>
    <t>17188</t>
  </si>
  <si>
    <t>Aprepitant</t>
  </si>
  <si>
    <t>26637</t>
  </si>
  <si>
    <t>EMEND 125 MG + 80 MG</t>
  </si>
  <si>
    <t>POR CPS DUR 1(125MG)+2(80MG)</t>
  </si>
  <si>
    <t>99589</t>
  </si>
  <si>
    <t>ZOFRAN 8 MG</t>
  </si>
  <si>
    <t>POR TBL FLM 10X8MG</t>
  </si>
  <si>
    <t>Acebutolol</t>
  </si>
  <si>
    <t>SECTRAL 400 MG</t>
  </si>
  <si>
    <t>1711</t>
  </si>
  <si>
    <t>POR TBL NOB 100X300MG</t>
  </si>
  <si>
    <t>Alprazolam</t>
  </si>
  <si>
    <t>Amlodipin</t>
  </si>
  <si>
    <t>125059</t>
  </si>
  <si>
    <t>3999</t>
  </si>
  <si>
    <t>CARDILOPIN 10 MG</t>
  </si>
  <si>
    <t>Amoxicilin a enzymový inhibitor</t>
  </si>
  <si>
    <t>Bisoprolol a jiná antihypertenziva</t>
  </si>
  <si>
    <t>180997</t>
  </si>
  <si>
    <t>Bromazepam</t>
  </si>
  <si>
    <t>132601</t>
  </si>
  <si>
    <t>LEXAURIN 3</t>
  </si>
  <si>
    <t>Ciprofloxacin</t>
  </si>
  <si>
    <t>53201</t>
  </si>
  <si>
    <t>CIPHIN 250</t>
  </si>
  <si>
    <t>Citalopram</t>
  </si>
  <si>
    <t>Desloratadin</t>
  </si>
  <si>
    <t>26327</t>
  </si>
  <si>
    <t>POR TBL FLM 20X5MG</t>
  </si>
  <si>
    <t>Dexamethason</t>
  </si>
  <si>
    <t>52335</t>
  </si>
  <si>
    <t>52336</t>
  </si>
  <si>
    <t>POR TBL NOB 100X4MG</t>
  </si>
  <si>
    <t>Diklofenak</t>
  </si>
  <si>
    <t>16580</t>
  </si>
  <si>
    <t>DOLMINA GEL</t>
  </si>
  <si>
    <t>DRM GEL 1X100GM</t>
  </si>
  <si>
    <t>132547</t>
  </si>
  <si>
    <t>POR TBL FLM 30X500MG</t>
  </si>
  <si>
    <t>Dosulepin</t>
  </si>
  <si>
    <t>PROTHIADEN 25</t>
  </si>
  <si>
    <t>POR TBL OBD 30X25MG</t>
  </si>
  <si>
    <t>Escitalopram</t>
  </si>
  <si>
    <t>Fentanyl</t>
  </si>
  <si>
    <t>DUROGESIC 100 MCG/H</t>
  </si>
  <si>
    <t>DRM EMP TDR 5X16.8MG</t>
  </si>
  <si>
    <t>DUROGESIC 25 MCG/H</t>
  </si>
  <si>
    <t>DRM EMP TDR 5X4.2MG</t>
  </si>
  <si>
    <t>DUROGESIC 50 MCG/H</t>
  </si>
  <si>
    <t>DRM EMP TDR 5X8.4MG</t>
  </si>
  <si>
    <t>Flukonazol</t>
  </si>
  <si>
    <t>Furosemid</t>
  </si>
  <si>
    <t>56802</t>
  </si>
  <si>
    <t>FURORESE 40</t>
  </si>
  <si>
    <t>POR TBL NOB 20X40MG</t>
  </si>
  <si>
    <t>98218</t>
  </si>
  <si>
    <t>FURON 40 MG</t>
  </si>
  <si>
    <t>POR TBL NOB 50X40MG</t>
  </si>
  <si>
    <t>Fytomenadion</t>
  </si>
  <si>
    <t>POR GTT EML 1X5ML/100MG</t>
  </si>
  <si>
    <t>Hydromorfon</t>
  </si>
  <si>
    <t>21588</t>
  </si>
  <si>
    <t>POR CPS PRO 40X4MG</t>
  </si>
  <si>
    <t>Indapamid</t>
  </si>
  <si>
    <t>158288</t>
  </si>
  <si>
    <t>INDAP 2,5 MG</t>
  </si>
  <si>
    <t>POR TBL NOB 50X2.5MG</t>
  </si>
  <si>
    <t>Kandesartan a diuretika</t>
  </si>
  <si>
    <t>159013</t>
  </si>
  <si>
    <t>CANCOMBINO 32 MG/12,5 MG</t>
  </si>
  <si>
    <t>POR TBL NOB 30 I</t>
  </si>
  <si>
    <t>Karbamazepin</t>
  </si>
  <si>
    <t>POR TBL PRO 50X200MG</t>
  </si>
  <si>
    <t>Kodein</t>
  </si>
  <si>
    <t>CODEIN SLOVAKOFARMA 30 MG</t>
  </si>
  <si>
    <t>POR TBL NOB 10X30MG</t>
  </si>
  <si>
    <t>90</t>
  </si>
  <si>
    <t>Kyselina acetylsalicylová</t>
  </si>
  <si>
    <t>21563</t>
  </si>
  <si>
    <t>POR TBL ENT 50X100MG</t>
  </si>
  <si>
    <t>Laktulóza</t>
  </si>
  <si>
    <t>Letrozol</t>
  </si>
  <si>
    <t>Magnesium-laktát</t>
  </si>
  <si>
    <t>184525</t>
  </si>
  <si>
    <t>MAGNESII LACTICI 0,5 TBL. MEDICAMENTA</t>
  </si>
  <si>
    <t>POR TBL NOB 20X0.5GM</t>
  </si>
  <si>
    <t>Megestrol</t>
  </si>
  <si>
    <t>100027</t>
  </si>
  <si>
    <t>MEGACE 160 MG</t>
  </si>
  <si>
    <t>POR TBL NOB 30X160MG</t>
  </si>
  <si>
    <t>MEGACE SUSP.</t>
  </si>
  <si>
    <t>POR SUS 1X240ML</t>
  </si>
  <si>
    <t>53143</t>
  </si>
  <si>
    <t>POR SUS 1X120ML</t>
  </si>
  <si>
    <t>199799</t>
  </si>
  <si>
    <t>Metoklopramid</t>
  </si>
  <si>
    <t>DEGAN 10 MG TABLETY</t>
  </si>
  <si>
    <t>POR TBL NOB 40X10MG</t>
  </si>
  <si>
    <t>Metoprolol</t>
  </si>
  <si>
    <t>31536</t>
  </si>
  <si>
    <t>POR TBL PRO 100X25MG</t>
  </si>
  <si>
    <t>Moxonidin</t>
  </si>
  <si>
    <t>POR CPS ETD 50</t>
  </si>
  <si>
    <t>Ofloxacin</t>
  </si>
  <si>
    <t>POR CPS ETD 28X20MG HDPE</t>
  </si>
  <si>
    <t>119512</t>
  </si>
  <si>
    <t>LOSEPRAZOL 20 MG</t>
  </si>
  <si>
    <t>POR CPS ETD 56X20MG</t>
  </si>
  <si>
    <t>122112</t>
  </si>
  <si>
    <t>APO-OME 20</t>
  </si>
  <si>
    <t>132530</t>
  </si>
  <si>
    <t>10803</t>
  </si>
  <si>
    <t>INJ SOL 5X2ML/4MG</t>
  </si>
  <si>
    <t>Organo-heparinoid</t>
  </si>
  <si>
    <t>HEPAROID LÉČIVA</t>
  </si>
  <si>
    <t>Oxykodon</t>
  </si>
  <si>
    <t>5935</t>
  </si>
  <si>
    <t>POR TBL PRO 28X10MG</t>
  </si>
  <si>
    <t>5939</t>
  </si>
  <si>
    <t>POR TBL PRO 28X40MG</t>
  </si>
  <si>
    <t>11040</t>
  </si>
  <si>
    <t>OXYCONTIN 80 MG</t>
  </si>
  <si>
    <t>POR TBL PRO 40X80MG</t>
  </si>
  <si>
    <t>Perindopril</t>
  </si>
  <si>
    <t>Pitofenon a analgetika</t>
  </si>
  <si>
    <t>Prednison</t>
  </si>
  <si>
    <t>PREDNISON 5 LÉČIVA</t>
  </si>
  <si>
    <t>POR TBL NOB 20X5MG</t>
  </si>
  <si>
    <t>PREDNISON 20 LÉČIVA</t>
  </si>
  <si>
    <t>POR TBL NOB 20X20MG</t>
  </si>
  <si>
    <t>Prokinetika</t>
  </si>
  <si>
    <t>Ranitidin</t>
  </si>
  <si>
    <t>Rifaximin</t>
  </si>
  <si>
    <t>POR TBL FLM 12X200MG</t>
  </si>
  <si>
    <t>Rutosid, kombinace</t>
  </si>
  <si>
    <t>ASCORUTIN</t>
  </si>
  <si>
    <t>POR TBL FLM 50</t>
  </si>
  <si>
    <t>Silikony</t>
  </si>
  <si>
    <t>20583</t>
  </si>
  <si>
    <t>POR CPS MOL 50X40MG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</si>
  <si>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</si>
  <si>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</si>
  <si>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</si>
  <si>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</si>
  <si>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</si>
  <si>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</si>
  <si>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3377</t>
  </si>
  <si>
    <t>POR TBL NOB 20X480MG</t>
  </si>
  <si>
    <t>Thiethylperazin</t>
  </si>
  <si>
    <t>POR TBL OBD 50X6.5MG</t>
  </si>
  <si>
    <t>Tramadol</t>
  </si>
  <si>
    <t>Tramadol, kombinace</t>
  </si>
  <si>
    <t>17925</t>
  </si>
  <si>
    <t>ZALDIAR</t>
  </si>
  <si>
    <t>Vorikonazol</t>
  </si>
  <si>
    <t>Zolpidem</t>
  </si>
  <si>
    <t>146893</t>
  </si>
  <si>
    <t>146891</t>
  </si>
  <si>
    <t>ZOLPIDEM MYLAN 10 MG</t>
  </si>
  <si>
    <t>POR TBL FLM 14X10MG</t>
  </si>
  <si>
    <t>146897</t>
  </si>
  <si>
    <t>146896</t>
  </si>
  <si>
    <t>POR TBL FLM 28X10MG</t>
  </si>
  <si>
    <t>Pomůcky dále nespecifikované,paruky</t>
  </si>
  <si>
    <t>140409</t>
  </si>
  <si>
    <t>ROZTOK K VÝPLACHŮM ÚSTNí DUTINY CAPHOSOL, MAXIMÁLN</t>
  </si>
  <si>
    <t>AMPULE 15 ML X 60</t>
  </si>
  <si>
    <t>2592</t>
  </si>
  <si>
    <t>MILURIT 100</t>
  </si>
  <si>
    <t>Buprenorfin</t>
  </si>
  <si>
    <t>42758</t>
  </si>
  <si>
    <t>TRANSTEC 52,5 MCG/H</t>
  </si>
  <si>
    <t>DRM EMP TDR 5X30MG</t>
  </si>
  <si>
    <t>75631</t>
  </si>
  <si>
    <t>DICLOFENAC AL RETARD</t>
  </si>
  <si>
    <t>POR TBL RET 20X100MG</t>
  </si>
  <si>
    <t>DUROGESIC 75 MCG/H</t>
  </si>
  <si>
    <t>DRM EMP TDR 5X12.6MG</t>
  </si>
  <si>
    <t>Gabapentin</t>
  </si>
  <si>
    <t>84398</t>
  </si>
  <si>
    <t>POR CPS DUR 100X100MG</t>
  </si>
  <si>
    <t>Ibuprofen</t>
  </si>
  <si>
    <t>32080</t>
  </si>
  <si>
    <t>IBALGIN 400</t>
  </si>
  <si>
    <t>POR TBL FLM 12X400MG</t>
  </si>
  <si>
    <t>32081</t>
  </si>
  <si>
    <t>Kyselina ursodeoxycholová</t>
  </si>
  <si>
    <t>97864</t>
  </si>
  <si>
    <t>POR CPS DUR 50X250MG</t>
  </si>
  <si>
    <t>42547</t>
  </si>
  <si>
    <t>POR SIR 1X500ML</t>
  </si>
  <si>
    <t>86393</t>
  </si>
  <si>
    <t>POR TBL NOB 50X0.5GM</t>
  </si>
  <si>
    <t>Makrogol</t>
  </si>
  <si>
    <t>POR PLV SOL 1X4(SÁČKY)</t>
  </si>
  <si>
    <t>32062</t>
  </si>
  <si>
    <t>INJ SOL 2X0.8ML</t>
  </si>
  <si>
    <t>25364</t>
  </si>
  <si>
    <t>POR CPS ETD 14X20MG SKLO</t>
  </si>
  <si>
    <t>Sodná sůl dokusátu, včetně kombinací</t>
  </si>
  <si>
    <t>RCT SOL 2X67.5ML</t>
  </si>
  <si>
    <t>RCT SUP 6X6.5MG</t>
  </si>
  <si>
    <t>Tiaprid</t>
  </si>
  <si>
    <t>48578</t>
  </si>
  <si>
    <t>99926</t>
  </si>
  <si>
    <t>TIAPRA</t>
  </si>
  <si>
    <t>POR TBL FLM 50X100MG</t>
  </si>
  <si>
    <t>Triamcinolon a antiseptika</t>
  </si>
  <si>
    <t>4178</t>
  </si>
  <si>
    <t>TRIAMCINOLON E LÉČIVA</t>
  </si>
  <si>
    <t>DRM UNG 1X20GM</t>
  </si>
  <si>
    <t>146890</t>
  </si>
  <si>
    <t>146887</t>
  </si>
  <si>
    <t>POR TBL FLM 7X10MG</t>
  </si>
  <si>
    <t>146888</t>
  </si>
  <si>
    <t>278</t>
  </si>
  <si>
    <t>PARUKA</t>
  </si>
  <si>
    <t>PŘÍSPĚVEK POJIŠŤOVNY DO VÝŠE</t>
  </si>
  <si>
    <t>26328</t>
  </si>
  <si>
    <t>POR TBL FLM 21X5MG</t>
  </si>
  <si>
    <t>Jiná kapiláry stabilizující látky</t>
  </si>
  <si>
    <t>POR TBL ENT 30X20MG</t>
  </si>
  <si>
    <t>Léčiva k terapii onemocnění jater</t>
  </si>
  <si>
    <t>181293</t>
  </si>
  <si>
    <t>ESSENTIALE FORTE 600 MG</t>
  </si>
  <si>
    <t>POR CPS DUR 30X600MG</t>
  </si>
  <si>
    <t>Nitrofurantoin</t>
  </si>
  <si>
    <t>Silymarin</t>
  </si>
  <si>
    <t>Tamsulosin</t>
  </si>
  <si>
    <t>51812</t>
  </si>
  <si>
    <t>TANYZ</t>
  </si>
  <si>
    <t>POR CPS RDR 28X0,4MG</t>
  </si>
  <si>
    <t>Aciklovir</t>
  </si>
  <si>
    <t>13703</t>
  </si>
  <si>
    <t>ZOVIRAX 200 MG</t>
  </si>
  <si>
    <t>POR TBL NOB 25X200MG</t>
  </si>
  <si>
    <t>POR TBL NOB 70X400MG</t>
  </si>
  <si>
    <t>Ambroxol</t>
  </si>
  <si>
    <t>INJ SOL 5X2ML/15MG</t>
  </si>
  <si>
    <t>125045</t>
  </si>
  <si>
    <t>Antipropulziva</t>
  </si>
  <si>
    <t>Benzydamin</t>
  </si>
  <si>
    <t>VAG GRA SOL 5X0.5GM</t>
  </si>
  <si>
    <t>Betamethason a antibiotika</t>
  </si>
  <si>
    <t>Bikalutamid</t>
  </si>
  <si>
    <t>128123</t>
  </si>
  <si>
    <t>BINABIC 50 MG</t>
  </si>
  <si>
    <t>Bilastin</t>
  </si>
  <si>
    <t>148675</t>
  </si>
  <si>
    <t>POR TBL NOB 50X20MG</t>
  </si>
  <si>
    <t>42755</t>
  </si>
  <si>
    <t>TRANSTEC 35 MCG/H</t>
  </si>
  <si>
    <t>DRM EMP TDR 5X20MG</t>
  </si>
  <si>
    <t>Cefuroxim</t>
  </si>
  <si>
    <t>47727</t>
  </si>
  <si>
    <t>ZINNAT 500 MG</t>
  </si>
  <si>
    <t>Cetirizin</t>
  </si>
  <si>
    <t>Digoxin</t>
  </si>
  <si>
    <t>DIGOXIN 0,125 LÉČIVA</t>
  </si>
  <si>
    <t>POR TBL NOB 30X0.125MG</t>
  </si>
  <si>
    <t>41809</t>
  </si>
  <si>
    <t>DHC CONTINUS 120 MG</t>
  </si>
  <si>
    <t>POR TBL RET 50X120MG</t>
  </si>
  <si>
    <t>Doxycyklin</t>
  </si>
  <si>
    <t>POR TBL NOB 10X200MG</t>
  </si>
  <si>
    <t>Etamsylát</t>
  </si>
  <si>
    <t>40539</t>
  </si>
  <si>
    <t>DICYNONE 500</t>
  </si>
  <si>
    <t>POR CPS DUR 60X500MG</t>
  </si>
  <si>
    <t>155383</t>
  </si>
  <si>
    <t>LUNALDIN 100 MIKROGRAMŮ SUBLINGVÁLNÍ TABLETY</t>
  </si>
  <si>
    <t>ORM TBL SLG 30X100RG</t>
  </si>
  <si>
    <t>124570</t>
  </si>
  <si>
    <t>DOLFORIN 50 MCG/H</t>
  </si>
  <si>
    <t>DRM EMP TDR 10X9.6MG</t>
  </si>
  <si>
    <t>124576</t>
  </si>
  <si>
    <t>DOLFORIN 100 MCG/H</t>
  </si>
  <si>
    <t>DRM EMP TDR 10X19.2MG</t>
  </si>
  <si>
    <t>POR TBL NOB 30X125MG</t>
  </si>
  <si>
    <t>84400</t>
  </si>
  <si>
    <t>POR CPS DUR 100X300MG</t>
  </si>
  <si>
    <t>Gliquidon</t>
  </si>
  <si>
    <t>POR TBL NOB 30X30MG</t>
  </si>
  <si>
    <t>Hydrochlorothiazid a kalium šetřící diuretika</t>
  </si>
  <si>
    <t>Hydrokortison-butyrát</t>
  </si>
  <si>
    <t>9305</t>
  </si>
  <si>
    <t>LOCOID 0,1%</t>
  </si>
  <si>
    <t>21592</t>
  </si>
  <si>
    <t>POR CPS PRO 60X4MG</t>
  </si>
  <si>
    <t>10844</t>
  </si>
  <si>
    <t>POR CPS PRO 40X8MG</t>
  </si>
  <si>
    <t>21583</t>
  </si>
  <si>
    <t>PALLADONE-SR 16 MG</t>
  </si>
  <si>
    <t>POR CPS PRO 60X16MG</t>
  </si>
  <si>
    <t>Isosorbid-mononitrát</t>
  </si>
  <si>
    <t>59467</t>
  </si>
  <si>
    <t>48261</t>
  </si>
  <si>
    <t>PLV ADS 1X20GM</t>
  </si>
  <si>
    <t>202700</t>
  </si>
  <si>
    <t>POR TBL ENT 60X20MG</t>
  </si>
  <si>
    <t>Kapecitabin</t>
  </si>
  <si>
    <t>27024</t>
  </si>
  <si>
    <t>XELODA 500 MG</t>
  </si>
  <si>
    <t>Kyselina aminomethylbenzoová</t>
  </si>
  <si>
    <t>98168</t>
  </si>
  <si>
    <t>POR TBL NOB 20X250MG</t>
  </si>
  <si>
    <t>Kyselina klodronová</t>
  </si>
  <si>
    <t>85324</t>
  </si>
  <si>
    <t>LODRONAT 520</t>
  </si>
  <si>
    <t>POR TBL FLM 60X520MG</t>
  </si>
  <si>
    <t>53147</t>
  </si>
  <si>
    <t>POR SUS 1X480ML</t>
  </si>
  <si>
    <t>Mesalazin</t>
  </si>
  <si>
    <t>75567</t>
  </si>
  <si>
    <t>SALOFALK 500</t>
  </si>
  <si>
    <t>POR TBL ENT 100X500MG</t>
  </si>
  <si>
    <t>75569</t>
  </si>
  <si>
    <t>RCT SUP 30X500MG</t>
  </si>
  <si>
    <t>BETALOC SR 200 MG</t>
  </si>
  <si>
    <t>58036</t>
  </si>
  <si>
    <t>POR TBL PRO 56X50MG</t>
  </si>
  <si>
    <t>Midazolam</t>
  </si>
  <si>
    <t>Mirtazapin</t>
  </si>
  <si>
    <t>17685</t>
  </si>
  <si>
    <t>MIRZATEN 30 MG</t>
  </si>
  <si>
    <t>POR TBL FLM 30X30MG</t>
  </si>
  <si>
    <t>Morfin</t>
  </si>
  <si>
    <t>80408</t>
  </si>
  <si>
    <t>200310</t>
  </si>
  <si>
    <t>POR CPS ETD 100</t>
  </si>
  <si>
    <t>Mupirocin</t>
  </si>
  <si>
    <t>POR CPS ETD 28X20MG SKLO</t>
  </si>
  <si>
    <t>POR CPS ETD 90X20MG SKLO</t>
  </si>
  <si>
    <t>Organismy produkující kyselinu mléčnou</t>
  </si>
  <si>
    <t>POR SOL 1X100ML</t>
  </si>
  <si>
    <t>11045</t>
  </si>
  <si>
    <t>POR TBL PRO 60X80MG</t>
  </si>
  <si>
    <t>Paracetamol</t>
  </si>
  <si>
    <t>59092</t>
  </si>
  <si>
    <t>POR TBL NOB 20X500MG</t>
  </si>
  <si>
    <t>Perindopril a amlodipin</t>
  </si>
  <si>
    <t>124115</t>
  </si>
  <si>
    <t>Perindopril a diuretika</t>
  </si>
  <si>
    <t>162008</t>
  </si>
  <si>
    <t>Potraviny pro zvláštní lékařské účely (PZLÚ)</t>
  </si>
  <si>
    <t>33785</t>
  </si>
  <si>
    <t>FORTICARE S PŘÍCHUTÍ POMERANČ A CITRÓN</t>
  </si>
  <si>
    <t>POR SOL 4X125ML</t>
  </si>
  <si>
    <t>33787</t>
  </si>
  <si>
    <t>FORTICARE S PŘÍCHUTÍ CAPPUCCINO</t>
  </si>
  <si>
    <t>Prednisolon a antiseptika</t>
  </si>
  <si>
    <t>Protiprůjmové mikroorganismy</t>
  </si>
  <si>
    <t>Rilmenidin</t>
  </si>
  <si>
    <t>30434</t>
  </si>
  <si>
    <t>POR TBL NOB 100X25MG</t>
  </si>
  <si>
    <t>Theofylin</t>
  </si>
  <si>
    <t>132631</t>
  </si>
  <si>
    <t>POR CPS PRO 50X200MG</t>
  </si>
  <si>
    <t>59673</t>
  </si>
  <si>
    <t>POR TBL PRO 50X100MG</t>
  </si>
  <si>
    <t>138842</t>
  </si>
  <si>
    <t>POR TBL FLM 40</t>
  </si>
  <si>
    <t>138844</t>
  </si>
  <si>
    <t>179330</t>
  </si>
  <si>
    <t>DORETA 75 MG/650 MG</t>
  </si>
  <si>
    <t>Trazodon</t>
  </si>
  <si>
    <t>54094</t>
  </si>
  <si>
    <t>TRITTICO AC 75</t>
  </si>
  <si>
    <t>POR TBL RET 30X75MG</t>
  </si>
  <si>
    <t>Trimetazidin</t>
  </si>
  <si>
    <t>32915</t>
  </si>
  <si>
    <t>PREDUCTAL MR</t>
  </si>
  <si>
    <t>POR TBL RET 30X35MG</t>
  </si>
  <si>
    <t>32917</t>
  </si>
  <si>
    <t>POR TBL RET 60X35MG</t>
  </si>
  <si>
    <t>Warfarin</t>
  </si>
  <si>
    <t>146889</t>
  </si>
  <si>
    <t>Jiná</t>
  </si>
  <si>
    <t>*1026</t>
  </si>
  <si>
    <t>11110</t>
  </si>
  <si>
    <t>POR TBL PRO 60X40MG</t>
  </si>
  <si>
    <t>135893</t>
  </si>
  <si>
    <t>ZOLPIDEM ORION 10 MG</t>
  </si>
  <si>
    <t>54539</t>
  </si>
  <si>
    <t>DOLMINA INJ</t>
  </si>
  <si>
    <t>INJ SOL 5X3ML/75MG</t>
  </si>
  <si>
    <t>154890</t>
  </si>
  <si>
    <t>169278</t>
  </si>
  <si>
    <t>132660</t>
  </si>
  <si>
    <t>POR CPS DUR 30X500MG</t>
  </si>
  <si>
    <t>11076</t>
  </si>
  <si>
    <t>POR TBL PRO 60X20MG</t>
  </si>
  <si>
    <t>Pantoprazol</t>
  </si>
  <si>
    <t>180645</t>
  </si>
  <si>
    <t>POR TBL ENT 90X40MG II</t>
  </si>
  <si>
    <t>202740</t>
  </si>
  <si>
    <t>POR TBL FLM 28X200MG</t>
  </si>
  <si>
    <t>Saccharomyces Boulardii</t>
  </si>
  <si>
    <t>202796</t>
  </si>
  <si>
    <t>POR CPS DUR 30X250MG</t>
  </si>
  <si>
    <t>Tamoxifen</t>
  </si>
  <si>
    <t>44057</t>
  </si>
  <si>
    <t>84262</t>
  </si>
  <si>
    <t>POR GTT SOL 1X96ML</t>
  </si>
  <si>
    <t>17926</t>
  </si>
  <si>
    <t>Aceklofenak</t>
  </si>
  <si>
    <t>160838</t>
  </si>
  <si>
    <t>BIOFENAC 100 MG POTAHOVANÉ TABLETY</t>
  </si>
  <si>
    <t>POR TBL FLM 20X100MG</t>
  </si>
  <si>
    <t>Acetylcystein</t>
  </si>
  <si>
    <t>POR TBL EFF 10X600MG</t>
  </si>
  <si>
    <t>LEXAURIN 1,5</t>
  </si>
  <si>
    <t>POR TBL NOB 30X1.5MG</t>
  </si>
  <si>
    <t>41798</t>
  </si>
  <si>
    <t>POR TBL RET 30X60MG</t>
  </si>
  <si>
    <t>10122</t>
  </si>
  <si>
    <t>POR TBL RET 56X60MG B</t>
  </si>
  <si>
    <t>58880</t>
  </si>
  <si>
    <t>DOLMINA 100 SR</t>
  </si>
  <si>
    <t>POR TBL PRO 20X100MG</t>
  </si>
  <si>
    <t>132546</t>
  </si>
  <si>
    <t>124566</t>
  </si>
  <si>
    <t>DOLFORIN 25 MCG/H</t>
  </si>
  <si>
    <t>DRM EMP TDR 5X4.8MG</t>
  </si>
  <si>
    <t>Glimepirid</t>
  </si>
  <si>
    <t>Hydrochlorothiazid</t>
  </si>
  <si>
    <t>HYDROCHLOROTHIAZID LÉČIVA</t>
  </si>
  <si>
    <t>Chlorhexidin, kombinace</t>
  </si>
  <si>
    <t>98190</t>
  </si>
  <si>
    <t>DRM LIQ 1X250ML</t>
  </si>
  <si>
    <t>200935</t>
  </si>
  <si>
    <t>CODEIN SLOVAKOFARMA 15 MG</t>
  </si>
  <si>
    <t>POR TBL NOB 10X15MG</t>
  </si>
  <si>
    <t>ANOPYRIN 100 MG</t>
  </si>
  <si>
    <t>POR TBL NOB 2X10X100MG</t>
  </si>
  <si>
    <t>POR TBL NOB 10X250MG</t>
  </si>
  <si>
    <t>Kyselina valproová</t>
  </si>
  <si>
    <t>92587</t>
  </si>
  <si>
    <t>DEPAKINE CHRONO 500 MG SÉCABLE</t>
  </si>
  <si>
    <t>POR TBL RET 30X500MG</t>
  </si>
  <si>
    <t>Levothyroxin, sodná sůl</t>
  </si>
  <si>
    <t>47141</t>
  </si>
  <si>
    <t>LETROX 50</t>
  </si>
  <si>
    <t>POR TBL NOB 100X50RG I</t>
  </si>
  <si>
    <t>POR TBL PRO 28X25MG</t>
  </si>
  <si>
    <t>Metronidazol</t>
  </si>
  <si>
    <t>119513</t>
  </si>
  <si>
    <t>POR CPS ETD 98X20MG</t>
  </si>
  <si>
    <t>180642</t>
  </si>
  <si>
    <t>POR TBL ENT 56X40MG II</t>
  </si>
  <si>
    <t>Piracetam</t>
  </si>
  <si>
    <t>11240</t>
  </si>
  <si>
    <t>GERATAM 1200 MG</t>
  </si>
  <si>
    <t>POR TBL FLM 20X1200MG</t>
  </si>
  <si>
    <t>Pregabalin</t>
  </si>
  <si>
    <t>46755</t>
  </si>
  <si>
    <t>VEROSPIRON 50 MG</t>
  </si>
  <si>
    <t>Sulfadiazin, stříbrná sůl, kombinace</t>
  </si>
  <si>
    <t>48577</t>
  </si>
  <si>
    <t>POR TBL NOB 20X100MG</t>
  </si>
  <si>
    <t>201609</t>
  </si>
  <si>
    <t>Umělé slzy a jiné indiferentní přípravky</t>
  </si>
  <si>
    <t>OPH GEL 1X10GM</t>
  </si>
  <si>
    <t>Nimesulid</t>
  </si>
  <si>
    <t>125047</t>
  </si>
  <si>
    <t>POR TBL NOB 56X10MG</t>
  </si>
  <si>
    <t>Hořčík (různé sole v kombinaci)</t>
  </si>
  <si>
    <t>137120</t>
  </si>
  <si>
    <t>MAGNESIUM 250 MG PHARMAVIT</t>
  </si>
  <si>
    <t>POR TBL EFF 20</t>
  </si>
  <si>
    <t>POR TBL NOB 100X0.5GM</t>
  </si>
  <si>
    <t>54283</t>
  </si>
  <si>
    <t>11070</t>
  </si>
  <si>
    <t>POR TBL PRO 40X20MG</t>
  </si>
  <si>
    <t>11085</t>
  </si>
  <si>
    <t>POR TBL PRO 40X10MG</t>
  </si>
  <si>
    <t>5937</t>
  </si>
  <si>
    <t>POR TBL PRO 28X20MG</t>
  </si>
  <si>
    <t>Telmisartan a diuretika</t>
  </si>
  <si>
    <t>26573</t>
  </si>
  <si>
    <t>MICARDISPLUS 40/12,5 MG</t>
  </si>
  <si>
    <t>POR TBL NOB 56</t>
  </si>
  <si>
    <t>42775</t>
  </si>
  <si>
    <t>POR TBL PRO 10X150MG</t>
  </si>
  <si>
    <t>201612</t>
  </si>
  <si>
    <t>119773</t>
  </si>
  <si>
    <t>15383</t>
  </si>
  <si>
    <t>HIPRES 5</t>
  </si>
  <si>
    <t>POR TBL NOB 90X5MG</t>
  </si>
  <si>
    <t>Anastrozol</t>
  </si>
  <si>
    <t>163354</t>
  </si>
  <si>
    <t>ANASTRAD 1 MG POTAHOVANÁ TABLETA</t>
  </si>
  <si>
    <t>POR TBL FLM 30X1MG</t>
  </si>
  <si>
    <t>16474</t>
  </si>
  <si>
    <t>ARIMIDEX</t>
  </si>
  <si>
    <t>POR TBL FLM 28X1MG</t>
  </si>
  <si>
    <t>Azithromycin</t>
  </si>
  <si>
    <t>155859</t>
  </si>
  <si>
    <t>SUMAMED 500 MG</t>
  </si>
  <si>
    <t>Betaxolol</t>
  </si>
  <si>
    <t>139479</t>
  </si>
  <si>
    <t>BETAMED 20 MG</t>
  </si>
  <si>
    <t>49910</t>
  </si>
  <si>
    <t>POR TBL FLM 98X20MG</t>
  </si>
  <si>
    <t>148672</t>
  </si>
  <si>
    <t>125123</t>
  </si>
  <si>
    <t>MEDOXIN 500 MG</t>
  </si>
  <si>
    <t>POR TBL NOB 10X500MG</t>
  </si>
  <si>
    <t>POR TBL RET 60X60MG B</t>
  </si>
  <si>
    <t>80451</t>
  </si>
  <si>
    <t>POR TBL RET 56X60MG</t>
  </si>
  <si>
    <t>2146</t>
  </si>
  <si>
    <t>POR TBL RET 30X100MG</t>
  </si>
  <si>
    <t>170317</t>
  </si>
  <si>
    <t>ESCIRDEC NEO 10 MG</t>
  </si>
  <si>
    <t>POR TBL FLM 56X10MG</t>
  </si>
  <si>
    <t>Fenoterol</t>
  </si>
  <si>
    <t>118065</t>
  </si>
  <si>
    <t>GLYMEXAN 4 MG</t>
  </si>
  <si>
    <t>POR TBL NOB 120X4MG</t>
  </si>
  <si>
    <t>125266</t>
  </si>
  <si>
    <t>DOLGIT KRÉM</t>
  </si>
  <si>
    <t>DRM CRM 1X150GM</t>
  </si>
  <si>
    <t>Interferon alfa-2a</t>
  </si>
  <si>
    <t>16558</t>
  </si>
  <si>
    <t>ROFERON-A 3 MIU/0,5ML</t>
  </si>
  <si>
    <t>INJ SOL 5X0.5ML/3MU S</t>
  </si>
  <si>
    <t>Itrakonazol</t>
  </si>
  <si>
    <t>58872</t>
  </si>
  <si>
    <t>SPORANOX</t>
  </si>
  <si>
    <t>Jiná antiinfektiva</t>
  </si>
  <si>
    <t>OPH GTT SOL 1X10ML SKLO</t>
  </si>
  <si>
    <t>Jiná léčiva k terapii onemocnění žlučových cest</t>
  </si>
  <si>
    <t>699</t>
  </si>
  <si>
    <t>CHOLAGOL</t>
  </si>
  <si>
    <t>193280</t>
  </si>
  <si>
    <t>ECANSYA 500 MG</t>
  </si>
  <si>
    <t>193277</t>
  </si>
  <si>
    <t>Klarithromycin</t>
  </si>
  <si>
    <t>75490</t>
  </si>
  <si>
    <t>KLACID 250</t>
  </si>
  <si>
    <t>POR TBL FLM 14X250MG</t>
  </si>
  <si>
    <t>Klomipramin</t>
  </si>
  <si>
    <t>POR TBL RET 20X75MG</t>
  </si>
  <si>
    <t>Lansoprazol</t>
  </si>
  <si>
    <t>17122</t>
  </si>
  <si>
    <t>POR CPS DUR 56X30MG</t>
  </si>
  <si>
    <t>127986</t>
  </si>
  <si>
    <t>DRACENAX 2,5 MG</t>
  </si>
  <si>
    <t>POR TBL FLM 100X2.5MG</t>
  </si>
  <si>
    <t>32272</t>
  </si>
  <si>
    <t>IMODIUM</t>
  </si>
  <si>
    <t>POR CPS DUR 8X2MG</t>
  </si>
  <si>
    <t>Losartan</t>
  </si>
  <si>
    <t>13892</t>
  </si>
  <si>
    <t>13894</t>
  </si>
  <si>
    <t>POR TBL FLM 90X50MG</t>
  </si>
  <si>
    <t>Metformin</t>
  </si>
  <si>
    <t>23797</t>
  </si>
  <si>
    <t>GLUCOPHAGE 1000 MG</t>
  </si>
  <si>
    <t>132559</t>
  </si>
  <si>
    <t>56167</t>
  </si>
  <si>
    <t>PANGROL 20000</t>
  </si>
  <si>
    <t>POR TBL ENT 50 I</t>
  </si>
  <si>
    <t>POR GRA SUS 30SÁČ I</t>
  </si>
  <si>
    <t>17187</t>
  </si>
  <si>
    <t>NIMESIL</t>
  </si>
  <si>
    <t>POR GRA SUS 30X100MG</t>
  </si>
  <si>
    <t>Oxazepam</t>
  </si>
  <si>
    <t>OXAZEPAM LÉČIVA</t>
  </si>
  <si>
    <t>POR TBL NOB 20X10MG</t>
  </si>
  <si>
    <t>Palonosetron</t>
  </si>
  <si>
    <t>185198</t>
  </si>
  <si>
    <t>ALOXI 250 MCG</t>
  </si>
  <si>
    <t>IVN INJ SOL 250RG/5ML</t>
  </si>
  <si>
    <t>33322</t>
  </si>
  <si>
    <t>NUTRIDRINK S PŘÍCHUTÍ ČOKOLÁDOVOU</t>
  </si>
  <si>
    <t>33323</t>
  </si>
  <si>
    <t>NUTRIDRINK S PŘÍCHUTÍ KARAMELOVOU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</si>
  <si>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</si>
  <si>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</si>
  <si>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</si>
  <si>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</si>
  <si>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</si>
  <si>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</si>
  <si>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33327</t>
  </si>
  <si>
    <t>NUTRIDRINK NEUTRAL</t>
  </si>
  <si>
    <t>33328</t>
  </si>
  <si>
    <t>NUTRIDRINK S PŘÍCHUTÍ TROPICKÉHO OVOCE</t>
  </si>
  <si>
    <t>33335</t>
  </si>
  <si>
    <t>NUTRIDRINK MULTI FIBRE S PŘÍCHUTÍ BANÁNOVOU</t>
  </si>
  <si>
    <t>33420</t>
  </si>
  <si>
    <t>NUTRIDRINK COMPACT S PŘÍCHUTÍ VANILKOVOU</t>
  </si>
  <si>
    <t>33421</t>
  </si>
  <si>
    <t>NUTRIDRINK COMPACT S PŘÍCHUTÍ KÁVY</t>
  </si>
  <si>
    <t>33473</t>
  </si>
  <si>
    <t>NUTRIDRINK JUICE STYLE S PŘÍCHUTÍ JAHODOVOU</t>
  </si>
  <si>
    <t>33474</t>
  </si>
  <si>
    <t>NUTRIDRINK JUICE STYLE S PŘÍCHUTÍ JABLEČNOU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</si>
  <si>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</si>
  <si>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</si>
  <si>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</si>
  <si>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</si>
  <si>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</si>
  <si>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</si>
  <si>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33530</t>
  </si>
  <si>
    <t>NUTRISON MULTI FIBRE</t>
  </si>
  <si>
    <t>33705</t>
  </si>
  <si>
    <t>NUTRIDRINK S PŘÍCHUTÍ VANILKOVOU</t>
  </si>
  <si>
    <t>33739</t>
  </si>
  <si>
    <t>NUTRIDRINK COMPACT PROTEIN S PŘÍCHUTÍ VANILKOVOU</t>
  </si>
  <si>
    <t>33741</t>
  </si>
  <si>
    <t>NUTRIDRINK COMPACT PROTEIN S PŘÍCHUTÍ BANÁNOVOU</t>
  </si>
  <si>
    <t>33419</t>
  </si>
  <si>
    <t>NUTRIDRINK COMPACT S PŘÍCHUTÍ BANÁNOVOU</t>
  </si>
  <si>
    <t>33740</t>
  </si>
  <si>
    <t>NUTRIDRINK COMPACT PROTEIN S PŘÍCHUTÍ KÁVY</t>
  </si>
  <si>
    <t>33418</t>
  </si>
  <si>
    <t>NUTRIDRINK COMPACT S PŘÍCHUTÍ JAHODOVOU</t>
  </si>
  <si>
    <t>33742</t>
  </si>
  <si>
    <t>NUTRIDRINK COMPACT PROTEIN S PŘÍCHUTÍ JAHODOVOU</t>
  </si>
  <si>
    <t>33786</t>
  </si>
  <si>
    <t>FORTICARE S PŘÍCHUTÍ BROSKEV A ZÁZVOR</t>
  </si>
  <si>
    <t>33678</t>
  </si>
  <si>
    <t>NUTRISON ENERGY MULTI FIBRE</t>
  </si>
  <si>
    <t>POR SOL 6X1500ML</t>
  </si>
  <si>
    <t>33855</t>
  </si>
  <si>
    <t>NUTRIDRINK BALÍČEK 5 + 1</t>
  </si>
  <si>
    <t>28223</t>
  </si>
  <si>
    <t>POR CPS DUR 56X150MG</t>
  </si>
  <si>
    <t>Sertralin</t>
  </si>
  <si>
    <t>13388</t>
  </si>
  <si>
    <t>POR CPS MOL 25X40MG</t>
  </si>
  <si>
    <t>179327</t>
  </si>
  <si>
    <t>Trandolapril a verapamil</t>
  </si>
  <si>
    <t>14695</t>
  </si>
  <si>
    <t>TARKA 180/2 MG TBL.</t>
  </si>
  <si>
    <t>POR TBL RET 98</t>
  </si>
  <si>
    <t>POR TBL RET 60X150MG</t>
  </si>
  <si>
    <t>Triamcinolon</t>
  </si>
  <si>
    <t>TRIAMCINOLON LÉČIVA UNG</t>
  </si>
  <si>
    <t>16285</t>
  </si>
  <si>
    <t>STILNOX</t>
  </si>
  <si>
    <t>16286</t>
  </si>
  <si>
    <t>163149</t>
  </si>
  <si>
    <t>HYPNOGEN</t>
  </si>
  <si>
    <t>POR TBL FLM 100X10MG</t>
  </si>
  <si>
    <t>163145</t>
  </si>
  <si>
    <t>*20011</t>
  </si>
  <si>
    <t>Pomůcky ortopedickoprotetické</t>
  </si>
  <si>
    <t>140622</t>
  </si>
  <si>
    <t>EPITÉZA MAMÁRNÍ ESSENTIAL LIGHT 2S</t>
  </si>
  <si>
    <t>SILIKONOVÁ ODLEHČENÁ, SYMETRICKÁ, 442</t>
  </si>
  <si>
    <t>140627</t>
  </si>
  <si>
    <t>EPITÉZA MAMÁRNÍ BALANCE 1D</t>
  </si>
  <si>
    <t>SILIKONOVÁ, KOREKČNÍ, 271 A</t>
  </si>
  <si>
    <t>163356</t>
  </si>
  <si>
    <t>POR TBL FLM 100X1MG</t>
  </si>
  <si>
    <t>Antibiotika v kombinaci s ostatními léčivy</t>
  </si>
  <si>
    <t>1077</t>
  </si>
  <si>
    <t>OPHTHALMO-FRAMYKOIN COMP.</t>
  </si>
  <si>
    <t>Atenolol</t>
  </si>
  <si>
    <t>125514</t>
  </si>
  <si>
    <t>APO-ATENOL 50 MG</t>
  </si>
  <si>
    <t>POR TBL NOB 100X50MG</t>
  </si>
  <si>
    <t>Cyklofosfamid</t>
  </si>
  <si>
    <t>185374</t>
  </si>
  <si>
    <t>ENDOXAN</t>
  </si>
  <si>
    <t>POR TBL OBD 50X50MG</t>
  </si>
  <si>
    <t>Cyproteron</t>
  </si>
  <si>
    <t>59354</t>
  </si>
  <si>
    <t>ANDROCUR 100</t>
  </si>
  <si>
    <t>97632</t>
  </si>
  <si>
    <t>DICLOREUM 100</t>
  </si>
  <si>
    <t>RCT SUP 10X100MG</t>
  </si>
  <si>
    <t>56804</t>
  </si>
  <si>
    <t>Granisetron</t>
  </si>
  <si>
    <t>102406</t>
  </si>
  <si>
    <t>EMEGAR 2 MG</t>
  </si>
  <si>
    <t>POR TBL FLM 5X2MG</t>
  </si>
  <si>
    <t>POR TBL FLM 100X500MG</t>
  </si>
  <si>
    <t>Jiná antihistaminika pro systémovou aplikaci</t>
  </si>
  <si>
    <t>POR TBL NOB 20X2MG</t>
  </si>
  <si>
    <t>Klopidogrel</t>
  </si>
  <si>
    <t>169252</t>
  </si>
  <si>
    <t>TROMBEX 75 MG POTAHOVANÉ TABLETY</t>
  </si>
  <si>
    <t>POR TBL FLM 90X75MG</t>
  </si>
  <si>
    <t>Kyselina ibandronová</t>
  </si>
  <si>
    <t>26242</t>
  </si>
  <si>
    <t>BONDRONAT 50 MG</t>
  </si>
  <si>
    <t>125753</t>
  </si>
  <si>
    <t>POR CPS DUR 100</t>
  </si>
  <si>
    <t>30018</t>
  </si>
  <si>
    <t>POR TBL NOB 100X75MCG I</t>
  </si>
  <si>
    <t>EUTHYROX 75 MIKROGRAMŮ</t>
  </si>
  <si>
    <t>POR TBL NOB 100X75RG</t>
  </si>
  <si>
    <t>199963</t>
  </si>
  <si>
    <t>Rosuvastatin</t>
  </si>
  <si>
    <t>148078</t>
  </si>
  <si>
    <t>ROSUCARD 40 MG POTAHOVANÉ TABLETY</t>
  </si>
  <si>
    <t>POR TBL FLM 90X40MG</t>
  </si>
  <si>
    <t>14498</t>
  </si>
  <si>
    <t>OMNIC TOCAS 0,4</t>
  </si>
  <si>
    <t>POR TBL PRO 100X0.4MG</t>
  </si>
  <si>
    <t>Testosteron</t>
  </si>
  <si>
    <t>17932</t>
  </si>
  <si>
    <t>UNDESTOR</t>
  </si>
  <si>
    <t>POR CPS MOL 120X40MG</t>
  </si>
  <si>
    <t>57793</t>
  </si>
  <si>
    <t>TRAMAL KAPKY 100 MG/1 ML</t>
  </si>
  <si>
    <t>138848</t>
  </si>
  <si>
    <t>POR TBL FLM 100</t>
  </si>
  <si>
    <t>Vápník, kombinace s vitaminem D a/nebo jinými léčivy</t>
  </si>
  <si>
    <t>84797</t>
  </si>
  <si>
    <t>142655</t>
  </si>
  <si>
    <t>APO-ZOLPIDEM 10 MG</t>
  </si>
  <si>
    <t>132619</t>
  </si>
  <si>
    <t>Formoterol a budesonid</t>
  </si>
  <si>
    <t>180098</t>
  </si>
  <si>
    <t>SYMBICORT TURBUHALER 100 MIKROGRAMŮ/6 MIKROGRAMŮ/INHALACE</t>
  </si>
  <si>
    <t>INH PLV 1X120DÁV</t>
  </si>
  <si>
    <t>Tegafur, kombinace</t>
  </si>
  <si>
    <t>168078</t>
  </si>
  <si>
    <t>TEYSUNO 20 MG/5,8MG/15,8 MG</t>
  </si>
  <si>
    <t>POR CPS DUR 84</t>
  </si>
  <si>
    <t>Dexamethason a antiinfektiva</t>
  </si>
  <si>
    <t>2546</t>
  </si>
  <si>
    <t>MAXITROL</t>
  </si>
  <si>
    <t>Erdostein</t>
  </si>
  <si>
    <t>POR CPS DUR 20X300MG</t>
  </si>
  <si>
    <t>95560</t>
  </si>
  <si>
    <t>POR CPS DUR 30X300MG</t>
  </si>
  <si>
    <t>146116</t>
  </si>
  <si>
    <t>IBALGIN KRÉM</t>
  </si>
  <si>
    <t>Levocetirizin</t>
  </si>
  <si>
    <t>137174</t>
  </si>
  <si>
    <t>Mometason</t>
  </si>
  <si>
    <t>76976</t>
  </si>
  <si>
    <t>DRM UNG 1X30GM 0.1%</t>
  </si>
  <si>
    <t>Fenoterol a ipratropium-bromid</t>
  </si>
  <si>
    <t>76497</t>
  </si>
  <si>
    <t>BERODUAL</t>
  </si>
  <si>
    <t>INH SOL 1X40ML</t>
  </si>
  <si>
    <t>Salmeterol a flutikason</t>
  </si>
  <si>
    <t>45961</t>
  </si>
  <si>
    <t>SERETIDE DISKUS 50/100</t>
  </si>
  <si>
    <t>INH PLV 1X60X50/100RG</t>
  </si>
  <si>
    <t>45964</t>
  </si>
  <si>
    <t>SERETIDE DISKUS 50/250</t>
  </si>
  <si>
    <t>INH PLV 1X60X50/250RG</t>
  </si>
  <si>
    <t>125049</t>
  </si>
  <si>
    <t>POR TBL NOB 84X10MG</t>
  </si>
  <si>
    <t>Atorvastatin</t>
  </si>
  <si>
    <t>Baklofen</t>
  </si>
  <si>
    <t>40274</t>
  </si>
  <si>
    <t>BACLOFEN-POLPHARMA 10 MG</t>
  </si>
  <si>
    <t>132600</t>
  </si>
  <si>
    <t>99600</t>
  </si>
  <si>
    <t>POR TBL FLM 90X10MG</t>
  </si>
  <si>
    <t>16032</t>
  </si>
  <si>
    <t>VOLTAREN RAPID 50 MG TABLETY</t>
  </si>
  <si>
    <t>POR TBL OBD 10X50MG</t>
  </si>
  <si>
    <t>155382</t>
  </si>
  <si>
    <t>ORM TBL SLG 10X100RG</t>
  </si>
  <si>
    <t>124577</t>
  </si>
  <si>
    <t>DRM EMP TDR 20X19.2MG</t>
  </si>
  <si>
    <t>11063</t>
  </si>
  <si>
    <t>IBALGIN 600</t>
  </si>
  <si>
    <t>POR TBL FLM 30X600MG</t>
  </si>
  <si>
    <t>32019</t>
  </si>
  <si>
    <t>IBUPROFEN AL 400</t>
  </si>
  <si>
    <t>POR TBL FLM 50X400MG</t>
  </si>
  <si>
    <t>27023</t>
  </si>
  <si>
    <t>XELODA 150 MG</t>
  </si>
  <si>
    <t>POR TBL FLM 60X150MG</t>
  </si>
  <si>
    <t>88</t>
  </si>
  <si>
    <t>56638</t>
  </si>
  <si>
    <t>BONEFOS 800 MG</t>
  </si>
  <si>
    <t>POR TBL FLM 60X800MG</t>
  </si>
  <si>
    <t>132612</t>
  </si>
  <si>
    <t>85323</t>
  </si>
  <si>
    <t>POR TBL FLM 120X520MG</t>
  </si>
  <si>
    <t>56696</t>
  </si>
  <si>
    <t>MCP HEXAL 10</t>
  </si>
  <si>
    <t>Tapentadol</t>
  </si>
  <si>
    <t>153628</t>
  </si>
  <si>
    <t>PALEXIA 50 MG POTAHOVANÉ TABLETY</t>
  </si>
  <si>
    <t>POR TBL FLM 100X50MG</t>
  </si>
  <si>
    <t>179334</t>
  </si>
  <si>
    <t>179332</t>
  </si>
  <si>
    <t>POR TBL FLM 80</t>
  </si>
  <si>
    <t>189081</t>
  </si>
  <si>
    <t>CALCICHEW D3 LEMON 400 IU</t>
  </si>
  <si>
    <t>POR TBL MND 100</t>
  </si>
  <si>
    <t>189090</t>
  </si>
  <si>
    <t>146900</t>
  </si>
  <si>
    <t>POR TBL FLM 50X10MG</t>
  </si>
  <si>
    <t>146901</t>
  </si>
  <si>
    <t>Abirateron</t>
  </si>
  <si>
    <t>107868</t>
  </si>
  <si>
    <t>6618</t>
  </si>
  <si>
    <t>NEUROL 0,5</t>
  </si>
  <si>
    <t>91788</t>
  </si>
  <si>
    <t>NEUROL 0,25</t>
  </si>
  <si>
    <t>142117</t>
  </si>
  <si>
    <t>AMLORATIO 10 MG</t>
  </si>
  <si>
    <t>142095</t>
  </si>
  <si>
    <t>AMLORATIO 5 MG</t>
  </si>
  <si>
    <t>200530</t>
  </si>
  <si>
    <t>AUGMENTIN 1 G</t>
  </si>
  <si>
    <t>POR TBL FLM 24X1GM</t>
  </si>
  <si>
    <t>65388</t>
  </si>
  <si>
    <t>TENORMIN 50</t>
  </si>
  <si>
    <t>Betamethason</t>
  </si>
  <si>
    <t>19757</t>
  </si>
  <si>
    <t>BELODERM</t>
  </si>
  <si>
    <t>DRM UNG 1X30GM 0.05%</t>
  </si>
  <si>
    <t>Bisoprolol</t>
  </si>
  <si>
    <t>3801</t>
  </si>
  <si>
    <t>CONCOR COR 2,5 MG</t>
  </si>
  <si>
    <t>POR TBL FLM 28X2.5MG</t>
  </si>
  <si>
    <t>132676</t>
  </si>
  <si>
    <t>42761</t>
  </si>
  <si>
    <t>TRANSTEC 70 MCG/H</t>
  </si>
  <si>
    <t>DRM EMP TDR 5X40MG</t>
  </si>
  <si>
    <t>Ciklopirox</t>
  </si>
  <si>
    <t>76150</t>
  </si>
  <si>
    <t>BATRAFEN KRÉM</t>
  </si>
  <si>
    <t>DRM CRM 1X20GM/200MG</t>
  </si>
  <si>
    <t>Cinchokain</t>
  </si>
  <si>
    <t>RCT UNG 1X20GM</t>
  </si>
  <si>
    <t>132523</t>
  </si>
  <si>
    <t>41823</t>
  </si>
  <si>
    <t>POR TBL RET 60X60MG</t>
  </si>
  <si>
    <t>75632</t>
  </si>
  <si>
    <t>POR TBL RET 50X100MG</t>
  </si>
  <si>
    <t>130475</t>
  </si>
  <si>
    <t>LENUXIN 10 MG POTAHOVANÉ TABLETY</t>
  </si>
  <si>
    <t>134502</t>
  </si>
  <si>
    <t>ELICEA 10 MG</t>
  </si>
  <si>
    <t>134503</t>
  </si>
  <si>
    <t>20132</t>
  </si>
  <si>
    <t>CIPRALEX 10 MG</t>
  </si>
  <si>
    <t>POR TBL FLM 28X10MG I</t>
  </si>
  <si>
    <t>Exemestan</t>
  </si>
  <si>
    <t>1258</t>
  </si>
  <si>
    <t>AROMASIN</t>
  </si>
  <si>
    <t>POR TBL FLM 30X25MG</t>
  </si>
  <si>
    <t>Fenofibrát</t>
  </si>
  <si>
    <t>155387</t>
  </si>
  <si>
    <t>LUNALDIN 300 MIKROGRAMŮ SUBLINGVÁLNÍ TABLETY</t>
  </si>
  <si>
    <t>ORM TBL SLG 30X300RG</t>
  </si>
  <si>
    <t>Fexofenadin</t>
  </si>
  <si>
    <t>120926</t>
  </si>
  <si>
    <t>EWOFEX 120 MG POTAHOVANÉ TABLETY</t>
  </si>
  <si>
    <t>POR TBL FLM 10X120MG</t>
  </si>
  <si>
    <t>Formoterol</t>
  </si>
  <si>
    <t>19147</t>
  </si>
  <si>
    <t>FORMOVENT 12 MCG</t>
  </si>
  <si>
    <t>INH PLV CPS 60X12RG</t>
  </si>
  <si>
    <t>Glycerol-trinitrát</t>
  </si>
  <si>
    <t>85071</t>
  </si>
  <si>
    <t>NITROMINT</t>
  </si>
  <si>
    <t>ORM SPR SLG 1X10GM</t>
  </si>
  <si>
    <t>POR GRA SOL 30</t>
  </si>
  <si>
    <t>10848</t>
  </si>
  <si>
    <t>POR CPS PRO 60X8MG</t>
  </si>
  <si>
    <t>32292</t>
  </si>
  <si>
    <t>POR CPS PRO 56X4MG</t>
  </si>
  <si>
    <t>66990</t>
  </si>
  <si>
    <t>DOLGIT 800</t>
  </si>
  <si>
    <t>POR TBL FLM 20X800MG</t>
  </si>
  <si>
    <t>Indometacin</t>
  </si>
  <si>
    <t>RCT SUP 10X50MG</t>
  </si>
  <si>
    <t>48262</t>
  </si>
  <si>
    <t>PLV ADS 1X5GM</t>
  </si>
  <si>
    <t>Jiná léčiva podporující tvorbu jizev</t>
  </si>
  <si>
    <t>DRM UNG 1X30GM I</t>
  </si>
  <si>
    <t>Kalcium-pantothenát</t>
  </si>
  <si>
    <t>150536</t>
  </si>
  <si>
    <t>CALCIUM PANTOTHENICUM ZENTIVA</t>
  </si>
  <si>
    <t>DRM UNG 1X50GM</t>
  </si>
  <si>
    <t>Klotrimazol</t>
  </si>
  <si>
    <t>Kombinace a komplexy sloučenin hliníku, vápníku a hořčíku</t>
  </si>
  <si>
    <t>ANACID</t>
  </si>
  <si>
    <t>POR SUS 30X5ML</t>
  </si>
  <si>
    <t>25422</t>
  </si>
  <si>
    <t>BONVIVA 150 MG</t>
  </si>
  <si>
    <t>POR TBL FLM 3X150MG</t>
  </si>
  <si>
    <t>32716</t>
  </si>
  <si>
    <t>XYZAL</t>
  </si>
  <si>
    <t>POR TBL FLM 7X5MG</t>
  </si>
  <si>
    <t>32719</t>
  </si>
  <si>
    <t>85140</t>
  </si>
  <si>
    <t>POR TBL FLM 60X5MG</t>
  </si>
  <si>
    <t>EUTHYROX 100 MIKROGRAMŮ</t>
  </si>
  <si>
    <t>POR TBL NOB 100X100RG</t>
  </si>
  <si>
    <t>13886</t>
  </si>
  <si>
    <t>LOZAP 12,5 ZENTIVA</t>
  </si>
  <si>
    <t>POR TBL FLM 30X12.5MG</t>
  </si>
  <si>
    <t>169121</t>
  </si>
  <si>
    <t>LORISTA 50</t>
  </si>
  <si>
    <t>Losartan a diuretika</t>
  </si>
  <si>
    <t>157779</t>
  </si>
  <si>
    <t>LORISTA H 100 MG/12,5 MG</t>
  </si>
  <si>
    <t>Měkký parafin a tukové produkty</t>
  </si>
  <si>
    <t>16465</t>
  </si>
  <si>
    <t>EXCIPIAL MASTNÝ KRÉM</t>
  </si>
  <si>
    <t>Methyldopa (levotočivá)</t>
  </si>
  <si>
    <t>1328</t>
  </si>
  <si>
    <t>DOPEGYT</t>
  </si>
  <si>
    <t>POR TBL NOB 50X250MG</t>
  </si>
  <si>
    <t>45499</t>
  </si>
  <si>
    <t>BETALOC ZOK 100 MG</t>
  </si>
  <si>
    <t>49934</t>
  </si>
  <si>
    <t>INJ SOL 10X1ML/10MG</t>
  </si>
  <si>
    <t>14812</t>
  </si>
  <si>
    <t>192390</t>
  </si>
  <si>
    <t>PANCREOLAN FORTE</t>
  </si>
  <si>
    <t>POR TBL ENT 60X220MG</t>
  </si>
  <si>
    <t>Naproxen</t>
  </si>
  <si>
    <t>POR TBL FLM 20X275MG I</t>
  </si>
  <si>
    <t>17186</t>
  </si>
  <si>
    <t>POR GRA SUS 15X100MG</t>
  </si>
  <si>
    <t>2181</t>
  </si>
  <si>
    <t>POR GRA SUS 6SÁČ I</t>
  </si>
  <si>
    <t>10246</t>
  </si>
  <si>
    <t>OMEPRAZOL AL 20</t>
  </si>
  <si>
    <t>POR CPS ETD 100X20MG</t>
  </si>
  <si>
    <t>122114</t>
  </si>
  <si>
    <t>17104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</si>
  <si>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</si>
  <si>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</si>
  <si>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</si>
  <si>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</si>
  <si>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</si>
  <si>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</si>
  <si>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</si>
  <si>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109412</t>
  </si>
  <si>
    <t>NOLPAZA 40 MG ENTEROSOLVENTNÍ TABLETY</t>
  </si>
  <si>
    <t>POR TBL ENT 30X40MG</t>
  </si>
  <si>
    <t>161623</t>
  </si>
  <si>
    <t>PRENEWEL 8 MG/2,5 MG</t>
  </si>
  <si>
    <t>88708</t>
  </si>
  <si>
    <t>ALGIFEN</t>
  </si>
  <si>
    <t>166760</t>
  </si>
  <si>
    <t>Ramipril</t>
  </si>
  <si>
    <t>Salbutamol</t>
  </si>
  <si>
    <t>31934</t>
  </si>
  <si>
    <t>VENTOLIN INHALER N</t>
  </si>
  <si>
    <t>INH SUS PSS 200X100RG</t>
  </si>
  <si>
    <t>75023</t>
  </si>
  <si>
    <t>COTRIMOXAZOL AL FORTE</t>
  </si>
  <si>
    <t>POR TBL NOB 20X960MG</t>
  </si>
  <si>
    <t>153692</t>
  </si>
  <si>
    <t>PALEXIA RETARD 50 MG TABLETY S PRODLOUŽENÝM UVOLŇOVÁNÍM</t>
  </si>
  <si>
    <t>POR TBL PRO 60X50MG</t>
  </si>
  <si>
    <t>153626</t>
  </si>
  <si>
    <t>POR TBL FLM 60X50MG</t>
  </si>
  <si>
    <t>153671</t>
  </si>
  <si>
    <t>PALEXIA 100 MG POTAHOVANÉ TABLETY</t>
  </si>
  <si>
    <t>POR TBL FLM 90X100MG</t>
  </si>
  <si>
    <t>Telmisartan</t>
  </si>
  <si>
    <t>167674</t>
  </si>
  <si>
    <t>TOLURA 80 MG</t>
  </si>
  <si>
    <t>Telmisartan a amlodipin</t>
  </si>
  <si>
    <t>167852</t>
  </si>
  <si>
    <t>TWYNSTA 80 MG/5 MG</t>
  </si>
  <si>
    <t>104485</t>
  </si>
  <si>
    <t>MABRON RETARD 100</t>
  </si>
  <si>
    <t>POR TBL PRO 60X100MG</t>
  </si>
  <si>
    <t>17929</t>
  </si>
  <si>
    <t>54093</t>
  </si>
  <si>
    <t>POR TBL RET 20X150MG</t>
  </si>
  <si>
    <t>Trospium</t>
  </si>
  <si>
    <t>155777</t>
  </si>
  <si>
    <t>SPASMED 15</t>
  </si>
  <si>
    <t>POR TBL FLM 100X15MG</t>
  </si>
  <si>
    <t>17162</t>
  </si>
  <si>
    <t>POR TBL FLM 30X15MG</t>
  </si>
  <si>
    <t>Urea</t>
  </si>
  <si>
    <t>16462</t>
  </si>
  <si>
    <t>EXCIPIAL U LIPOLOTIO</t>
  </si>
  <si>
    <t>DRM EML 1X200ML</t>
  </si>
  <si>
    <t>189077</t>
  </si>
  <si>
    <t>POR TBL MND 30</t>
  </si>
  <si>
    <t>189079</t>
  </si>
  <si>
    <t>POR TBL MND 60</t>
  </si>
  <si>
    <t>189080</t>
  </si>
  <si>
    <t>POR TBL MND 90</t>
  </si>
  <si>
    <t>146895</t>
  </si>
  <si>
    <t>94735</t>
  </si>
  <si>
    <t>ZOLPINOX</t>
  </si>
  <si>
    <t>94744</t>
  </si>
  <si>
    <t>94293</t>
  </si>
  <si>
    <t>134227</t>
  </si>
  <si>
    <t>Další osteosyntetický materiál</t>
  </si>
  <si>
    <t>1005</t>
  </si>
  <si>
    <t>1001</t>
  </si>
  <si>
    <t>Kompresivní punčochy a návleky</t>
  </si>
  <si>
    <t>140694</t>
  </si>
  <si>
    <t>NÁVLEK PAŽNÍ II.K.T.</t>
  </si>
  <si>
    <t>AVICENUM 360, PAŽNÍ NÁVLEK C-G</t>
  </si>
  <si>
    <t>124101</t>
  </si>
  <si>
    <t>160839</t>
  </si>
  <si>
    <t>POR TBL FLM 60X100MG</t>
  </si>
  <si>
    <t>191730</t>
  </si>
  <si>
    <t>155938</t>
  </si>
  <si>
    <t>HERPESIN 200</t>
  </si>
  <si>
    <t>191318</t>
  </si>
  <si>
    <t>132615</t>
  </si>
  <si>
    <t>93015</t>
  </si>
  <si>
    <t>19756</t>
  </si>
  <si>
    <t>DRM UNG 1X15GM 0.05%</t>
  </si>
  <si>
    <t>132620</t>
  </si>
  <si>
    <t>Bromhexin</t>
  </si>
  <si>
    <t>12496</t>
  </si>
  <si>
    <t>BROMHEXIN 12 BC</t>
  </si>
  <si>
    <t>10063</t>
  </si>
  <si>
    <t>POR GTT SOL 1X30ML</t>
  </si>
  <si>
    <t>132632</t>
  </si>
  <si>
    <t>132634</t>
  </si>
  <si>
    <t>1259</t>
  </si>
  <si>
    <t>POR TBL FLM 90X25MG</t>
  </si>
  <si>
    <t>124571</t>
  </si>
  <si>
    <t>DRM EMP TDR 20X9.6MG</t>
  </si>
  <si>
    <t>Hydrogenované námelové alkaloidy</t>
  </si>
  <si>
    <t>91032</t>
  </si>
  <si>
    <t>SECATOXIN FORTE</t>
  </si>
  <si>
    <t>Hydrokortison</t>
  </si>
  <si>
    <t>HYDROCORTISON LÉČIVA</t>
  </si>
  <si>
    <t>DRM UNG 1X10GM 1%</t>
  </si>
  <si>
    <t>10825</t>
  </si>
  <si>
    <t>PALLADONE-SR 2 MG</t>
  </si>
  <si>
    <t>POR CPS PRO 30X2MG</t>
  </si>
  <si>
    <t>10835</t>
  </si>
  <si>
    <t>POR CPS PRO 60X2MG</t>
  </si>
  <si>
    <t>21566</t>
  </si>
  <si>
    <t>PALLADONE-SR 24 MG</t>
  </si>
  <si>
    <t>POR CPS PRO 30X24MG</t>
  </si>
  <si>
    <t>21572</t>
  </si>
  <si>
    <t>POR CPS PRO 60X24MG</t>
  </si>
  <si>
    <t>160812</t>
  </si>
  <si>
    <t>132644</t>
  </si>
  <si>
    <t>POR TBL NOB 14X500MG</t>
  </si>
  <si>
    <t>45310</t>
  </si>
  <si>
    <t>POR SUS 12X5ML</t>
  </si>
  <si>
    <t>Kombinace různých antibiotik</t>
  </si>
  <si>
    <t>OPH UNG 1X5GM</t>
  </si>
  <si>
    <t>Komplex železa s isomaltosou</t>
  </si>
  <si>
    <t>16595</t>
  </si>
  <si>
    <t>MALTOFER</t>
  </si>
  <si>
    <t>POR GTT SOL 30 ML</t>
  </si>
  <si>
    <t>Kyselina alendronová</t>
  </si>
  <si>
    <t>41669</t>
  </si>
  <si>
    <t>ALENDRONATE-TEVA 70 MG</t>
  </si>
  <si>
    <t>POR TBL NOB 4X70MG</t>
  </si>
  <si>
    <t>191665</t>
  </si>
  <si>
    <t>186191</t>
  </si>
  <si>
    <t>Mebeverin</t>
  </si>
  <si>
    <t>100301</t>
  </si>
  <si>
    <t>DUSPATALIN RETARD</t>
  </si>
  <si>
    <t>POR CPS RDR 30X200MG</t>
  </si>
  <si>
    <t>16466</t>
  </si>
  <si>
    <t>EXCIPIAL MAST S MANDLOVÝM OLEJEM</t>
  </si>
  <si>
    <t>DRM UNG 1X100GM</t>
  </si>
  <si>
    <t>16463</t>
  </si>
  <si>
    <t>EXCIPIAL KRÉM</t>
  </si>
  <si>
    <t>56986</t>
  </si>
  <si>
    <t>SEVREDOL 10 MG</t>
  </si>
  <si>
    <t>12893</t>
  </si>
  <si>
    <t>POR TBL NOB 60X100MG</t>
  </si>
  <si>
    <t>115318</t>
  </si>
  <si>
    <t>POR CPS ETD 90X20MG HDPE</t>
  </si>
  <si>
    <t>167644</t>
  </si>
  <si>
    <t>ALOXI 500 MCG</t>
  </si>
  <si>
    <t>POR CPS MOL 1X500RG</t>
  </si>
  <si>
    <t>Různé jiné kombinace železa</t>
  </si>
  <si>
    <t>119653</t>
  </si>
  <si>
    <t>19571</t>
  </si>
  <si>
    <t>POR TBL OBD 100X150MG</t>
  </si>
  <si>
    <t>Sympatomimetika, kromě antiglaukomatik</t>
  </si>
  <si>
    <t>88617</t>
  </si>
  <si>
    <t>OPHTHALMO-EVERCIL</t>
  </si>
  <si>
    <t>Trypsin, kombinace</t>
  </si>
  <si>
    <t>132579</t>
  </si>
  <si>
    <t>WOBENZYM</t>
  </si>
  <si>
    <t>POR TBL ENT 800</t>
  </si>
  <si>
    <t>189089</t>
  </si>
  <si>
    <t>189083</t>
  </si>
  <si>
    <t>POR TBL MND 168</t>
  </si>
  <si>
    <t>Vinpocetin</t>
  </si>
  <si>
    <t>10253</t>
  </si>
  <si>
    <t>CAVINTON FORTE</t>
  </si>
  <si>
    <t>146898</t>
  </si>
  <si>
    <t>132603</t>
  </si>
  <si>
    <t>132642</t>
  </si>
  <si>
    <t>999999</t>
  </si>
  <si>
    <t>39726</t>
  </si>
  <si>
    <t>EPITÉZA PRSNÍ SILIK.AMOENA TRIA CONTAKT</t>
  </si>
  <si>
    <t>SAMOLEPÍCÍ</t>
  </si>
  <si>
    <t>POR TBL EFF 20X600MG</t>
  </si>
  <si>
    <t>32924</t>
  </si>
  <si>
    <t>ZOREM 5 MG</t>
  </si>
  <si>
    <t>58660</t>
  </si>
  <si>
    <t>49005</t>
  </si>
  <si>
    <t>ATORIS 10</t>
  </si>
  <si>
    <t>VAG GRA SOL 10X0.5GM</t>
  </si>
  <si>
    <t>20509</t>
  </si>
  <si>
    <t>ORM GGR 1X150ML-PET DÁV</t>
  </si>
  <si>
    <t>66029</t>
  </si>
  <si>
    <t>Cinakalcet</t>
  </si>
  <si>
    <t>28840</t>
  </si>
  <si>
    <t>AERIUS 0,5 MG/ML</t>
  </si>
  <si>
    <t>POR SOL 1X150ML LŽIČKA</t>
  </si>
  <si>
    <t>2547</t>
  </si>
  <si>
    <t>OPH UNG 1X3.5GM</t>
  </si>
  <si>
    <t>Diazepam</t>
  </si>
  <si>
    <t>DIAZEPAM SLOVAKOFARMA 5 MG</t>
  </si>
  <si>
    <t>21733</t>
  </si>
  <si>
    <t>VERAL 25 MG</t>
  </si>
  <si>
    <t>POR TBL ENT 30X25MG</t>
  </si>
  <si>
    <t>58142</t>
  </si>
  <si>
    <t>DICLOFENAC AL 50</t>
  </si>
  <si>
    <t>89026</t>
  </si>
  <si>
    <t>Dimetinden</t>
  </si>
  <si>
    <t>15390</t>
  </si>
  <si>
    <t>DRM GEL 1X30GM/30MG</t>
  </si>
  <si>
    <t>Erythromycin</t>
  </si>
  <si>
    <t>DRM SOL 1X100ML</t>
  </si>
  <si>
    <t>151142</t>
  </si>
  <si>
    <t>Lisinopril a amlodipin</t>
  </si>
  <si>
    <t>101211</t>
  </si>
  <si>
    <t>Polystyren-sulfonát</t>
  </si>
  <si>
    <t>137275</t>
  </si>
  <si>
    <t>POR+RCT PLV SUS 300GM</t>
  </si>
  <si>
    <t>Pyridoxin (vitamin B6)</t>
  </si>
  <si>
    <t>PYRIDOXIN LÉČIVA</t>
  </si>
  <si>
    <t>94584</t>
  </si>
  <si>
    <t>AKTIFERRIN</t>
  </si>
  <si>
    <t>POR CPS MOL 50</t>
  </si>
  <si>
    <t>75022</t>
  </si>
  <si>
    <t>POR TBL NOB 10X960MG</t>
  </si>
  <si>
    <t>Temozolomid</t>
  </si>
  <si>
    <t>167377</t>
  </si>
  <si>
    <t>TEMOMEDAC 100 MG</t>
  </si>
  <si>
    <t>POR CPS DUR 5X100MG</t>
  </si>
  <si>
    <t>167383</t>
  </si>
  <si>
    <t>TEMOMEDAC 250 MG</t>
  </si>
  <si>
    <t>POR CPS DUR 5X250MG</t>
  </si>
  <si>
    <t>2828</t>
  </si>
  <si>
    <t>TRIAMCINOLON LÉČIVA CRM</t>
  </si>
  <si>
    <t>DRM CRM 1X10GM/10MG</t>
  </si>
  <si>
    <t>Urea, kombinace</t>
  </si>
  <si>
    <t>16468</t>
  </si>
  <si>
    <t>KERASAL</t>
  </si>
  <si>
    <t>164886</t>
  </si>
  <si>
    <t>164887</t>
  </si>
  <si>
    <t>CALCICHEW D3 200 IU</t>
  </si>
  <si>
    <t>142653</t>
  </si>
  <si>
    <t>63853</t>
  </si>
  <si>
    <t>EPITÉZA TRIA BASIC LIGHT 367</t>
  </si>
  <si>
    <t>ODLEHČENÁ, JEDNOSLOŽKOVÁ, SYM.</t>
  </si>
  <si>
    <t>62927</t>
  </si>
  <si>
    <t>EPITÉZA PRSNÍ TRIANGULAR PARTIAL</t>
  </si>
  <si>
    <t>SYMETRICKÁ</t>
  </si>
  <si>
    <t>45011</t>
  </si>
  <si>
    <t>POR TBL FLM 6X500MG</t>
  </si>
  <si>
    <t>Desogestrel a ethinylestradiol</t>
  </si>
  <si>
    <t>53492</t>
  </si>
  <si>
    <t>NOVYNETTE 150 MCG/20 MCG POTAHOVANÉ TABLETY</t>
  </si>
  <si>
    <t>POR TBL FLM 1X21</t>
  </si>
  <si>
    <t>Esomeprazol</t>
  </si>
  <si>
    <t>180071</t>
  </si>
  <si>
    <t>HELIDES 40 MG ENTEROSOLVENTNÍ TVRDÉ TOBOLKY</t>
  </si>
  <si>
    <t>POR CPS ETD 28X40MG</t>
  </si>
  <si>
    <t>Flutikason-furoát</t>
  </si>
  <si>
    <t>29814</t>
  </si>
  <si>
    <t>AVAMYS</t>
  </si>
  <si>
    <t>NAS SPR SUS 30X27.5RG</t>
  </si>
  <si>
    <t>58653</t>
  </si>
  <si>
    <t>CLOTRIMAZOL AL 100</t>
  </si>
  <si>
    <t>VAG TBL 6X100MG+APL</t>
  </si>
  <si>
    <t>95283</t>
  </si>
  <si>
    <t>CLOTRIMAZOL HBF</t>
  </si>
  <si>
    <t>DRM CRM 1X20GM 1%</t>
  </si>
  <si>
    <t>16456</t>
  </si>
  <si>
    <t>NAS SPR SUS 60X50RG</t>
  </si>
  <si>
    <t>Pseudoefedrin, kombinace</t>
  </si>
  <si>
    <t>64934</t>
  </si>
  <si>
    <t>CLARINASE REPETABS</t>
  </si>
  <si>
    <t>POR TBL RET 7</t>
  </si>
  <si>
    <t>Nomegestrol a estradiol</t>
  </si>
  <si>
    <t>168394</t>
  </si>
  <si>
    <t>ZOELY 2,5 MG/1,5 MG</t>
  </si>
  <si>
    <t>POR TBL FLM 1X28</t>
  </si>
  <si>
    <t>192354</t>
  </si>
  <si>
    <t>174974</t>
  </si>
  <si>
    <t>HELIDES 20 MG ENTEROSOLVENTNÍ TABLETY</t>
  </si>
  <si>
    <t>Sildenafil</t>
  </si>
  <si>
    <t>182004</t>
  </si>
  <si>
    <t>MODRASIL 50 MG</t>
  </si>
  <si>
    <t>POR TBL FLM 4X50MG</t>
  </si>
  <si>
    <t>199153</t>
  </si>
  <si>
    <t>POR TBL FLM 8X50MG</t>
  </si>
  <si>
    <t>182008</t>
  </si>
  <si>
    <t>MODRASIL 100 MG</t>
  </si>
  <si>
    <t>POR TBL FLM 4X100MG</t>
  </si>
  <si>
    <t>84127</t>
  </si>
  <si>
    <t>48464</t>
  </si>
  <si>
    <t>ACYCLOSTAD GALMED</t>
  </si>
  <si>
    <t>DRM CRM 1X5 GM/250 MG</t>
  </si>
  <si>
    <t>47718</t>
  </si>
  <si>
    <t>DOXYCYCLIN AL 100</t>
  </si>
  <si>
    <t>POR TBL NOB 10X100MG</t>
  </si>
  <si>
    <t>64941</t>
  </si>
  <si>
    <t>DIFLUCAN 150 MG</t>
  </si>
  <si>
    <t>POR CPS DUR 1X150MG I</t>
  </si>
  <si>
    <t>47476</t>
  </si>
  <si>
    <t>LORADUR</t>
  </si>
  <si>
    <t>180826</t>
  </si>
  <si>
    <t>HYDROCORTISON 10 MG JENAPHARM</t>
  </si>
  <si>
    <t>180827</t>
  </si>
  <si>
    <t>Kyselina tiaprofenová</t>
  </si>
  <si>
    <t>96484</t>
  </si>
  <si>
    <t>SURGAM LÉČIVA</t>
  </si>
  <si>
    <t>POR TBL NOB 20X300MG</t>
  </si>
  <si>
    <t>Lacidipin</t>
  </si>
  <si>
    <t>47670</t>
  </si>
  <si>
    <t>LACIPIL 4 MG</t>
  </si>
  <si>
    <t>POR TBL FLM 28X4MG</t>
  </si>
  <si>
    <t>Levetiracetam</t>
  </si>
  <si>
    <t>175099</t>
  </si>
  <si>
    <t>DRETACEN 1000 MG</t>
  </si>
  <si>
    <t>POR TBL FLM 50X1000MG</t>
  </si>
  <si>
    <t>46991</t>
  </si>
  <si>
    <t>192680</t>
  </si>
  <si>
    <t>POR TBL FLM 30X275MG I</t>
  </si>
  <si>
    <t>166421</t>
  </si>
  <si>
    <t>RILMENIDIN TEVA 1 MG TABLETY</t>
  </si>
  <si>
    <t>166423</t>
  </si>
  <si>
    <t>POR TBL NOB 90X1MG</t>
  </si>
  <si>
    <t>98194</t>
  </si>
  <si>
    <t>CYCLO 3 FORT</t>
  </si>
  <si>
    <t>POR CPS DUR 30</t>
  </si>
  <si>
    <t>Sukralfát</t>
  </si>
  <si>
    <t>91217</t>
  </si>
  <si>
    <t>VENTER</t>
  </si>
  <si>
    <t>POR TBL NOB 50X1GM</t>
  </si>
  <si>
    <t>177911</t>
  </si>
  <si>
    <t>ANGIZIDINE 35 MG</t>
  </si>
  <si>
    <t>*3009</t>
  </si>
  <si>
    <t>Jiná střevní antiinfektiva</t>
  </si>
  <si>
    <t>POR TBL FLM 20X250MG</t>
  </si>
  <si>
    <t>25361</t>
  </si>
  <si>
    <t>HELICID 10 ZENTIVA</t>
  </si>
  <si>
    <t>POR CPS ETD 14X10MG SKLO</t>
  </si>
  <si>
    <t>Benzathin-fenoxymethylpenicilin</t>
  </si>
  <si>
    <t>76213</t>
  </si>
  <si>
    <t>OSPEN 750 KRKA</t>
  </si>
  <si>
    <t>POR SUS 1X60ML/9GM</t>
  </si>
  <si>
    <t>76360</t>
  </si>
  <si>
    <t>ZINACEF 1,5 G</t>
  </si>
  <si>
    <t>INJ PLV SOL 1X1.5GM</t>
  </si>
  <si>
    <t>Erythromycin, kombinace</t>
  </si>
  <si>
    <t>17110</t>
  </si>
  <si>
    <t>DRM SOL 1X70ML(PLV+SO</t>
  </si>
  <si>
    <t>DRM SOL 1X30ML(PLV+SO</t>
  </si>
  <si>
    <t>17111</t>
  </si>
  <si>
    <t>DRM SOL 1X90ML(PLV+SO</t>
  </si>
  <si>
    <t>60079</t>
  </si>
  <si>
    <t>LINOLA-FETT ÖLBAD</t>
  </si>
  <si>
    <t>DRM BAL 1X500ML</t>
  </si>
  <si>
    <t>Nystatin, kombinace</t>
  </si>
  <si>
    <t>107744</t>
  </si>
  <si>
    <t>MACMIROR COMPLEX</t>
  </si>
  <si>
    <t>VAG UNG 1X30GM+APL</t>
  </si>
  <si>
    <t>13705</t>
  </si>
  <si>
    <t>ZOVIRAX 800 MG</t>
  </si>
  <si>
    <t>POR TBL NOB 35X800MG</t>
  </si>
  <si>
    <t>Meloxikam</t>
  </si>
  <si>
    <t>112561</t>
  </si>
  <si>
    <t>RECOXA 15</t>
  </si>
  <si>
    <t>POR TBL NOB 30X15MG</t>
  </si>
  <si>
    <t>189076</t>
  </si>
  <si>
    <t>POR TBL MND 20</t>
  </si>
  <si>
    <t>Dienogest a ethinylestradiol</t>
  </si>
  <si>
    <t>126920</t>
  </si>
  <si>
    <t>DIENILLE POTAHOVANÁ TABLETA</t>
  </si>
  <si>
    <t>POR TBL FLM 3X21</t>
  </si>
  <si>
    <t>155937</t>
  </si>
  <si>
    <t>HERPESIN 400</t>
  </si>
  <si>
    <t>POR TBL NOB 50X400MG</t>
  </si>
  <si>
    <t>125052</t>
  </si>
  <si>
    <t>125053</t>
  </si>
  <si>
    <t>2954</t>
  </si>
  <si>
    <t>AGEN 10</t>
  </si>
  <si>
    <t>125048</t>
  </si>
  <si>
    <t>POR TBL NOB 60X10MG</t>
  </si>
  <si>
    <t>Bisakodyl</t>
  </si>
  <si>
    <t>40250</t>
  </si>
  <si>
    <t>BISACODYL-K</t>
  </si>
  <si>
    <t>POR TBL OBD 15X5MG</t>
  </si>
  <si>
    <t>132728</t>
  </si>
  <si>
    <t>47725</t>
  </si>
  <si>
    <t>ZINNAT 250 MG</t>
  </si>
  <si>
    <t>94947</t>
  </si>
  <si>
    <t>SEROPRAM 10 MG</t>
  </si>
  <si>
    <t>POR TBL FLM 98X10MG</t>
  </si>
  <si>
    <t>Dabigatran-etexilát</t>
  </si>
  <si>
    <t>168373</t>
  </si>
  <si>
    <t>PRADAXA 150 MG</t>
  </si>
  <si>
    <t>POR CPS DUR 60X1X150MG</t>
  </si>
  <si>
    <t>26331</t>
  </si>
  <si>
    <t>POR TBL FLM 100X5MG</t>
  </si>
  <si>
    <t>28814</t>
  </si>
  <si>
    <t>POR TBL DIS 60X5MG</t>
  </si>
  <si>
    <t>125121</t>
  </si>
  <si>
    <t>APO-DICLO SR 100</t>
  </si>
  <si>
    <t>Doxazosin</t>
  </si>
  <si>
    <t>45214</t>
  </si>
  <si>
    <t>ZOXON 2</t>
  </si>
  <si>
    <t>180078</t>
  </si>
  <si>
    <t>POR CPS ETD 90X40MG</t>
  </si>
  <si>
    <t>11014</t>
  </si>
  <si>
    <t>POR CPS DUR 90X267MG</t>
  </si>
  <si>
    <t>Fenoxymethylpenicilin</t>
  </si>
  <si>
    <t>92805</t>
  </si>
  <si>
    <t>V-PENICILIN 250 MG SLOVAKOFARMA</t>
  </si>
  <si>
    <t>POR TBL NOB 30X250MG</t>
  </si>
  <si>
    <t>11955</t>
  </si>
  <si>
    <t>DUROGESIC 12 MCG/H</t>
  </si>
  <si>
    <t>DRM EMP TDR 5X2.1MG</t>
  </si>
  <si>
    <t>124569</t>
  </si>
  <si>
    <t>DRM EMP TDR 5X9.6MG</t>
  </si>
  <si>
    <t>124572</t>
  </si>
  <si>
    <t>DOLFORIN 75 MCG/H</t>
  </si>
  <si>
    <t>DRM EMP TDR 5X14.4MG</t>
  </si>
  <si>
    <t>155385</t>
  </si>
  <si>
    <t>LUNALDIN 200 MIKROGRAMŮ SUBLINGVÁLNÍ TABLETY</t>
  </si>
  <si>
    <t>ORM TBL SLG 30X200RG</t>
  </si>
  <si>
    <t>155391</t>
  </si>
  <si>
    <t>LUNALDIN 600 MIKROGRAMŮ SUBLINGVÁLNÍ TABLETY</t>
  </si>
  <si>
    <t>ORM TBL SLG 30X600RG</t>
  </si>
  <si>
    <t>155999</t>
  </si>
  <si>
    <t>ADOLOR 50 MCG/H</t>
  </si>
  <si>
    <t>DRM EMP TDR 5X8.25MG</t>
  </si>
  <si>
    <t>155389</t>
  </si>
  <si>
    <t>LUNALDIN 400 MIKROGRAMŮ SUBLINGVÁLNÍ TABLETY</t>
  </si>
  <si>
    <t>ORM TBL SLG 30X400RG</t>
  </si>
  <si>
    <t>153121</t>
  </si>
  <si>
    <t>ADOLOR 25 MCG/H</t>
  </si>
  <si>
    <t>DRM EMP TDR 5X4.125MG</t>
  </si>
  <si>
    <t>153129</t>
  </si>
  <si>
    <t>64942</t>
  </si>
  <si>
    <t>DIFLUCAN 100 MG</t>
  </si>
  <si>
    <t>POR CPS DUR 28X100MG I</t>
  </si>
  <si>
    <t>Fosinopril</t>
  </si>
  <si>
    <t>MONOPRIL 20 MG</t>
  </si>
  <si>
    <t>POR TBL NOB 28X20MG</t>
  </si>
  <si>
    <t>150741</t>
  </si>
  <si>
    <t>FOSINOPRIL +PHARMA 20 MG</t>
  </si>
  <si>
    <t>150740</t>
  </si>
  <si>
    <t>23750</t>
  </si>
  <si>
    <t>BRUFEN 600 MG</t>
  </si>
  <si>
    <t>POR GRA EFF 30X600MG</t>
  </si>
  <si>
    <t>Ketokonazol</t>
  </si>
  <si>
    <t>54516</t>
  </si>
  <si>
    <t>NIZORAL</t>
  </si>
  <si>
    <t>62862</t>
  </si>
  <si>
    <t>CANDIBENE 100 MG</t>
  </si>
  <si>
    <t>TBL VAG 6X100MG</t>
  </si>
  <si>
    <t>Kyanokobalamin</t>
  </si>
  <si>
    <t>643</t>
  </si>
  <si>
    <t>VITAMIN B12 LÉČIVA 1000 MCG</t>
  </si>
  <si>
    <t>INJ SOL 5X1ML/1000RG</t>
  </si>
  <si>
    <t>155782</t>
  </si>
  <si>
    <t>GODASAL 100</t>
  </si>
  <si>
    <t>POR TBL NOB 100</t>
  </si>
  <si>
    <t>POR CPS DUR 100X250MG</t>
  </si>
  <si>
    <t>44997</t>
  </si>
  <si>
    <t>POR TBL RET 100X500MG</t>
  </si>
  <si>
    <t>47144</t>
  </si>
  <si>
    <t>LETROX 100</t>
  </si>
  <si>
    <t>POR TBL NOB 100X100RG I</t>
  </si>
  <si>
    <t>EUTHYROX 50 MIKROGRAMŮ</t>
  </si>
  <si>
    <t>POR TBL NOB 100X50RG</t>
  </si>
  <si>
    <t>157782</t>
  </si>
  <si>
    <t>157784</t>
  </si>
  <si>
    <t>199800</t>
  </si>
  <si>
    <t>60087</t>
  </si>
  <si>
    <t>LINOLA</t>
  </si>
  <si>
    <t>DRM CRM 1X50GM</t>
  </si>
  <si>
    <t>89997</t>
  </si>
  <si>
    <t>DRM BAL 1X400ML</t>
  </si>
  <si>
    <t>12354</t>
  </si>
  <si>
    <t>EGILOK 25 MG</t>
  </si>
  <si>
    <t>POR TBL NOB 60X25MG</t>
  </si>
  <si>
    <t>41727</t>
  </si>
  <si>
    <t>187408</t>
  </si>
  <si>
    <t>POR TBL ENT 100 II</t>
  </si>
  <si>
    <t>200305</t>
  </si>
  <si>
    <t>KREON 10 000</t>
  </si>
  <si>
    <t>201693</t>
  </si>
  <si>
    <t>POR TBL FLM 30X275MG II</t>
  </si>
  <si>
    <t>14449</t>
  </si>
  <si>
    <t>OMEPRAZOL 20 GALMED</t>
  </si>
  <si>
    <t>POR CPS DUR 56X20MG</t>
  </si>
  <si>
    <t>11094</t>
  </si>
  <si>
    <t>POR TBL PRO 60X10MG</t>
  </si>
  <si>
    <t>TARGIN 10 MG/5 MG TABLETY S PRODLOUŽENÝM UVOLŇOVÁNÍM</t>
  </si>
  <si>
    <t>TARGIN 20 MG/10 MG TABLETY S PRODLOUŽENÝM UVOLŇOVÁNÍM</t>
  </si>
  <si>
    <t>138552</t>
  </si>
  <si>
    <t>TARGIN 40/20 MG TABLETY S PRODLOUŽENÝM UVOLŇOVÁNÍM</t>
  </si>
  <si>
    <t>POR TBL PRO 60X40/20MG</t>
  </si>
  <si>
    <t>49113</t>
  </si>
  <si>
    <t>CONTROLOC 20 MG</t>
  </si>
  <si>
    <t>POR TBL ENT 28X20MG I</t>
  </si>
  <si>
    <t>49114</t>
  </si>
  <si>
    <t>POR TBL ENT 56X20MG</t>
  </si>
  <si>
    <t>180561</t>
  </si>
  <si>
    <t>POR TBL ENT 60X20MG I</t>
  </si>
  <si>
    <t>101227</t>
  </si>
  <si>
    <t>PRESTARIUM NEO FORTE</t>
  </si>
  <si>
    <t>101233</t>
  </si>
  <si>
    <t>POR TBL FLM 90X10 MG</t>
  </si>
  <si>
    <t>120796</t>
  </si>
  <si>
    <t>166776</t>
  </si>
  <si>
    <t>ITOPRID PMCS 50 MG</t>
  </si>
  <si>
    <t>POR TBL FLM 100X50MG I</t>
  </si>
  <si>
    <t>Promethazin</t>
  </si>
  <si>
    <t>122197</t>
  </si>
  <si>
    <t>PROTHAZIN</t>
  </si>
  <si>
    <t>POR TBL FLM 20X25MG</t>
  </si>
  <si>
    <t>125641</t>
  </si>
  <si>
    <t>166420</t>
  </si>
  <si>
    <t>POR TBL NOB 28X1MG</t>
  </si>
  <si>
    <t>4361</t>
  </si>
  <si>
    <t>ANAVENOL</t>
  </si>
  <si>
    <t>POR TBL OBD 60</t>
  </si>
  <si>
    <t>Simvastatin</t>
  </si>
  <si>
    <t>RCT SOL 10X67.5ML</t>
  </si>
  <si>
    <t>Sultamicilin</t>
  </si>
  <si>
    <t>17149</t>
  </si>
  <si>
    <t>UNASYN</t>
  </si>
  <si>
    <t>POR TBL FLM 12X375MG</t>
  </si>
  <si>
    <t>153670</t>
  </si>
  <si>
    <t>167855</t>
  </si>
  <si>
    <t>POR TBL NOB 90X1</t>
  </si>
  <si>
    <t>INJ SOL 5X1ML/6.5MG</t>
  </si>
  <si>
    <t>Tianeptin</t>
  </si>
  <si>
    <t>14808</t>
  </si>
  <si>
    <t>COAXIL</t>
  </si>
  <si>
    <t>POR TBL OBD 90X12.5MG</t>
  </si>
  <si>
    <t>16461</t>
  </si>
  <si>
    <t>EXCIPIAL U HYDROLOTIO</t>
  </si>
  <si>
    <t>164889</t>
  </si>
  <si>
    <t>POR TBL FLM 180</t>
  </si>
  <si>
    <t>1142653</t>
  </si>
  <si>
    <t>163146</t>
  </si>
  <si>
    <t>94776</t>
  </si>
  <si>
    <t>142657</t>
  </si>
  <si>
    <t>*1005</t>
  </si>
  <si>
    <t>*1023</t>
  </si>
  <si>
    <t>*2033</t>
  </si>
  <si>
    <t>*4005</t>
  </si>
  <si>
    <t>*2031</t>
  </si>
  <si>
    <t>140551</t>
  </si>
  <si>
    <t>PODPRSENKA KOMPRESIVNÍ EVA</t>
  </si>
  <si>
    <t>0765, 0768</t>
  </si>
  <si>
    <t>180549</t>
  </si>
  <si>
    <t>MUCOSOLVAN LONG EFFECT</t>
  </si>
  <si>
    <t>POR CPS PRO 10X75MG</t>
  </si>
  <si>
    <t>180551</t>
  </si>
  <si>
    <t>POR CPS PRO 50X75MG</t>
  </si>
  <si>
    <t>Amoxicilin</t>
  </si>
  <si>
    <t>19751</t>
  </si>
  <si>
    <t>DUOMOX 1000</t>
  </si>
  <si>
    <t>POR TBL SUS 14X1000MG</t>
  </si>
  <si>
    <t>12494</t>
  </si>
  <si>
    <t>132697</t>
  </si>
  <si>
    <t>POR TBL FLM 14X1GM+SÁČ</t>
  </si>
  <si>
    <t>94933</t>
  </si>
  <si>
    <t>Betahistin</t>
  </si>
  <si>
    <t>3802</t>
  </si>
  <si>
    <t>POR TBL FLM 56X2.5MG</t>
  </si>
  <si>
    <t>94164</t>
  </si>
  <si>
    <t>CONCOR 5</t>
  </si>
  <si>
    <t>158710</t>
  </si>
  <si>
    <t>BISOPROLOL MYLAN 10 MG</t>
  </si>
  <si>
    <t>158713</t>
  </si>
  <si>
    <t>10174</t>
  </si>
  <si>
    <t>ZYRTEC</t>
  </si>
  <si>
    <t>28311</t>
  </si>
  <si>
    <t>132524</t>
  </si>
  <si>
    <t>28834</t>
  </si>
  <si>
    <t>AERIUS 2,5 MG</t>
  </si>
  <si>
    <t>POR TBL DIS 90X2.5MG</t>
  </si>
  <si>
    <t>28830</t>
  </si>
  <si>
    <t>POR TBL DIS 20X2.5MG</t>
  </si>
  <si>
    <t>DIAZEPAM SLOVAKOFARMA 10 MG</t>
  </si>
  <si>
    <t>Dienogest a estradiol</t>
  </si>
  <si>
    <t>129929</t>
  </si>
  <si>
    <t>QLAIRA</t>
  </si>
  <si>
    <t>POR TBL FLM 3X28</t>
  </si>
  <si>
    <t>10139</t>
  </si>
  <si>
    <t>POR TBL RET 56X90MG B</t>
  </si>
  <si>
    <t>75633</t>
  </si>
  <si>
    <t>POR TBL RET 100X100MG</t>
  </si>
  <si>
    <t>97599</t>
  </si>
  <si>
    <t>DICLOREUM 50</t>
  </si>
  <si>
    <t>POR TBL ENT 30X50MG</t>
  </si>
  <si>
    <t>77047</t>
  </si>
  <si>
    <t>PROTHIADEN 75</t>
  </si>
  <si>
    <t>Estradiol</t>
  </si>
  <si>
    <t>53798</t>
  </si>
  <si>
    <t>ESTROFEM 1 MG</t>
  </si>
  <si>
    <t>POR TBL FLM (3X28)X1MG</t>
  </si>
  <si>
    <t>Famotidin</t>
  </si>
  <si>
    <t>96194</t>
  </si>
  <si>
    <t>FAMOSAN 40 MG</t>
  </si>
  <si>
    <t>POR TBL FLM 20X40MG</t>
  </si>
  <si>
    <t>15900</t>
  </si>
  <si>
    <t>FORADIL</t>
  </si>
  <si>
    <t>56809</t>
  </si>
  <si>
    <t>POR TBL NOB 100X125MG</t>
  </si>
  <si>
    <t>Gliklazid</t>
  </si>
  <si>
    <t>18388</t>
  </si>
  <si>
    <t>POR TBL RET 100X30MG</t>
  </si>
  <si>
    <t>112668</t>
  </si>
  <si>
    <t>GLYCLADA 30 MG</t>
  </si>
  <si>
    <t>POR TBL RET 90X30MG</t>
  </si>
  <si>
    <t>Glycerol</t>
  </si>
  <si>
    <t>SUPPOSITORIA GLYCERINI LÉČIVA</t>
  </si>
  <si>
    <t>RCT SUP 10X2.06GM</t>
  </si>
  <si>
    <t>11064</t>
  </si>
  <si>
    <t>POR TBL FLM 100X600MG</t>
  </si>
  <si>
    <t>15486</t>
  </si>
  <si>
    <t>IBUMAX 600 MG</t>
  </si>
  <si>
    <t>187755</t>
  </si>
  <si>
    <t>Kalcitriol</t>
  </si>
  <si>
    <t>14095</t>
  </si>
  <si>
    <t>OSTEOD 0,25 MCG</t>
  </si>
  <si>
    <t>POR CPS MOL 30X0.25RG</t>
  </si>
  <si>
    <t>193274</t>
  </si>
  <si>
    <t>ECANSYA 300 MG</t>
  </si>
  <si>
    <t>POR TBL FLM 120X300MG</t>
  </si>
  <si>
    <t>193276</t>
  </si>
  <si>
    <t>Klonazepam</t>
  </si>
  <si>
    <t>14957</t>
  </si>
  <si>
    <t>RIVOTRIL 0,5 MG</t>
  </si>
  <si>
    <t>POR TBL NOB 50X0.5MG</t>
  </si>
  <si>
    <t>132658</t>
  </si>
  <si>
    <t>155781</t>
  </si>
  <si>
    <t>155780</t>
  </si>
  <si>
    <t>200214</t>
  </si>
  <si>
    <t>POR TBL NOB 56X100MG</t>
  </si>
  <si>
    <t>106344</t>
  </si>
  <si>
    <t>LANZUL 15 MG</t>
  </si>
  <si>
    <t>POR CPS ETD 28X15MG</t>
  </si>
  <si>
    <t>25837</t>
  </si>
  <si>
    <t>KEPPRA 500 MG</t>
  </si>
  <si>
    <t>193738</t>
  </si>
  <si>
    <t>POR TBL FLM 100X1X500MG</t>
  </si>
  <si>
    <t>Levomepromazin</t>
  </si>
  <si>
    <t>2429</t>
  </si>
  <si>
    <t>POR TBL FLM 50X25MG</t>
  </si>
  <si>
    <t>47139</t>
  </si>
  <si>
    <t>POR TBL NOB 50X50RG I</t>
  </si>
  <si>
    <t>Loratadin</t>
  </si>
  <si>
    <t>57580</t>
  </si>
  <si>
    <t>CLARITINE</t>
  </si>
  <si>
    <t>151525</t>
  </si>
  <si>
    <t>SANGONA 50 MG</t>
  </si>
  <si>
    <t>187983</t>
  </si>
  <si>
    <t>49807</t>
  </si>
  <si>
    <t>ESPRITAL 45</t>
  </si>
  <si>
    <t>POR TBL FLM 30X45MG</t>
  </si>
  <si>
    <t>Naftidrofuryl</t>
  </si>
  <si>
    <t>66015</t>
  </si>
  <si>
    <t>ENELBIN 100 RETARD</t>
  </si>
  <si>
    <t>POR TBL PRO 100X100MG</t>
  </si>
  <si>
    <t>Norfloxacin</t>
  </si>
  <si>
    <t>93465</t>
  </si>
  <si>
    <t>NOLICIN</t>
  </si>
  <si>
    <t>POR TBL FLM 20X400MG</t>
  </si>
  <si>
    <t>180597</t>
  </si>
  <si>
    <t>POR TBL ENT 50X20MG II HOSP</t>
  </si>
  <si>
    <t>Paracetamol, kombinace kromě psycholeptik</t>
  </si>
  <si>
    <t>166235</t>
  </si>
  <si>
    <t>PARALEN GRIP CHŘIPKA A BOLEST</t>
  </si>
  <si>
    <t>POR TBL FLM 24 II</t>
  </si>
  <si>
    <t>Pentoxifylin</t>
  </si>
  <si>
    <t>PENTOMER RETARD 400 MG</t>
  </si>
  <si>
    <t>POR TBL PRO 100X400MG</t>
  </si>
  <si>
    <t>97699</t>
  </si>
  <si>
    <t>POR TBL PRO 50X400MG</t>
  </si>
  <si>
    <t>126022</t>
  </si>
  <si>
    <t>PRENEWEL 4 MG/1,25 MG</t>
  </si>
  <si>
    <t>126025</t>
  </si>
  <si>
    <t>POR TBL NOB 60</t>
  </si>
  <si>
    <t>Progesteron</t>
  </si>
  <si>
    <t>186149</t>
  </si>
  <si>
    <t>AGOLUTIN</t>
  </si>
  <si>
    <t>INJ 5X2ML/60MG</t>
  </si>
  <si>
    <t>56982</t>
  </si>
  <si>
    <t>26912</t>
  </si>
  <si>
    <t>VIAGRA 100 MG</t>
  </si>
  <si>
    <t>POR CPS MOL 100X40MG</t>
  </si>
  <si>
    <t>Spazmolytika, psycholeptika a analgetika v kombinaci</t>
  </si>
  <si>
    <t>91261</t>
  </si>
  <si>
    <t>SPASMOPAN</t>
  </si>
  <si>
    <t>RCT SUP 5</t>
  </si>
  <si>
    <t>57339</t>
  </si>
  <si>
    <t>POR TBL NOB 100X25MG(LAHV.)</t>
  </si>
  <si>
    <t>Tizanidin</t>
  </si>
  <si>
    <t>16052</t>
  </si>
  <si>
    <t>SIRDALUD 4 MG</t>
  </si>
  <si>
    <t>Tolperison</t>
  </si>
  <si>
    <t>57525</t>
  </si>
  <si>
    <t>MYDOCALM 150 MG</t>
  </si>
  <si>
    <t>Tolterodin</t>
  </si>
  <si>
    <t>32641</t>
  </si>
  <si>
    <t>DETRUSITOL SR 4 MG</t>
  </si>
  <si>
    <t>POR CPS PRO 28X4MG</t>
  </si>
  <si>
    <t>42777</t>
  </si>
  <si>
    <t>POR TBL PRO 50X150MG</t>
  </si>
  <si>
    <t>56848</t>
  </si>
  <si>
    <t>TRAMAL RETARD TABLETY 200 MG</t>
  </si>
  <si>
    <t>179333</t>
  </si>
  <si>
    <t>192721</t>
  </si>
  <si>
    <t>TRAMYLPA 37,5 MG/325 MG</t>
  </si>
  <si>
    <t>192723</t>
  </si>
  <si>
    <t>192724</t>
  </si>
  <si>
    <t>Valsartan</t>
  </si>
  <si>
    <t>141444</t>
  </si>
  <si>
    <t>VALZAP 80 MG POTAHOVANÉ TABLETY</t>
  </si>
  <si>
    <t>POR TBL FLM 90X80MG</t>
  </si>
  <si>
    <t>146877</t>
  </si>
  <si>
    <t>51277</t>
  </si>
  <si>
    <t>ZOLSANA 10 MG</t>
  </si>
  <si>
    <t>POR TBL FLM 30X10MG B</t>
  </si>
  <si>
    <t>135897</t>
  </si>
  <si>
    <t>58137</t>
  </si>
  <si>
    <t>JEANINE</t>
  </si>
  <si>
    <t>POR TBL OBD 1X21</t>
  </si>
  <si>
    <t>Obvazový materiál</t>
  </si>
  <si>
    <t>82046</t>
  </si>
  <si>
    <t>KRYTÍ MŘÍŽKA SILIKONOVÁ MEPITEL ONE,289200</t>
  </si>
  <si>
    <t>8X10CM SE SILIKONOVOU VRSTVOU SAFETAC, 5KS</t>
  </si>
  <si>
    <t>169610</t>
  </si>
  <si>
    <t>KRYTÍ ANTIMIKROBIÁLNÍ MEPILEX TRANSFER AG</t>
  </si>
  <si>
    <t>7,5 X 8,5 CM,SILIKONOVÁ KONTAKTNÍ VRSTVA K.ODVODU EXSUDÁTU,10KS</t>
  </si>
  <si>
    <t>84128</t>
  </si>
  <si>
    <t>POR TBL NOB 25X400MG</t>
  </si>
  <si>
    <t>Atorvastatin a amlodipin</t>
  </si>
  <si>
    <t>30530</t>
  </si>
  <si>
    <t>CADUET 5 MG/10 MG</t>
  </si>
  <si>
    <t>12495</t>
  </si>
  <si>
    <t>5476</t>
  </si>
  <si>
    <t>98204</t>
  </si>
  <si>
    <t>DRM SOL 1X30ML</t>
  </si>
  <si>
    <t>66037</t>
  </si>
  <si>
    <t>POR CPS DUR 7X100MG</t>
  </si>
  <si>
    <t>Gestoden a ethinylestradiol</t>
  </si>
  <si>
    <t>41630</t>
  </si>
  <si>
    <t>MIRELLE</t>
  </si>
  <si>
    <t>OPH UNG 1X5GM/5MG</t>
  </si>
  <si>
    <t>Jinanový list (Ginkgo biloba)</t>
  </si>
  <si>
    <t>47224</t>
  </si>
  <si>
    <t>TANAKAN</t>
  </si>
  <si>
    <t>Jodovaný povidon</t>
  </si>
  <si>
    <t>DRM UNG 1X20GM 10%</t>
  </si>
  <si>
    <t>31109</t>
  </si>
  <si>
    <t>Lisinopril</t>
  </si>
  <si>
    <t>114067</t>
  </si>
  <si>
    <t>104712</t>
  </si>
  <si>
    <t>LORISTA H 50 MG/12,5 MG</t>
  </si>
  <si>
    <t>POR TBL FLM 84X50/12.5MG</t>
  </si>
  <si>
    <t>200309</t>
  </si>
  <si>
    <t>25362</t>
  </si>
  <si>
    <t>POR CPS ETD 28X10MG SKLO</t>
  </si>
  <si>
    <t>33527</t>
  </si>
  <si>
    <t>POR SOL 1X500ML</t>
  </si>
  <si>
    <t>Serenový plod</t>
  </si>
  <si>
    <t>47776</t>
  </si>
  <si>
    <t>CAPISTAN 160 MG</t>
  </si>
  <si>
    <t>POR CPS DUR 60X160MG</t>
  </si>
  <si>
    <t>22683</t>
  </si>
  <si>
    <t>UROSTAD</t>
  </si>
  <si>
    <t>Vaginální kroužek s progestinem a estrogenem</t>
  </si>
  <si>
    <t>120188</t>
  </si>
  <si>
    <t>NUVARING 0,120 MG/0,015 MG ZA 24 HODIN, VAGINÁLNÍ INZERT</t>
  </si>
  <si>
    <t>VAG INS 3</t>
  </si>
  <si>
    <t>47516</t>
  </si>
  <si>
    <t>146899</t>
  </si>
  <si>
    <t>Mitotan</t>
  </si>
  <si>
    <t>28141</t>
  </si>
  <si>
    <t>LYSODREN</t>
  </si>
  <si>
    <t>Bimatoprost</t>
  </si>
  <si>
    <t>27542</t>
  </si>
  <si>
    <t>LUMIGAN 0,3 MG/ML</t>
  </si>
  <si>
    <t>OPH GTT SOL 1X3ML</t>
  </si>
  <si>
    <t>Cyproteron a estrogen</t>
  </si>
  <si>
    <t>40416</t>
  </si>
  <si>
    <t>MINERVA</t>
  </si>
  <si>
    <t>POR TBL OBD 3X21</t>
  </si>
  <si>
    <t>132567</t>
  </si>
  <si>
    <t>DIANE-35</t>
  </si>
  <si>
    <t>168838</t>
  </si>
  <si>
    <t>DASSELTA 5 MG</t>
  </si>
  <si>
    <t>144185</t>
  </si>
  <si>
    <t>STODETTE OBALENÉ TABLETY</t>
  </si>
  <si>
    <t>Lerkanidipin</t>
  </si>
  <si>
    <t>169628</t>
  </si>
  <si>
    <t>183840</t>
  </si>
  <si>
    <t>MOMETASON FUROÁT CIPLA 50 MIKROGRAMŮ/DÁVKU</t>
  </si>
  <si>
    <t>83059</t>
  </si>
  <si>
    <t>POR TBL RET 14</t>
  </si>
  <si>
    <t>15421</t>
  </si>
  <si>
    <t>SERTRALIN 100 GENERICON</t>
  </si>
  <si>
    <t>POR TBL FLM 30X100MG</t>
  </si>
  <si>
    <t>122119</t>
  </si>
  <si>
    <t>APO-FAMOTIDINE 20 MG</t>
  </si>
  <si>
    <t>Heparin</t>
  </si>
  <si>
    <t>17165</t>
  </si>
  <si>
    <t>LIOTON 100 000 GEL</t>
  </si>
  <si>
    <t>55759</t>
  </si>
  <si>
    <t>PAMYCON NA PŘÍPRAVU KAPEK</t>
  </si>
  <si>
    <t>DRM PLV SOL 1X1LAH</t>
  </si>
  <si>
    <t>150535</t>
  </si>
  <si>
    <t>13342</t>
  </si>
  <si>
    <t>CANESTEN 6 VAGINÁLNÍ KRÉM</t>
  </si>
  <si>
    <t>VAG CRM 1X35GM+APL</t>
  </si>
  <si>
    <t>Kyselina fusidová</t>
  </si>
  <si>
    <t>88746</t>
  </si>
  <si>
    <t>DRM UNG 1X15GM 2%</t>
  </si>
  <si>
    <t>POR TBL OBD 50</t>
  </si>
  <si>
    <t>100272</t>
  </si>
  <si>
    <t>Tadalafil</t>
  </si>
  <si>
    <t>185349</t>
  </si>
  <si>
    <t>CIALIS 20 MG</t>
  </si>
  <si>
    <t>POR TBL FLM 2X20MG</t>
  </si>
  <si>
    <t>17927</t>
  </si>
  <si>
    <t>47477</t>
  </si>
  <si>
    <t>12894</t>
  </si>
  <si>
    <t>POR GRA SUS 15SÁČ I</t>
  </si>
  <si>
    <t>Norethisteron</t>
  </si>
  <si>
    <t>27709</t>
  </si>
  <si>
    <t>TEMODAL 250 MG</t>
  </si>
  <si>
    <t>500516</t>
  </si>
  <si>
    <t>TEMODAL 100 MG</t>
  </si>
  <si>
    <t>27707</t>
  </si>
  <si>
    <t>183522</t>
  </si>
  <si>
    <t>TEMOZOLOMIDE GLENMARK 100 MG TVRDÉ TOBOLKY</t>
  </si>
  <si>
    <t>183530</t>
  </si>
  <si>
    <t>TEMOZOLOMIDE GLENMARK 250 MG TVRDÉ TOBOLKY</t>
  </si>
  <si>
    <t>28846</t>
  </si>
  <si>
    <t>TEMODAL 140 MG</t>
  </si>
  <si>
    <t>POR CPS DUR 5X140MG</t>
  </si>
  <si>
    <t>183524</t>
  </si>
  <si>
    <t>TEMOZOLOMIDE GLENMARK 140 MG TVRDÉ TOBOLKY</t>
  </si>
  <si>
    <t>500518</t>
  </si>
  <si>
    <t>183521</t>
  </si>
  <si>
    <t>Amitriptylin</t>
  </si>
  <si>
    <t>87166</t>
  </si>
  <si>
    <t>AMITRIPTYLIN-SLOVAKOFARMA</t>
  </si>
  <si>
    <t>POR TBL FLM 20X28.3MG</t>
  </si>
  <si>
    <t>98031</t>
  </si>
  <si>
    <t>DIPROSONE</t>
  </si>
  <si>
    <t>166774</t>
  </si>
  <si>
    <t>POR TBL FLM 40X50MG I</t>
  </si>
  <si>
    <t>Moxifloxacin</t>
  </si>
  <si>
    <t>64820</t>
  </si>
  <si>
    <t>Drotaverin</t>
  </si>
  <si>
    <t>107807</t>
  </si>
  <si>
    <t>183518</t>
  </si>
  <si>
    <t>TEMOZOLOMIDE GLENMARK 20 MG TVRDÉ TOBOLKY</t>
  </si>
  <si>
    <t>POR CPS DUR 5X20MG</t>
  </si>
  <si>
    <t>81247</t>
  </si>
  <si>
    <t>KRYTÍ ABSORPČNÍ TENKÉ MEPILEX LITE</t>
  </si>
  <si>
    <t>10X10CM,SE SILIKONOVOU VRSTVOU SAFETAC,5KS</t>
  </si>
  <si>
    <t>Amidy</t>
  </si>
  <si>
    <t>MESOCAIN 1%</t>
  </si>
  <si>
    <t>INJ SOL 10X10ML 1%</t>
  </si>
  <si>
    <t>169251</t>
  </si>
  <si>
    <t>76152</t>
  </si>
  <si>
    <t>BATRAFEN ROZTOK</t>
  </si>
  <si>
    <t>DRM SOL 1X20ML</t>
  </si>
  <si>
    <t>Fentikonazol</t>
  </si>
  <si>
    <t>76547</t>
  </si>
  <si>
    <t>LOMEXIN</t>
  </si>
  <si>
    <t>VAG CRM 1X78GM</t>
  </si>
  <si>
    <t>55760</t>
  </si>
  <si>
    <t>DRM PLV SOL 1X10LAH</t>
  </si>
  <si>
    <t>30021</t>
  </si>
  <si>
    <t>LETROX 125</t>
  </si>
  <si>
    <t>POR TBL NOB 100X125MCG</t>
  </si>
  <si>
    <t>84003</t>
  </si>
  <si>
    <t>RECTODELT 100 MG</t>
  </si>
  <si>
    <t>RCT SUP 6X100MG</t>
  </si>
  <si>
    <t>Takrolimus</t>
  </si>
  <si>
    <t>27312</t>
  </si>
  <si>
    <t>PROTOPIC 0.1% MAST</t>
  </si>
  <si>
    <t>180086</t>
  </si>
  <si>
    <t>SYMBICORT TURBUHALER 200 MIKROGRAMŮ/ 6 MIKROGRAMŮ/ INHALACE</t>
  </si>
  <si>
    <t>INH PLV 60DÁV</t>
  </si>
  <si>
    <t>80194</t>
  </si>
  <si>
    <t>KRYTÍ MŘÍŽKA SILIKONOVÁ MEPITEL</t>
  </si>
  <si>
    <t>7,5X10CM,NEADHERENTNÍ K RÁNĚ,10KS</t>
  </si>
  <si>
    <t>65389</t>
  </si>
  <si>
    <t>TENORMIN 100</t>
  </si>
  <si>
    <t>Atenolol a thiazidy</t>
  </si>
  <si>
    <t>76715</t>
  </si>
  <si>
    <t>TENORETIC</t>
  </si>
  <si>
    <t>17168</t>
  </si>
  <si>
    <t>BELOSALIC</t>
  </si>
  <si>
    <t>DRM SOL 1X50ML</t>
  </si>
  <si>
    <t>66263</t>
  </si>
  <si>
    <t>83992</t>
  </si>
  <si>
    <t>MERCILON</t>
  </si>
  <si>
    <t>POR TBL NOB 3X21</t>
  </si>
  <si>
    <t>Drospirenon a ethinylestradiol</t>
  </si>
  <si>
    <t>66196</t>
  </si>
  <si>
    <t>YADINE</t>
  </si>
  <si>
    <t>Fentermin</t>
  </si>
  <si>
    <t>97374</t>
  </si>
  <si>
    <t>ADIPEX RETARD</t>
  </si>
  <si>
    <t>POR CPS RML 100X15MG</t>
  </si>
  <si>
    <t>97557</t>
  </si>
  <si>
    <t>LINDYNETTE 20</t>
  </si>
  <si>
    <t>16320</t>
  </si>
  <si>
    <t>BRAUNOVIDON MAST</t>
  </si>
  <si>
    <t>71960</t>
  </si>
  <si>
    <t>POR TBL NOB 5X10X100MG</t>
  </si>
  <si>
    <t>140082</t>
  </si>
  <si>
    <t>SALOFALK 1 G ČÍPKY</t>
  </si>
  <si>
    <t>RCT SUP 30X1GM</t>
  </si>
  <si>
    <t>Nafazolin</t>
  </si>
  <si>
    <t>SANORIN EMULZE</t>
  </si>
  <si>
    <t>NAS GTT EML 1X10ML</t>
  </si>
  <si>
    <t>Natamycin</t>
  </si>
  <si>
    <t>VAG GLB 3X100MG</t>
  </si>
  <si>
    <t>Nifuroxazid</t>
  </si>
  <si>
    <t>46405</t>
  </si>
  <si>
    <t>ERCEFURYL 200 MG CPS.</t>
  </si>
  <si>
    <t>POR CPS DUR 14X200MG</t>
  </si>
  <si>
    <t>132526</t>
  </si>
  <si>
    <t>HELICID 10</t>
  </si>
  <si>
    <t>POR CPS ETD 28X10MG</t>
  </si>
  <si>
    <t>Paroxetin</t>
  </si>
  <si>
    <t>30805</t>
  </si>
  <si>
    <t>REMOOD 20 MG</t>
  </si>
  <si>
    <t>56983</t>
  </si>
  <si>
    <t>51601</t>
  </si>
  <si>
    <t>RAMIPRIL ACTAVIS 2,5 MG</t>
  </si>
  <si>
    <t>POR TBL NOB 28X2.5MG</t>
  </si>
  <si>
    <t>44056</t>
  </si>
  <si>
    <t>167379</t>
  </si>
  <si>
    <t>TEMOMEDAC 140 MG</t>
  </si>
  <si>
    <t>17924</t>
  </si>
  <si>
    <t>169675</t>
  </si>
  <si>
    <t>Norethisteron a estrogen</t>
  </si>
  <si>
    <t>46646</t>
  </si>
  <si>
    <t>ACTIVELLE</t>
  </si>
  <si>
    <t>183520</t>
  </si>
  <si>
    <t>POR CPS DUR 20X20MG</t>
  </si>
  <si>
    <t>183523</t>
  </si>
  <si>
    <t>183526</t>
  </si>
  <si>
    <t>POR CPS DUR 20X140MG</t>
  </si>
  <si>
    <t>32103</t>
  </si>
  <si>
    <t>MEGAPLEX 160 MG</t>
  </si>
  <si>
    <t>11083</t>
  </si>
  <si>
    <t>POR TBL PRO 10X10MG</t>
  </si>
  <si>
    <t>183525</t>
  </si>
  <si>
    <t>80193</t>
  </si>
  <si>
    <t>5X7,5CM NEADHERENTNÍK RÁNĚ, 10KS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</si>
  <si>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</si>
  <si>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</si>
  <si>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</si>
  <si>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</si>
  <si>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</si>
  <si>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L01AX03 - Temozolomid</t>
  </si>
  <si>
    <t>L02BG03 - Anastrozol</t>
  </si>
  <si>
    <t>R03AC13 - Formoterol</t>
  </si>
  <si>
    <t>M05BA06 - Kyselina ibandronová</t>
  </si>
  <si>
    <t>J01DC02 - Cefuroxim</t>
  </si>
  <si>
    <t>N06AB05 - Paroxetin</t>
  </si>
  <si>
    <t>C03EA01 - Hydrochlorothiazid a kalium šetřící diuretika</t>
  </si>
  <si>
    <t>C07AB03 - Atenolol</t>
  </si>
  <si>
    <t>C07AB02 - Metoprolol</t>
  </si>
  <si>
    <t>N02AE01 - Buprenorfin</t>
  </si>
  <si>
    <t>C10BX03 - Atorvastatin a amlodipin</t>
  </si>
  <si>
    <t>L03AB04 - Interferon alfa-2a</t>
  </si>
  <si>
    <t>M05BA04 - Kyselina alendronová</t>
  </si>
  <si>
    <t>N03AG01 - Kyselina valproová</t>
  </si>
  <si>
    <t>J01AA02 - Doxycyklin</t>
  </si>
  <si>
    <t>L02BG06 - Exemestan</t>
  </si>
  <si>
    <t>C02CA04 - Doxazosin</t>
  </si>
  <si>
    <t>M01AC06 - Meloxikam</t>
  </si>
  <si>
    <t>C09BA04 - Perindopril a diuretika</t>
  </si>
  <si>
    <t>B01AE07 - Dabigatran-etexilát</t>
  </si>
  <si>
    <t>R03AK06 - Salmeterol a flutikason</t>
  </si>
  <si>
    <t>A02BC05 - Esomeprazol</t>
  </si>
  <si>
    <t>L01BC06 - Kapecitabin</t>
  </si>
  <si>
    <t>N03AG01</t>
  </si>
  <si>
    <t>C07AB02</t>
  </si>
  <si>
    <t>J01DC02</t>
  </si>
  <si>
    <t>L01BC06</t>
  </si>
  <si>
    <t>L02BG03</t>
  </si>
  <si>
    <t>L03AB04</t>
  </si>
  <si>
    <t>L01AX03</t>
  </si>
  <si>
    <t>R03AK06</t>
  </si>
  <si>
    <t>N02AE01</t>
  </si>
  <si>
    <t>C09BA04</t>
  </si>
  <si>
    <t>L02BG06</t>
  </si>
  <si>
    <t>M05BA06</t>
  </si>
  <si>
    <t>R03AC13</t>
  </si>
  <si>
    <t>C03EA01</t>
  </si>
  <si>
    <t>N06AB05</t>
  </si>
  <si>
    <t>M05BA04</t>
  </si>
  <si>
    <t>C07AB03</t>
  </si>
  <si>
    <t>A02BC05</t>
  </si>
  <si>
    <t>J01AA02</t>
  </si>
  <si>
    <t>M01AC06</t>
  </si>
  <si>
    <t>B01AE07</t>
  </si>
  <si>
    <t>C02CA04</t>
  </si>
  <si>
    <t>C10BX03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</si>
  <si>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</si>
  <si>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</si>
  <si>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</si>
  <si>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</si>
  <si>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</si>
  <si>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</si>
  <si>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</si>
  <si>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</si>
  <si>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Obinadlo pruban č.  5 4273051</t>
  </si>
  <si>
    <t>ZA315</t>
  </si>
  <si>
    <t>Kompresa NT   5 x  5 cm / 2 ks sterilní 26501</t>
  </si>
  <si>
    <t>ZA316</t>
  </si>
  <si>
    <t>Krytí mepitel 7,5 x 10 cm bal. á 10 ks 290710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</si>
  <si>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</si>
  <si>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</si>
  <si>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</si>
  <si>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</si>
  <si>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</si>
  <si>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</si>
  <si>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</si>
  <si>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</si>
  <si>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</si>
  <si>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</si>
  <si>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</si>
  <si>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</si>
  <si>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</si>
  <si>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</si>
  <si>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</si>
  <si>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</si>
  <si>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</si>
  <si>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</si>
  <si>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</si>
  <si>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</si>
  <si>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ZA509</t>
  </si>
  <si>
    <t>Náplast tegaderm 8,5 cm x 7,0 cm bal. á 100 ks s výřezem 1633W</t>
  </si>
  <si>
    <t>ZA521</t>
  </si>
  <si>
    <t>Kompresa vliwazel 20 x 20 nesterilní 30434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</si>
  <si>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</si>
  <si>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</si>
  <si>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</si>
  <si>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</si>
  <si>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</si>
  <si>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</si>
  <si>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</si>
  <si>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</si>
  <si>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</si>
  <si>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</si>
  <si>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</si>
  <si>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</si>
  <si>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</si>
  <si>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</si>
  <si>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</si>
  <si>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</si>
  <si>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</si>
  <si>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</si>
  <si>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</si>
  <si>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</si>
  <si>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</si>
  <si>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</si>
  <si>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</si>
  <si>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</si>
  <si>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ZD633</t>
  </si>
  <si>
    <t>Krytí mepilex border sacrum 18 x 18 cm bal. á 5 ks 282000-01</t>
  </si>
  <si>
    <t>ZE108</t>
  </si>
  <si>
    <t>Krytí mepilex lite 10 x 10 cm bal. á 10 ks 284100-01</t>
  </si>
  <si>
    <t>ZH012</t>
  </si>
  <si>
    <t>Náplast micropore 2,50 cm x 5,00 m 840W</t>
  </si>
  <si>
    <t>ZI599</t>
  </si>
  <si>
    <t>Náplast curapor 10 x   8 cm 22121 ( náhrada za cosmopor )</t>
  </si>
  <si>
    <t>ZK405</t>
  </si>
  <si>
    <t>Krytí gelitaspon standard 80 x 50 mm x 10 mm bal. á 10 ks A2107861</t>
  </si>
  <si>
    <t>ZA471</t>
  </si>
  <si>
    <t>Náplast curaplast poinjekční bal. á 250 ks 30625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</si>
  <si>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</si>
  <si>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</si>
  <si>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</si>
  <si>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</si>
  <si>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</si>
  <si>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</si>
  <si>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</si>
  <si>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</si>
  <si>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</si>
  <si>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</si>
  <si>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</si>
  <si>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</si>
  <si>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ZL999</t>
  </si>
  <si>
    <t>Rychloobvaz 8 x 4 cm / 3 ks ( pro obj. 1 kus = 3 náplasti) 001445510</t>
  </si>
  <si>
    <t>ZE280</t>
  </si>
  <si>
    <t>Krytí melgisorb alginátové 5 x   5 cm bal. á 10 ks 250600-00</t>
  </si>
  <si>
    <t>ZE894</t>
  </si>
  <si>
    <t>Krytí mepilex transfer Ag 7,5 x 8,5 cm bal. á 10 ks 394000</t>
  </si>
  <si>
    <t>ZA458</t>
  </si>
  <si>
    <t>Kompresa vliwazel 20 x 40 / 50 ks nesterilní 30436</t>
  </si>
  <si>
    <t>ZA727</t>
  </si>
  <si>
    <t>Kontejner 30 ml sterilní 331690251750</t>
  </si>
  <si>
    <t>ZA737</t>
  </si>
  <si>
    <t>Filtr mini spike modrý 4550234</t>
  </si>
  <si>
    <t>ZA762</t>
  </si>
  <si>
    <t>Pohár na moč 100 ml UH 712252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</si>
  <si>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</si>
  <si>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</si>
  <si>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</si>
  <si>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</si>
  <si>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</si>
  <si>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</si>
  <si>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</si>
  <si>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</si>
  <si>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</si>
  <si>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</si>
  <si>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ZA964</t>
  </si>
  <si>
    <t>Stříkačka janett 3-dílná 60 ml vyplachovací MRG564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</si>
  <si>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</si>
  <si>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</si>
  <si>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</si>
  <si>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</si>
  <si>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</si>
  <si>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</si>
  <si>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s hadičkou a nosní svorkou dospělá H-103013</t>
  </si>
  <si>
    <t>Maska kyslíková s hadičkou a nosní svorkou dospělá H-103013, OS/100</t>
  </si>
  <si>
    <t>ZB231</t>
  </si>
  <si>
    <t>Pinzeta anatomická 14 cm P00894</t>
  </si>
  <si>
    <t>ZB249</t>
  </si>
  <si>
    <t>Sáček močový s křížovou výpustí sterilní 2000 ml ZAR-TNU201601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</si>
  <si>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</si>
  <si>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</si>
  <si>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</si>
  <si>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</si>
  <si>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</si>
  <si>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</si>
  <si>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</si>
  <si>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</si>
  <si>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</si>
  <si>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</si>
  <si>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</si>
  <si>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</si>
  <si>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</si>
  <si>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</si>
  <si>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</si>
  <si>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</si>
  <si>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</si>
  <si>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</si>
  <si>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</si>
  <si>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</si>
  <si>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</si>
  <si>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</si>
  <si>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</si>
  <si>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</si>
  <si>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</si>
  <si>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</si>
  <si>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</si>
  <si>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</si>
  <si>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</si>
  <si>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</si>
  <si>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</si>
  <si>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</si>
  <si>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ZF255</t>
  </si>
  <si>
    <t>Nůžky převazové AK 672-20</t>
  </si>
  <si>
    <t>ZG515</t>
  </si>
  <si>
    <t>Zkumavka močová vacuette 10,5 ml bal. á 50 ks 331980455007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</si>
  <si>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</si>
  <si>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</si>
  <si>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</si>
  <si>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</si>
  <si>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</si>
  <si>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</si>
  <si>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</si>
  <si>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</si>
  <si>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</si>
  <si>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</si>
  <si>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</si>
  <si>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</si>
  <si>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</si>
  <si>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</si>
  <si>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</si>
  <si>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</si>
  <si>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</si>
  <si>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</si>
  <si>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</si>
  <si>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</si>
  <si>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</si>
  <si>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</si>
  <si>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</si>
  <si>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</si>
  <si>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ZJ695</t>
  </si>
  <si>
    <t>Sonda žaludeční CH14 1200 mm s RTG linkou bal. á 50 ks 412014</t>
  </si>
  <si>
    <t>ZK799</t>
  </si>
  <si>
    <t>Zátka combi červená 4495101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</si>
  <si>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</si>
  <si>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</si>
  <si>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</si>
  <si>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</si>
  <si>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</si>
  <si>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</si>
  <si>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</si>
  <si>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</si>
  <si>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ZL781</t>
  </si>
  <si>
    <t>Konektor bezjehlový K-NECT 7 denní M79400845</t>
  </si>
  <si>
    <t>ZF902</t>
  </si>
  <si>
    <t>Nůžky chirurgické rovné hrotnaté 16,5 cm B397113920006</t>
  </si>
  <si>
    <t>ZM314</t>
  </si>
  <si>
    <t>Vak jednorázový k odsávačce flovac 2l hadice 1,8 m 000-036-031</t>
  </si>
  <si>
    <t>ZD533</t>
  </si>
  <si>
    <t>Port polysulfon-titanový nízkoprof.21-4083-24</t>
  </si>
  <si>
    <t>ZE027</t>
  </si>
  <si>
    <t>Katetr CVC 1 lumen certofix mono 330 4160282E</t>
  </si>
  <si>
    <t>ZA715</t>
  </si>
  <si>
    <t>Set infuzní intrafix 4062957</t>
  </si>
  <si>
    <t>Set infuzní intrafix primeline classic 150 cm 4062957</t>
  </si>
  <si>
    <t>ZB209</t>
  </si>
  <si>
    <t>Set transfúzní BLLP pro přetlakovou transfuzi bez vzdušného filtru hemomed 05123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</si>
  <si>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</si>
  <si>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</si>
  <si>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</si>
  <si>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</si>
  <si>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</si>
  <si>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</si>
  <si>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</si>
  <si>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</si>
  <si>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ZB769</t>
  </si>
  <si>
    <t>Jehla vakuová 206/38 mm žlutá 450077</t>
  </si>
  <si>
    <t>ZB854</t>
  </si>
  <si>
    <t>Jehla surecan 90°G20 žlutá zahnutá 4439945</t>
  </si>
  <si>
    <t>ZI758</t>
  </si>
  <si>
    <t>Rukavice vinyl bez p. M á 100 ks EFEKTVR03</t>
  </si>
  <si>
    <t>ZK475</t>
  </si>
  <si>
    <t>Rukavice operační latexové s pudrem ansell medigrip plus vel. 7,0 302924</t>
  </si>
  <si>
    <t>Rukavice operační latexové s pudrem ansell medigrip plus vel. 7,0 302924 (302764)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</si>
  <si>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</si>
  <si>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</si>
  <si>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</si>
  <si>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</si>
  <si>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</si>
  <si>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302926 (302766)</t>
  </si>
  <si>
    <t>ZK478</t>
  </si>
  <si>
    <t>Rukavice operační latexové s pudrem ansell medigrip plus vel. 8,5 302927</t>
  </si>
  <si>
    <t>Rukavice operační latexové s pudrem ansell medigrip plus vel. 8,5 302927 (302767)</t>
  </si>
  <si>
    <t>ZL072</t>
  </si>
  <si>
    <t>Rukavice operační gammex bez pudru PF EnLite vel. 7,0 353384</t>
  </si>
  <si>
    <t>ZL948</t>
  </si>
  <si>
    <t>Rukavice nitril promedica bez p. M bílé 6N á 100 ks 9399W3</t>
  </si>
  <si>
    <t>ZM292</t>
  </si>
  <si>
    <t>Rukavice nitril sempercare bez p. M bal. á 200 ks 30 803</t>
  </si>
  <si>
    <t>988647</t>
  </si>
  <si>
    <t>ROZTOK K VÝPLACHŮM ÚSTNí DUTINY CAPHOSOL, MAXIMÁLN AMPULE 15 ML X 60</t>
  </si>
  <si>
    <t>DE183</t>
  </si>
  <si>
    <t>Diagnostická souprava ABO set monoklonální na 30 - st.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</si>
  <si>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</si>
  <si>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</si>
  <si>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</si>
  <si>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</si>
  <si>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</si>
  <si>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</si>
  <si>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</si>
  <si>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</si>
  <si>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</si>
  <si>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</si>
  <si>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</si>
  <si>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</si>
  <si>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ZA507</t>
  </si>
  <si>
    <t>Náplast tegaderm 8,5 cm x 10,5 cm bal. á 50 ks s výřezem 1635W</t>
  </si>
  <si>
    <t>ZA530</t>
  </si>
  <si>
    <t>Vložky hygienické samu 7162212</t>
  </si>
  <si>
    <t>ZB404</t>
  </si>
  <si>
    <t>Náplast cosmos 8 cm x 1m 5403353</t>
  </si>
  <si>
    <t>ZC854</t>
  </si>
  <si>
    <t xml:space="preserve">Kompresa NT 7,5 x 7,5 cm / 2 ks sterilní 26510 </t>
  </si>
  <si>
    <t>ZF351</t>
  </si>
  <si>
    <t>Náplast transpore bílá 1,25 cm x 9,14 m bal. á 24 ks 1534-0</t>
  </si>
  <si>
    <t>ZF352</t>
  </si>
  <si>
    <t>Náplast transpore bílá 2,50 cm x 9,14 m bal. á 12 ks 1534-1</t>
  </si>
  <si>
    <t>ZG299</t>
  </si>
  <si>
    <t>Náplast cosmopor steril 10 x 8 cm 900806</t>
  </si>
  <si>
    <t>ZF042</t>
  </si>
  <si>
    <t>Krytí mastný tyl jelonet 10 x 10 cm á 10 ks 7404</t>
  </si>
  <si>
    <t>Stříkačka janett 3-dílná 140-160 ml vyplachovací JNP1543 MED114408</t>
  </si>
  <si>
    <t>ZA831</t>
  </si>
  <si>
    <t>Rourka rektální CH20 délka 40 cm 19-20.100</t>
  </si>
  <si>
    <t>ZB453</t>
  </si>
  <si>
    <t>Lopatka dřevěná ústní sterilní bal. á 100 ks 4700096</t>
  </si>
  <si>
    <t>ZB487</t>
  </si>
  <si>
    <t>Peán rovný Rochester 16 cm P00662</t>
  </si>
  <si>
    <t>ZB756</t>
  </si>
  <si>
    <t>Zkumavka 3 ml K3 edta fialová 454086</t>
  </si>
  <si>
    <t>ZB764</t>
  </si>
  <si>
    <t>Zkumavka zelená 4 ml 454051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</si>
  <si>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</si>
  <si>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</si>
  <si>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</si>
  <si>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</si>
  <si>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</si>
  <si>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</si>
  <si>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ZC751</t>
  </si>
  <si>
    <t>Čepelka skalpelová 11 BB511</t>
  </si>
  <si>
    <t>ZC863</t>
  </si>
  <si>
    <t>Hadička spojovací HS 1,8 x 1800LL 606304</t>
  </si>
  <si>
    <t>ZF018</t>
  </si>
  <si>
    <t>Kanyla vasofix 16G šedá safety 4269179S-01</t>
  </si>
  <si>
    <t>ZJ310</t>
  </si>
  <si>
    <t>Katetr močový foley CH12 180605-000120</t>
  </si>
  <si>
    <t>ZD833</t>
  </si>
  <si>
    <t>Jehla vakuová 25 mm zelená 450072</t>
  </si>
  <si>
    <t>ZB729</t>
  </si>
  <si>
    <t>Jehla surecan 90°G20 žlutá zahnutá bal. á 50 ks 4439937</t>
  </si>
  <si>
    <t>ZB768</t>
  </si>
  <si>
    <t>Jehla vakuová 216/38 mm zelená 450076</t>
  </si>
  <si>
    <t>ZL074</t>
  </si>
  <si>
    <t>Rukavice operační gammex bez pudru PF EnLite vel. 8,0 353386</t>
  </si>
  <si>
    <t>ZL949</t>
  </si>
  <si>
    <t>Rukavice nitril promedica bez p. L bílé 6N á 100 ks 9399W4</t>
  </si>
  <si>
    <t>ZM293</t>
  </si>
  <si>
    <t>Rukavice nitril sempercare bez p. L bal. á 200 ks 30 804</t>
  </si>
  <si>
    <t>ZA429</t>
  </si>
  <si>
    <t>Obinadlo elastické idealtex   8 cm x 5 m 931061</t>
  </si>
  <si>
    <t>ZA557</t>
  </si>
  <si>
    <t>Kompresa gáza sterilní 10 x 20 cm / 5 ks 26013</t>
  </si>
  <si>
    <t>ZD668</t>
  </si>
  <si>
    <t>Kompresa gáza 10 x 10 cm / 5 ks sterilní 1325019275</t>
  </si>
  <si>
    <t>ZD740</t>
  </si>
  <si>
    <t>Kompresa gáza 7,5 x 7,5 cm / 5 ks sterilní 1325019265</t>
  </si>
  <si>
    <t>ZH011</t>
  </si>
  <si>
    <t>Náplast micropore 1,25 cm x 9,14 m bal. á 24 ks 1530-0</t>
  </si>
  <si>
    <t>ZA733</t>
  </si>
  <si>
    <t>Mandren modrý 4215095</t>
  </si>
  <si>
    <t>ZA744</t>
  </si>
  <si>
    <t>Kanyla neoflon 24G žlutá BDC391350</t>
  </si>
  <si>
    <t>ZA763</t>
  </si>
  <si>
    <t>Pohár na moč 250 ml UH 712253</t>
  </si>
  <si>
    <t>ZB006</t>
  </si>
  <si>
    <t>Teploměr digitální thermoval basic 9250391</t>
  </si>
  <si>
    <t>ZB763</t>
  </si>
  <si>
    <t>Zkumavka červená 9 ml 455092</t>
  </si>
  <si>
    <t>ZB767</t>
  </si>
  <si>
    <t>Jehla vakuová 226/38 mm černá 450075</t>
  </si>
  <si>
    <t>ZB780</t>
  </si>
  <si>
    <t>Kontejner 120 ml sterilní 331690250350</t>
  </si>
  <si>
    <t>ZB994</t>
  </si>
  <si>
    <t>Stříkačka injekční arteriální 3 ml bez jehly s heparinem á 100 ks 275603</t>
  </si>
  <si>
    <t>ZC798</t>
  </si>
  <si>
    <t>Fonendoskop oboustranný 47 mm pro dospělé KVS-30L</t>
  </si>
  <si>
    <t>ZC906</t>
  </si>
  <si>
    <t>Škrtidlo se sponou pro dospělé 25 x 500 mm KVS25500</t>
  </si>
  <si>
    <t>ZF192</t>
  </si>
  <si>
    <t>Nádoba na kontaminovaný odpad 4 l 15-0004</t>
  </si>
  <si>
    <t>ZJ312</t>
  </si>
  <si>
    <t>Sonda žaludeční CH16 1200 mm s RTG linkou bal. á 50 ks 412016</t>
  </si>
  <si>
    <t>ZE219</t>
  </si>
  <si>
    <t>Adaptér greiner 451201</t>
  </si>
  <si>
    <t>ZA832</t>
  </si>
  <si>
    <t>Jehla injekční 0,9 x   40 mm žlutá 4657519</t>
  </si>
  <si>
    <t>ZI759</t>
  </si>
  <si>
    <t>Rukavice vinyl bez p. L á 100 ks EFEKTVR04</t>
  </si>
  <si>
    <t>ZM051</t>
  </si>
  <si>
    <t>Rukavice nitril promedica bez p. S bílé 6N á 100 ks 9399W2</t>
  </si>
  <si>
    <t>ZM291</t>
  </si>
  <si>
    <t>Rukavice nitril sempercare bez p. S bal. á 200 ks 30 802</t>
  </si>
  <si>
    <t>ZA450</t>
  </si>
  <si>
    <t>Náplast omniplast hospital 1,25 cm x 9,1 m 9004520</t>
  </si>
  <si>
    <t>ZL789</t>
  </si>
  <si>
    <t>Obvaz sterilní hotový č. 2 A4091360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</si>
  <si>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</si>
  <si>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</si>
  <si>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</si>
  <si>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</si>
  <si>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</si>
  <si>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</si>
  <si>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ZC487</t>
  </si>
  <si>
    <t>Maska k fixaci hlavy P10107-305</t>
  </si>
  <si>
    <t>ZA007</t>
  </si>
  <si>
    <t>Obinadlo pruban č.  9 427309</t>
  </si>
  <si>
    <t>ZA329</t>
  </si>
  <si>
    <t>Obinadlo fixa crep   6 cm x 4 m 1323100102</t>
  </si>
  <si>
    <t>ZC845</t>
  </si>
  <si>
    <t>Kompresa NT 10 x 20 cm / 5 ks sterilní 26621</t>
  </si>
  <si>
    <t>ZD770</t>
  </si>
  <si>
    <t>Krytí tubifast 7,5 x 10 m 2438</t>
  </si>
  <si>
    <t>ZF108</t>
  </si>
  <si>
    <t>Krytí mepilex lite 6 x  8,5 cm bal. á 5 ks 284000-01</t>
  </si>
  <si>
    <t>ZA417</t>
  </si>
  <si>
    <t>Krytí mastný tyl lomatuell H 10 x 20, á 10 ks, 23316</t>
  </si>
  <si>
    <t>ZA437</t>
  </si>
  <si>
    <t>Obinadlo pruban č.14 427314</t>
  </si>
  <si>
    <t>ZG612</t>
  </si>
  <si>
    <t>Krytí mepilex 10 x 10 cm bal. á 5 ks 294100</t>
  </si>
  <si>
    <t>ZE290</t>
  </si>
  <si>
    <t>Krytí tubifast 7,5 x   5 m 3556-01</t>
  </si>
  <si>
    <t>ZA707</t>
  </si>
  <si>
    <t>Katetr močový foley 12CH bal. á 12 ks 1125-02</t>
  </si>
  <si>
    <t>ZA755</t>
  </si>
  <si>
    <t>Ochrana vaginálních sond lubrikovaná bal. á 150 ks 9041</t>
  </si>
  <si>
    <t>803465</t>
  </si>
  <si>
    <t>-Thymolum 1000 g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</si>
  <si>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</si>
  <si>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</si>
  <si>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</si>
  <si>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</si>
  <si>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</si>
  <si>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</si>
  <si>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</si>
  <si>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</si>
  <si>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</si>
  <si>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</si>
  <si>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</si>
  <si>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</si>
  <si>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</si>
  <si>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</si>
  <si>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Onkologická klinika, vedení klinického pracoviště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</si>
  <si>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</si>
  <si>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</si>
  <si>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</si>
  <si>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</si>
  <si>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</si>
  <si>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</si>
  <si>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</si>
  <si>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</si>
  <si>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402</t>
  </si>
  <si>
    <t>0000498</t>
  </si>
  <si>
    <t>MAGNESIUM SULFURICUM BIOTIKA 10%</t>
  </si>
  <si>
    <t>0000499</t>
  </si>
  <si>
    <t>MAGNESIUM SULFURICUM BIOTIKA 20%</t>
  </si>
  <si>
    <t>0000502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</si>
  <si>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</si>
  <si>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</si>
  <si>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</si>
  <si>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</si>
  <si>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</si>
  <si>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</si>
  <si>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</si>
  <si>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</si>
  <si>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</si>
  <si>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</si>
  <si>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</si>
  <si>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NOVALGIN INJEKCE</t>
  </si>
  <si>
    <t>0009710</t>
  </si>
  <si>
    <t>SOLU-MEDROL 62,5 MG/ML</t>
  </si>
  <si>
    <t>0011420</t>
  </si>
  <si>
    <t>VINCRISTINE TEVA 1 MG/ML</t>
  </si>
  <si>
    <t>0011421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</si>
  <si>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</si>
  <si>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</si>
  <si>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</si>
  <si>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</si>
  <si>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</si>
  <si>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</si>
  <si>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</si>
  <si>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</si>
  <si>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</si>
  <si>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</si>
  <si>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</si>
  <si>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0016973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</si>
  <si>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</si>
  <si>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</si>
  <si>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</si>
  <si>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</si>
  <si>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</si>
  <si>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</si>
  <si>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</si>
  <si>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</si>
  <si>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</si>
  <si>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</si>
  <si>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</si>
  <si>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</si>
  <si>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</si>
  <si>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0028028</t>
  </si>
  <si>
    <t>GLIVEC</t>
  </si>
  <si>
    <t>0028059</t>
  </si>
  <si>
    <t>0028197</t>
  </si>
  <si>
    <t>NEULASTA 6 MG</t>
  </si>
  <si>
    <t>0028274</t>
  </si>
  <si>
    <t>0028386</t>
  </si>
  <si>
    <t>0028396</t>
  </si>
  <si>
    <t>AVASTI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</si>
  <si>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</si>
  <si>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</si>
  <si>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</si>
  <si>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</si>
  <si>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</si>
  <si>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</si>
  <si>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</si>
  <si>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</si>
  <si>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0031739</t>
  </si>
  <si>
    <t>HELICID 40 INF</t>
  </si>
  <si>
    <t>0040122</t>
  </si>
  <si>
    <t>HYDROCORTISON VALEANT</t>
  </si>
  <si>
    <t>0042267</t>
  </si>
  <si>
    <t>0042270</t>
  </si>
  <si>
    <t>0051365</t>
  </si>
  <si>
    <t>0052228</t>
  </si>
  <si>
    <t>PROLEUKIN 18 MIU</t>
  </si>
  <si>
    <t>0054539</t>
  </si>
  <si>
    <t>0055768</t>
  </si>
  <si>
    <t>CARBOPLATIN EBEWE</t>
  </si>
  <si>
    <t>0055769</t>
  </si>
  <si>
    <t>0056005</t>
  </si>
  <si>
    <t>0056006</t>
  </si>
  <si>
    <t>0056055</t>
  </si>
  <si>
    <t>0058979</t>
  </si>
  <si>
    <t>EPIRUBICIN EBEWE 2 MG/ML</t>
  </si>
  <si>
    <t>0058983</t>
  </si>
  <si>
    <t>0065386</t>
  </si>
  <si>
    <t>ZOLADEX DEPOT 3,6 MG</t>
  </si>
  <si>
    <t>0069671</t>
  </si>
  <si>
    <t>INJECTIO PROCAINII CHLORATI 0,2% ARDEAPHARMA</t>
  </si>
  <si>
    <t>0075010</t>
  </si>
  <si>
    <t>0075012</t>
  </si>
  <si>
    <t>0076204</t>
  </si>
  <si>
    <t>TAXOL PRO INJ.</t>
  </si>
  <si>
    <t>0078906</t>
  </si>
  <si>
    <t>NEUPOGEN 48 MU/0,5 ML</t>
  </si>
  <si>
    <t>0082952</t>
  </si>
  <si>
    <t>0084090</t>
  </si>
  <si>
    <t>0084229</t>
  </si>
  <si>
    <t>0084230</t>
  </si>
  <si>
    <t>0084231</t>
  </si>
  <si>
    <t>0086341</t>
  </si>
  <si>
    <t>0088441</t>
  </si>
  <si>
    <t>0091836</t>
  </si>
  <si>
    <t>0092300</t>
  </si>
  <si>
    <t>CISPLATIN EBEWE</t>
  </si>
  <si>
    <t>0092301</t>
  </si>
  <si>
    <t>0092302</t>
  </si>
  <si>
    <t>0093105</t>
  </si>
  <si>
    <t>DEGAN 10 MG ROZTOK PRO INJEKCI</t>
  </si>
  <si>
    <t>0093746</t>
  </si>
  <si>
    <t>HEPARIN LÉČIVA</t>
  </si>
  <si>
    <t>0093969</t>
  </si>
  <si>
    <t>0094882</t>
  </si>
  <si>
    <t>0096884</t>
  </si>
  <si>
    <t>0096885</t>
  </si>
  <si>
    <t>0097682</t>
  </si>
  <si>
    <t>0098197</t>
  </si>
  <si>
    <t>0098203</t>
  </si>
  <si>
    <t>0102593</t>
  </si>
  <si>
    <t>VINORELBIN EBEWE 10 MG/ML KONCENTRÁT PRO INFUZNÍ R</t>
  </si>
  <si>
    <t>0102594</t>
  </si>
  <si>
    <t>0107681</t>
  </si>
  <si>
    <t>DOXORUBICIN EBEWE 2 MG/ML</t>
  </si>
  <si>
    <t>0107682</t>
  </si>
  <si>
    <t>0107800</t>
  </si>
  <si>
    <t>0107801</t>
  </si>
  <si>
    <t>0117095</t>
  </si>
  <si>
    <t>IRINOTECAN TEVA 20 MG/ML</t>
  </si>
  <si>
    <t>0117097</t>
  </si>
  <si>
    <t>0119618</t>
  </si>
  <si>
    <t>0122067</t>
  </si>
  <si>
    <t>0122494</t>
  </si>
  <si>
    <t>CALCIUMFOLINAT EBEWE 10 MG/ML</t>
  </si>
  <si>
    <t>0122495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</si>
  <si>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</si>
  <si>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</si>
  <si>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</si>
  <si>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</si>
  <si>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</si>
  <si>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</si>
  <si>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</si>
  <si>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</si>
  <si>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0130199</t>
  </si>
  <si>
    <t>0130201</t>
  </si>
  <si>
    <t>0139063</t>
  </si>
  <si>
    <t>DOXORUBICIN TEVA 2 MG/ML</t>
  </si>
  <si>
    <t>0139065</t>
  </si>
  <si>
    <t>0139066</t>
  </si>
  <si>
    <t>0142004</t>
  </si>
  <si>
    <t>0142874</t>
  </si>
  <si>
    <t>DOCETAXEL EBEWE 10 MG/ML KONCENTRÁT PRO INFUZNÍ RO</t>
  </si>
  <si>
    <t>0142877</t>
  </si>
  <si>
    <t>0143776</t>
  </si>
  <si>
    <t>0143777</t>
  </si>
  <si>
    <t>0148679</t>
  </si>
  <si>
    <t>0148680</t>
  </si>
  <si>
    <t>0149318</t>
  </si>
  <si>
    <t>AFINIT</t>
  </si>
  <si>
    <t>0149321</t>
  </si>
  <si>
    <t>0149443</t>
  </si>
  <si>
    <t>JAVLOR</t>
  </si>
  <si>
    <t>0149447</t>
  </si>
  <si>
    <t>0149993</t>
  </si>
  <si>
    <t>0149996</t>
  </si>
  <si>
    <t>0160676</t>
  </si>
  <si>
    <t>0162057</t>
  </si>
  <si>
    <t>0162207</t>
  </si>
  <si>
    <t>0162384</t>
  </si>
  <si>
    <t>0162386</t>
  </si>
  <si>
    <t>0162387</t>
  </si>
  <si>
    <t>0163175</t>
  </si>
  <si>
    <t>0163179</t>
  </si>
  <si>
    <t>0163183</t>
  </si>
  <si>
    <t>0163185</t>
  </si>
  <si>
    <t>0163187</t>
  </si>
  <si>
    <t>0163196</t>
  </si>
  <si>
    <t>CARBOPLATIN HOSPIRA 10 MG/ML INJEKČNÍ ROZTOK</t>
  </si>
  <si>
    <t>0163197</t>
  </si>
  <si>
    <t>0163198</t>
  </si>
  <si>
    <t>0163199</t>
  </si>
  <si>
    <t>0163307</t>
  </si>
  <si>
    <t>0163310</t>
  </si>
  <si>
    <t>0163318</t>
  </si>
  <si>
    <t>CISPLATIN HOSPIRA 0,5 MG/ML</t>
  </si>
  <si>
    <t>0164094</t>
  </si>
  <si>
    <t>0164095</t>
  </si>
  <si>
    <t>0164096</t>
  </si>
  <si>
    <t>0167356</t>
  </si>
  <si>
    <t xml:space="preserve">DOCETAXEL TEVA 20 MG KONCENTRÁT PRO PŘÍPRAVU INF. </t>
  </si>
  <si>
    <t>0167357</t>
  </si>
  <si>
    <t xml:space="preserve">DOCETAXEL TEVA 80 MG KONCENTRÁT PRO PŘÍPRAVU INF. </t>
  </si>
  <si>
    <t>0167725</t>
  </si>
  <si>
    <t>VOTRIE</t>
  </si>
  <si>
    <t>VOTRIENT 200 MG</t>
  </si>
  <si>
    <t>0167728</t>
  </si>
  <si>
    <t>0168721</t>
  </si>
  <si>
    <t>0169225</t>
  </si>
  <si>
    <t>0169227</t>
  </si>
  <si>
    <t>0169228</t>
  </si>
  <si>
    <t>0169440</t>
  </si>
  <si>
    <t>DOCETAXEL ACTAVIS 20 MG/ML</t>
  </si>
  <si>
    <t>0169459</t>
  </si>
  <si>
    <t>GEMCITABIN TEVA 200 MG</t>
  </si>
  <si>
    <t>0169460</t>
  </si>
  <si>
    <t>GEMCITABIN TEVA 1 G</t>
  </si>
  <si>
    <t>0172173</t>
  </si>
  <si>
    <t>0172174</t>
  </si>
  <si>
    <t>0184316</t>
  </si>
  <si>
    <t>GEMCITABIN TEVA 40 MG/ML</t>
  </si>
  <si>
    <t>0184317</t>
  </si>
  <si>
    <t>0184318</t>
  </si>
  <si>
    <t>0191565</t>
  </si>
  <si>
    <t>0500356</t>
  </si>
  <si>
    <t>TYVERB</t>
  </si>
  <si>
    <t>0500566</t>
  </si>
  <si>
    <t>0500568</t>
  </si>
  <si>
    <t>0500570</t>
  </si>
  <si>
    <t>ZARZIO 48 MU/0,5 ML</t>
  </si>
  <si>
    <t>9999997</t>
  </si>
  <si>
    <t>Nespecifikovany LEK</t>
  </si>
  <si>
    <t>9999999</t>
  </si>
  <si>
    <t>0168322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</si>
  <si>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</si>
  <si>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</si>
  <si>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</si>
  <si>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</si>
  <si>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</si>
  <si>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</si>
  <si>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</si>
  <si>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</si>
  <si>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</si>
  <si>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</si>
  <si>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</si>
  <si>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JEVTAN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</si>
  <si>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</si>
  <si>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</si>
  <si>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</si>
  <si>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</si>
  <si>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</si>
  <si>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</si>
  <si>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</si>
  <si>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</si>
  <si>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</si>
  <si>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0032975</t>
  </si>
  <si>
    <t>0177660</t>
  </si>
  <si>
    <t>0144562</t>
  </si>
  <si>
    <t>0181714</t>
  </si>
  <si>
    <t>0144563</t>
  </si>
  <si>
    <t>0055407</t>
  </si>
  <si>
    <t>0032977</t>
  </si>
  <si>
    <t>0168084</t>
  </si>
  <si>
    <t>HALAVE</t>
  </si>
  <si>
    <t>0155099</t>
  </si>
  <si>
    <t>0162382</t>
  </si>
  <si>
    <t>0104240</t>
  </si>
  <si>
    <t>PACLITAXEL EBEWE 6 MG/ML KONCENTRÁT PRO INFUZNÍ RO</t>
  </si>
  <si>
    <t>0124348</t>
  </si>
  <si>
    <t>0148681</t>
  </si>
  <si>
    <t>0119616</t>
  </si>
  <si>
    <t>0119617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</si>
  <si>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</si>
  <si>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</si>
  <si>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</si>
  <si>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</si>
  <si>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</si>
  <si>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</si>
  <si>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</si>
  <si>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</si>
  <si>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</si>
  <si>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</si>
  <si>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</si>
  <si>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</si>
  <si>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</si>
  <si>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</si>
  <si>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</si>
  <si>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</si>
  <si>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</si>
  <si>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</si>
  <si>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</si>
  <si>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</si>
  <si>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</si>
  <si>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</si>
  <si>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</si>
  <si>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42023</t>
  </si>
  <si>
    <t>KONTROLNÍ VYŠETŘENÍ KLINICKÝM ONKOLOGEM</t>
  </si>
  <si>
    <t>43023</t>
  </si>
  <si>
    <t>KONTROLNÍ VYŠETŘENÍ RADIAČNÍM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</si>
  <si>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</si>
  <si>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</si>
  <si>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</si>
  <si>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</si>
  <si>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</si>
  <si>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</si>
  <si>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</si>
  <si>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</si>
  <si>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</si>
  <si>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</si>
  <si>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</si>
  <si>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</si>
  <si>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</si>
  <si>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</si>
  <si>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</si>
  <si>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</si>
  <si>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</si>
  <si>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</si>
  <si>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</si>
  <si>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</si>
  <si>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</si>
  <si>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</si>
  <si>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</si>
  <si>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</si>
  <si>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</si>
  <si>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</si>
  <si>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</si>
  <si>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</si>
  <si>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</si>
  <si>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</si>
  <si>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</si>
  <si>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</si>
  <si>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403</t>
  </si>
  <si>
    <t>0006215</t>
  </si>
  <si>
    <t>DIPHERELINE S.R. 11,25 MG</t>
  </si>
  <si>
    <t>0011389</t>
  </si>
  <si>
    <t>0011390</t>
  </si>
  <si>
    <t>0012668</t>
  </si>
  <si>
    <t>ETOPOSID EBEWE</t>
  </si>
  <si>
    <t>0013806</t>
  </si>
  <si>
    <t>0018634</t>
  </si>
  <si>
    <t>ALKERAN</t>
  </si>
  <si>
    <t>0026244</t>
  </si>
  <si>
    <t>BONDRONAT 6 MG/6 ML</t>
  </si>
  <si>
    <t>0058623</t>
  </si>
  <si>
    <t>DIPHERELINE 0,1 MG</t>
  </si>
  <si>
    <t>0096887</t>
  </si>
  <si>
    <t>0104237</t>
  </si>
  <si>
    <t>OXALIPLATIN-TEVA 5 MG/ML, KONCENTRÁT PRO INFUZNÍ R</t>
  </si>
  <si>
    <t>0104242</t>
  </si>
  <si>
    <t>0152300</t>
  </si>
  <si>
    <t>0162058</t>
  </si>
  <si>
    <t>0163320</t>
  </si>
  <si>
    <t>0180534</t>
  </si>
  <si>
    <t>0040162</t>
  </si>
  <si>
    <t>20% MANNITOL IN WATER FOR INJECTION FRESENIUS</t>
  </si>
  <si>
    <t>0155098</t>
  </si>
  <si>
    <t>0193870</t>
  </si>
  <si>
    <t>0043894</t>
  </si>
  <si>
    <t>EFFICAST 3B  35763/2MA</t>
  </si>
  <si>
    <t>0043897</t>
  </si>
  <si>
    <t>EFFICAST 3B  35763/2MA/M</t>
  </si>
  <si>
    <t>0043966</t>
  </si>
  <si>
    <t>PELVICAST 6B 35711/32MA</t>
  </si>
  <si>
    <t>IMPLANTÁT ORBITÁLNÍ B3 B4 B5</t>
  </si>
  <si>
    <t>09550</t>
  </si>
  <si>
    <t>SIGNÁLNÍ VÝKON - INFORMACE O VYDÁNÍ ROZHODNUTÍ O D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</si>
  <si>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</si>
  <si>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</si>
  <si>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</si>
  <si>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</si>
  <si>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</si>
  <si>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</si>
  <si>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</si>
  <si>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</si>
  <si>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</si>
  <si>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</si>
  <si>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</si>
  <si>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</si>
  <si>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</si>
  <si>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</si>
  <si>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</si>
  <si>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</si>
  <si>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</si>
  <si>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</si>
  <si>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</si>
  <si>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</si>
  <si>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</si>
  <si>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</si>
  <si>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</si>
  <si>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</si>
  <si>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</si>
  <si>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</si>
  <si>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</si>
  <si>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</si>
  <si>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</si>
  <si>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</si>
  <si>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</si>
  <si>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</si>
  <si>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</si>
  <si>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</si>
  <si>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</si>
  <si>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</si>
  <si>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</si>
  <si>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</si>
  <si>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</si>
  <si>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</si>
  <si>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</si>
  <si>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</si>
  <si>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</si>
  <si>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</si>
  <si>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</si>
  <si>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</si>
  <si>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</si>
  <si>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</si>
  <si>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</si>
  <si>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</si>
  <si>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</si>
  <si>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</si>
  <si>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</si>
  <si>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</si>
  <si>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</si>
  <si>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</si>
  <si>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</si>
  <si>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</si>
  <si>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</si>
  <si>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</si>
  <si>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</si>
  <si>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</si>
  <si>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</si>
  <si>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</si>
  <si>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</si>
  <si>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</si>
  <si>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</si>
  <si>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</si>
  <si>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</si>
  <si>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</si>
  <si>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</si>
  <si>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</si>
  <si>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</si>
  <si>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</si>
  <si>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</si>
  <si>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</si>
  <si>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</si>
  <si>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</si>
  <si>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</si>
  <si>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</si>
  <si>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</si>
  <si>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43611</t>
  </si>
  <si>
    <t>RADIOTERAPIE CS 137 (1 POLE)</t>
  </si>
  <si>
    <t>4F2</t>
  </si>
  <si>
    <t>0012670</t>
  </si>
  <si>
    <t>0049982</t>
  </si>
  <si>
    <t>0049983</t>
  </si>
  <si>
    <t>0049984</t>
  </si>
  <si>
    <t>0052547</t>
  </si>
  <si>
    <t>0077018</t>
  </si>
  <si>
    <t>ULTRAVIST 370</t>
  </si>
  <si>
    <t>0116147</t>
  </si>
  <si>
    <t>EPIRUBICIN ACTAVIS 2 MG/ML INJEKČNÍ ROZTOK</t>
  </si>
  <si>
    <t>0105143</t>
  </si>
  <si>
    <t>0151455</t>
  </si>
  <si>
    <t>OXALIPLATIN HOSPIRA 5 MG/ML KONCENTRÁT PRO PŘÍPRAV</t>
  </si>
  <si>
    <t>0151456</t>
  </si>
  <si>
    <t>0163383</t>
  </si>
  <si>
    <t>PACLINE 6 MG/ML</t>
  </si>
  <si>
    <t>2</t>
  </si>
  <si>
    <t>0007917</t>
  </si>
  <si>
    <t>0007955</t>
  </si>
  <si>
    <t>0007963</t>
  </si>
  <si>
    <t>0107931</t>
  </si>
  <si>
    <t>0107936</t>
  </si>
  <si>
    <t>0107959</t>
  </si>
  <si>
    <t>0207921</t>
  </si>
  <si>
    <t>0028338</t>
  </si>
  <si>
    <t>SET RENÁLNÍ A NEFROSTOMICKÝ RE400740,400840,400940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</si>
  <si>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</si>
  <si>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</si>
  <si>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</si>
  <si>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</si>
  <si>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</si>
  <si>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</si>
  <si>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</si>
  <si>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</si>
  <si>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</si>
  <si>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</si>
  <si>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</si>
  <si>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</si>
  <si>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</si>
  <si>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</si>
  <si>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</si>
  <si>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</si>
  <si>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</si>
  <si>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</si>
  <si>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51353</t>
  </si>
  <si>
    <t>PUNKCE, ODSÁTÍ TENKÉHO STŘEVA, MANIPULACE SE STŘEV</t>
  </si>
  <si>
    <t>GASTROTOMIE, DUODENOTOMIE NEBO JEDNODUCHÁ PYLOROPL</t>
  </si>
  <si>
    <t>51357</t>
  </si>
  <si>
    <t>JEJUNOSTOMIE, ILEOSTOMIE NEBO KOLOSTOMIE, ANTEPOZI</t>
  </si>
  <si>
    <t>51355</t>
  </si>
  <si>
    <t>DVOJ - A VÍCENÁSOBNÁ RESEKCE A (NEBO) ANASTOMÓZA T</t>
  </si>
  <si>
    <t>7F6</t>
  </si>
  <si>
    <t>VÝMĚNA NEFROSTOMIE</t>
  </si>
  <si>
    <t>76121</t>
  </si>
  <si>
    <t>NEFROSTOMOGRAM (JEN KLINICKÝ VÝKON)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</si>
  <si>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</si>
  <si>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</si>
  <si>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</si>
  <si>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</si>
  <si>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</si>
  <si>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</si>
  <si>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</si>
  <si>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</si>
  <si>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</si>
  <si>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</si>
  <si>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</si>
  <si>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</si>
  <si>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</si>
  <si>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</si>
  <si>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</si>
  <si>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</si>
  <si>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</si>
  <si>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</si>
  <si>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</si>
  <si>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</si>
  <si>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SYSTÉMU. KROMĚ VIROVÉ MENINGITIDY BEZ CC                            </t>
  </si>
  <si>
    <t>01412</t>
  </si>
  <si>
    <t xml:space="preserve">NETRAUMATICKÁ PORUCHA VĚDOMÍ A KÓMA S CC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</si>
  <si>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</si>
  <si>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</si>
  <si>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</si>
  <si>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</si>
  <si>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</si>
  <si>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</si>
  <si>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</si>
  <si>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</si>
  <si>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</si>
  <si>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</si>
  <si>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</si>
  <si>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</si>
  <si>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</si>
  <si>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</si>
  <si>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</si>
  <si>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</si>
  <si>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</si>
  <si>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</si>
  <si>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</si>
  <si>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</si>
  <si>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</si>
  <si>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</si>
  <si>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</si>
  <si>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</si>
  <si>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</si>
  <si>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</si>
  <si>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</si>
  <si>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</si>
  <si>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</si>
  <si>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</si>
  <si>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</si>
  <si>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</si>
  <si>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</si>
  <si>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</si>
  <si>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</si>
  <si>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</si>
  <si>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</si>
  <si>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</si>
  <si>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</si>
  <si>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</si>
  <si>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</si>
  <si>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</si>
  <si>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</si>
  <si>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</si>
  <si>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</si>
  <si>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</si>
  <si>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</si>
  <si>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</si>
  <si>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</si>
  <si>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</si>
  <si>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</si>
  <si>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</si>
  <si>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</si>
  <si>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</si>
  <si>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</si>
  <si>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</si>
  <si>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</si>
  <si>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</si>
  <si>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</si>
  <si>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</si>
  <si>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</si>
  <si>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</si>
  <si>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08032</t>
  </si>
  <si>
    <t xml:space="preserve">FÚZE PÁTEŘE. NE PRO DEFORMITY S CC 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</si>
  <si>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</si>
  <si>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</si>
  <si>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08101</t>
  </si>
  <si>
    <t xml:space="preserve">VÝKONY NA ZÁDECH A KRKU. KROMĚ FÚZE PÁTEŘE BEZ CC         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</si>
  <si>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</si>
  <si>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</si>
  <si>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</si>
  <si>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</si>
  <si>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</si>
  <si>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</si>
  <si>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</si>
  <si>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</si>
  <si>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</si>
  <si>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</si>
  <si>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</si>
  <si>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</si>
  <si>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</si>
  <si>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</si>
  <si>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</si>
  <si>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</si>
  <si>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</si>
  <si>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</si>
  <si>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</si>
  <si>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</si>
  <si>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</si>
  <si>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</si>
  <si>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</si>
  <si>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</si>
  <si>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</si>
  <si>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</si>
  <si>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</si>
  <si>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</si>
  <si>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</si>
  <si>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</si>
  <si>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</si>
  <si>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</si>
  <si>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</si>
  <si>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</si>
  <si>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</si>
  <si>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</si>
  <si>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</si>
  <si>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</si>
  <si>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</si>
  <si>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</si>
  <si>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</si>
  <si>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</si>
  <si>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</si>
  <si>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REPRODUKČNÍHO SYSTÉMU S CC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</si>
  <si>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</si>
  <si>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</si>
  <si>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</si>
  <si>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</si>
  <si>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</si>
  <si>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</si>
  <si>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</si>
  <si>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</si>
  <si>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</si>
  <si>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</si>
  <si>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</si>
  <si>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</si>
  <si>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</si>
  <si>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</si>
  <si>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</si>
  <si>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</si>
  <si>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</si>
  <si>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</si>
  <si>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</si>
  <si>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</si>
  <si>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</si>
  <si>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</si>
  <si>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</si>
  <si>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</si>
  <si>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</si>
  <si>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</si>
  <si>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</si>
  <si>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</si>
  <si>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</si>
  <si>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</si>
  <si>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</si>
  <si>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</si>
  <si>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</si>
  <si>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</si>
  <si>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</si>
  <si>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</si>
  <si>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</si>
  <si>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</si>
  <si>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</si>
  <si>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</si>
  <si>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</si>
  <si>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</si>
  <si>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</si>
  <si>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</si>
  <si>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</si>
  <si>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</si>
  <si>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</si>
  <si>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</si>
  <si>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</si>
  <si>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</si>
  <si>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</si>
  <si>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</si>
  <si>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</si>
  <si>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</si>
  <si>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18323</t>
  </si>
  <si>
    <t xml:space="preserve">HOREČKA NEZNÁMÉHO PŮVODU S MCC                                              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</si>
  <si>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</si>
  <si>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</si>
  <si>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</si>
  <si>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</si>
  <si>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</si>
  <si>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</si>
  <si>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</si>
  <si>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</si>
  <si>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</si>
  <si>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</si>
  <si>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</si>
  <si>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</si>
  <si>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</si>
  <si>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</si>
  <si>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</si>
  <si>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 xml:space="preserve">28 - Ústav lékařské genetiky 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</si>
  <si>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</si>
  <si>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</si>
  <si>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</si>
  <si>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</si>
  <si>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</si>
  <si>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</si>
  <si>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</si>
  <si>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706</t>
  </si>
  <si>
    <t>89173</t>
  </si>
  <si>
    <t>ANTEGRÁDNÍ PYELOGRAFIE JEDNOSTRANNÁ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</si>
  <si>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</si>
  <si>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</si>
  <si>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</si>
  <si>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</si>
  <si>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</si>
  <si>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</si>
  <si>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</si>
  <si>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</si>
  <si>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</si>
  <si>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</si>
  <si>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</si>
  <si>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</si>
  <si>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</si>
  <si>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</si>
  <si>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</si>
  <si>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</si>
  <si>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</si>
  <si>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</si>
  <si>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</si>
  <si>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</si>
  <si>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</si>
  <si>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</si>
  <si>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</si>
  <si>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</si>
  <si>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</si>
  <si>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0093626</t>
  </si>
  <si>
    <t>0095609</t>
  </si>
  <si>
    <t>MICROPAQUE CT</t>
  </si>
  <si>
    <t>0002018</t>
  </si>
  <si>
    <t>0002027</t>
  </si>
  <si>
    <t>0002034</t>
  </si>
  <si>
    <t>0002035</t>
  </si>
  <si>
    <t>0002067</t>
  </si>
  <si>
    <t>0002073</t>
  </si>
  <si>
    <t>0002077</t>
  </si>
  <si>
    <t>0002087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</si>
  <si>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</si>
  <si>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</si>
  <si>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</si>
  <si>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</si>
  <si>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</si>
  <si>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</si>
  <si>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</si>
  <si>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</si>
  <si>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</si>
  <si>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</si>
  <si>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</si>
  <si>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</si>
  <si>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</si>
  <si>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</si>
  <si>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</si>
  <si>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</si>
  <si>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</si>
  <si>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</si>
  <si>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</si>
  <si>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</si>
  <si>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</si>
  <si>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</si>
  <si>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</si>
  <si>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</si>
  <si>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</si>
  <si>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</si>
  <si>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</si>
  <si>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</si>
  <si>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</si>
  <si>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</si>
  <si>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</si>
  <si>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</si>
  <si>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</si>
  <si>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</si>
  <si>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</si>
  <si>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</si>
  <si>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</si>
  <si>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</si>
  <si>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</si>
  <si>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</si>
  <si>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</si>
  <si>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</si>
  <si>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</si>
  <si>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</si>
  <si>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</si>
  <si>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</si>
  <si>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</si>
  <si>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</si>
  <si>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</si>
  <si>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</si>
  <si>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</si>
  <si>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</si>
  <si>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</si>
  <si>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</si>
  <si>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</si>
  <si>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</si>
  <si>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</si>
  <si>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</si>
  <si>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</si>
  <si>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</si>
  <si>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</si>
  <si>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</si>
  <si>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</si>
  <si>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</si>
  <si>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</si>
  <si>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</si>
  <si>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</si>
  <si>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</si>
  <si>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</si>
  <si>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</si>
  <si>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</si>
  <si>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</si>
  <si>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</si>
  <si>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</si>
  <si>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</si>
  <si>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</si>
  <si>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</si>
  <si>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</si>
  <si>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</si>
  <si>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</si>
  <si>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</si>
  <si>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</si>
  <si>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</si>
  <si>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</si>
  <si>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</si>
  <si>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</si>
  <si>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</si>
  <si>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</si>
  <si>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</si>
  <si>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</si>
  <si>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</si>
  <si>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</si>
  <si>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</si>
  <si>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</si>
  <si>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</si>
  <si>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</si>
  <si>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</si>
  <si>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</si>
  <si>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</si>
  <si>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</si>
  <si>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</si>
  <si>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</si>
  <si>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</si>
  <si>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</si>
  <si>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</si>
  <si>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</si>
  <si>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</si>
  <si>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</si>
  <si>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</si>
  <si>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</si>
  <si>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</si>
  <si>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</si>
  <si>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</si>
  <si>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</si>
  <si>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</si>
  <si>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</si>
  <si>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</si>
  <si>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</si>
  <si>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</si>
  <si>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</si>
  <si>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</si>
  <si>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</si>
  <si>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</si>
  <si>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</si>
  <si>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</si>
  <si>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</si>
  <si>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</si>
  <si>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</si>
  <si>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</si>
  <si>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</si>
  <si>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</si>
  <si>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</si>
  <si>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</si>
  <si>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</si>
  <si>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</si>
  <si>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</si>
  <si>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</si>
  <si>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</si>
  <si>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</si>
  <si>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</si>
  <si>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</si>
  <si>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</si>
  <si>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</si>
  <si>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</si>
  <si>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</si>
  <si>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</si>
  <si>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</si>
  <si>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</si>
  <si>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</si>
  <si>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</si>
  <si>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</si>
  <si>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</si>
  <si>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</si>
  <si>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</si>
  <si>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</si>
  <si>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</si>
  <si>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</si>
  <si>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</si>
  <si>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</si>
  <si>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</si>
  <si>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</si>
  <si>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</si>
  <si>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</si>
  <si>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</si>
  <si>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</si>
  <si>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</si>
  <si>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</si>
  <si>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</si>
  <si>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</si>
  <si>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</si>
  <si>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</si>
  <si>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</si>
  <si>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</si>
  <si>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</si>
  <si>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</si>
  <si>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</si>
  <si>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</si>
  <si>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</si>
  <si>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</si>
  <si>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</si>
  <si>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</si>
  <si>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</si>
  <si>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</si>
  <si>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</si>
  <si>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</si>
  <si>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</si>
  <si>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</si>
  <si>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</si>
  <si>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</si>
  <si>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</si>
  <si>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</si>
  <si>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</si>
  <si>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</si>
  <si>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</si>
  <si>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</si>
  <si>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</si>
  <si>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</si>
  <si>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</si>
  <si>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</si>
  <si>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</si>
  <si>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</si>
  <si>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</si>
  <si>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</si>
  <si>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</si>
  <si>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</si>
  <si>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</si>
  <si>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</si>
  <si>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</si>
  <si>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</si>
  <si>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</si>
  <si>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</si>
  <si>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</si>
  <si>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</si>
  <si>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</si>
  <si>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</si>
  <si>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</si>
  <si>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</si>
  <si>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</si>
  <si>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</si>
  <si>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</si>
  <si>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</si>
  <si>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</si>
  <si>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</si>
  <si>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</si>
  <si>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</si>
  <si>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</si>
  <si>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</si>
  <si>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</si>
  <si>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</si>
  <si>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</si>
  <si>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</si>
  <si>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</si>
  <si>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</si>
  <si>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</si>
  <si>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</si>
  <si>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</si>
  <si>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</si>
  <si>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</si>
  <si>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</si>
  <si>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</si>
  <si>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</si>
  <si>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</si>
  <si>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</si>
  <si>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</si>
  <si>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</si>
  <si>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</si>
  <si>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</si>
  <si>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</si>
  <si>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</si>
  <si>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</si>
  <si>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</si>
  <si>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</si>
  <si>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</si>
  <si>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</si>
  <si>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</si>
  <si>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</si>
  <si>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</si>
  <si>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</si>
  <si>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</si>
  <si>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</si>
  <si>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</si>
  <si>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</si>
  <si>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</si>
  <si>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</si>
  <si>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</si>
  <si>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</si>
  <si>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</si>
  <si>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</si>
  <si>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</si>
  <si>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</si>
  <si>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</si>
  <si>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</si>
  <si>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</si>
  <si>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</si>
  <si>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</si>
  <si>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</si>
  <si>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</si>
  <si>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</si>
  <si>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</si>
  <si>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</si>
  <si>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</si>
  <si>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</si>
  <si>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</si>
  <si>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</si>
  <si>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</si>
  <si>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</si>
  <si>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</si>
  <si>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</si>
  <si>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</si>
  <si>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</si>
  <si>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</si>
  <si>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</si>
  <si>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</si>
  <si>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</si>
  <si>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</si>
  <si>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</si>
  <si>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</si>
  <si>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</si>
  <si>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</si>
  <si>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</si>
  <si>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</si>
  <si>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</si>
  <si>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</si>
  <si>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</si>
  <si>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</si>
  <si>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</si>
  <si>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</si>
  <si>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</si>
  <si>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</si>
  <si>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93255</t>
  </si>
  <si>
    <t>PROKOLAGEN I. TYPU: PI - NP</t>
  </si>
  <si>
    <t>93229</t>
  </si>
  <si>
    <t>TKÁŇOVÝ POLYPEPTIDICKÝ ANTIGEN (TPA)</t>
  </si>
  <si>
    <t>93139</t>
  </si>
  <si>
    <t>ADRENOKORTIKOTROPIN (ACTH)</t>
  </si>
  <si>
    <t>813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</si>
  <si>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</si>
  <si>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</si>
  <si>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</si>
  <si>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</si>
  <si>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</si>
  <si>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</si>
  <si>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</si>
  <si>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</si>
  <si>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</si>
  <si>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</si>
  <si>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0022075</t>
  </si>
  <si>
    <t>0042411</t>
  </si>
  <si>
    <t>VISIPAQUE 270 MG I/ML</t>
  </si>
  <si>
    <t>0042433</t>
  </si>
  <si>
    <t>VISIPAQUE 320 MG I/ML</t>
  </si>
  <si>
    <t>0042439</t>
  </si>
  <si>
    <t>0045119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</si>
  <si>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</si>
  <si>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</si>
  <si>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</si>
  <si>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</si>
  <si>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</si>
  <si>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</si>
  <si>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</si>
  <si>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0077016</t>
  </si>
  <si>
    <t>ULTRAVIST 300</t>
  </si>
  <si>
    <t>0077019</t>
  </si>
  <si>
    <t>0077024</t>
  </si>
  <si>
    <t>0095607</t>
  </si>
  <si>
    <t>MICROPAQUE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</si>
  <si>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</si>
  <si>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</si>
  <si>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</si>
  <si>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</si>
  <si>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</si>
  <si>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</si>
  <si>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</si>
  <si>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</si>
  <si>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</si>
  <si>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</si>
  <si>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</si>
  <si>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</si>
  <si>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</si>
  <si>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</si>
  <si>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</si>
  <si>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</si>
  <si>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</si>
  <si>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</si>
  <si>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</si>
  <si>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</si>
  <si>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DILATAČNÍ PTA WANDA,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</si>
  <si>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</si>
  <si>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</si>
  <si>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</si>
  <si>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</si>
  <si>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</si>
  <si>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</si>
  <si>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</si>
  <si>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</si>
  <si>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</si>
  <si>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</si>
  <si>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</si>
  <si>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</si>
  <si>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</si>
  <si>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</si>
  <si>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</si>
  <si>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</si>
  <si>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</si>
  <si>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</si>
  <si>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</si>
  <si>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</si>
  <si>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</si>
  <si>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</si>
  <si>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</si>
  <si>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</si>
  <si>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</si>
  <si>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</si>
  <si>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</si>
  <si>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</si>
  <si>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</si>
  <si>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</si>
  <si>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</si>
  <si>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</si>
  <si>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</si>
  <si>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</si>
  <si>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</si>
  <si>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</si>
  <si>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</si>
  <si>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</si>
  <si>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</si>
  <si>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</si>
  <si>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</si>
  <si>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</si>
  <si>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</si>
  <si>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</si>
  <si>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</si>
  <si>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</si>
  <si>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</si>
  <si>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</si>
  <si>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ZAVADĚČ DESTINATION RSR01 - 16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</si>
  <si>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</si>
  <si>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</si>
  <si>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</si>
  <si>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</si>
  <si>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</si>
  <si>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</si>
  <si>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</si>
  <si>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</si>
  <si>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</si>
  <si>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</si>
  <si>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</si>
  <si>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</si>
  <si>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</si>
  <si>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</si>
  <si>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0151633</t>
  </si>
  <si>
    <t>SPIRÁLA EMBOLIZAČNÍ - PERIFERNÍ - AZUR - PUSHABLE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</si>
  <si>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</si>
  <si>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</si>
  <si>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</si>
  <si>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</si>
  <si>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</si>
  <si>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</si>
  <si>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</si>
  <si>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</si>
  <si>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</si>
  <si>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</si>
  <si>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</si>
  <si>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</si>
  <si>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</si>
  <si>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</si>
  <si>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</si>
  <si>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</si>
  <si>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</si>
  <si>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</si>
  <si>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</si>
  <si>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</si>
  <si>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</si>
  <si>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</si>
  <si>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</si>
  <si>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</si>
  <si>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</si>
  <si>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</si>
  <si>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</si>
  <si>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</si>
  <si>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</si>
  <si>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</si>
  <si>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</si>
  <si>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</si>
  <si>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</si>
  <si>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</si>
  <si>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</si>
  <si>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</si>
  <si>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</si>
  <si>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</si>
  <si>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</si>
  <si>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</si>
  <si>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</si>
  <si>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</si>
  <si>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</si>
  <si>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</si>
  <si>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</si>
  <si>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</si>
  <si>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</si>
  <si>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</si>
  <si>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</si>
  <si>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</si>
  <si>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</si>
  <si>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</si>
  <si>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</si>
  <si>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</si>
  <si>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</si>
  <si>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</si>
  <si>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</si>
  <si>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</si>
  <si>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</si>
  <si>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</si>
  <si>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</si>
  <si>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</si>
  <si>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</si>
  <si>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</si>
  <si>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</si>
  <si>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</si>
  <si>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</si>
  <si>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</si>
  <si>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</si>
  <si>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</si>
  <si>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</si>
  <si>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</si>
  <si>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</si>
  <si>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</si>
  <si>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</si>
  <si>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</si>
  <si>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</si>
  <si>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</si>
  <si>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</si>
  <si>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</si>
  <si>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</si>
  <si>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</si>
  <si>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</si>
  <si>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</si>
  <si>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</si>
  <si>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</si>
  <si>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</si>
  <si>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</si>
  <si>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</si>
  <si>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</si>
  <si>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</si>
  <si>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</si>
  <si>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</si>
  <si>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</si>
  <si>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</si>
  <si>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</si>
  <si>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</si>
  <si>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</si>
  <si>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</si>
  <si>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</si>
  <si>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</si>
  <si>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</si>
  <si>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</si>
  <si>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</si>
  <si>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</si>
  <si>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</si>
  <si>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</si>
  <si>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</si>
  <si>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</si>
  <si>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</si>
  <si>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</si>
  <si>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</si>
  <si>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</si>
  <si>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</si>
  <si>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</si>
  <si>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</si>
  <si>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</si>
  <si>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</si>
  <si>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</si>
  <si>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</si>
  <si>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</si>
  <si>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</si>
  <si>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</si>
  <si>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</si>
  <si>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</si>
  <si>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</si>
  <si>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</si>
  <si>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</si>
  <si>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</si>
  <si>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</si>
  <si>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</si>
  <si>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</si>
  <si>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</si>
  <si>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</si>
  <si>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</si>
  <si>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</si>
  <si>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</si>
  <si>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</si>
  <si>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</si>
  <si>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</si>
  <si>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</si>
  <si>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</si>
  <si>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</si>
  <si>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</si>
  <si>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</si>
  <si>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</si>
  <si>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</si>
  <si>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</si>
  <si>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</si>
  <si>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</si>
  <si>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</si>
  <si>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</si>
  <si>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</si>
  <si>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</si>
  <si>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</si>
  <si>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</si>
  <si>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</si>
  <si>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</si>
  <si>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</si>
  <si>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</si>
  <si>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</si>
  <si>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</si>
  <si>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</si>
  <si>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</si>
  <si>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</si>
  <si>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</si>
  <si>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</si>
  <si>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</si>
  <si>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</si>
  <si>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</si>
  <si>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</si>
  <si>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</si>
  <si>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</si>
  <si>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</si>
  <si>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</si>
  <si>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</si>
  <si>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</si>
  <si>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</si>
  <si>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</si>
  <si>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</si>
  <si>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</si>
  <si>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</si>
  <si>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</si>
  <si>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</si>
  <si>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</si>
  <si>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</si>
  <si>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</si>
  <si>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</si>
  <si>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</si>
  <si>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</si>
  <si>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</si>
  <si>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</si>
  <si>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</si>
  <si>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</si>
  <si>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</si>
  <si>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</si>
  <si>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</si>
  <si>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</si>
  <si>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</si>
  <si>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</si>
  <si>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</si>
  <si>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</si>
  <si>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</si>
  <si>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</si>
  <si>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</si>
  <si>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</si>
  <si>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</si>
  <si>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</si>
  <si>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</si>
  <si>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</si>
  <si>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</si>
  <si>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</si>
  <si>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86323</t>
  </si>
  <si>
    <t>CROSS - MATCH DÁRCŮ JEDNODUCHÝ A PRODLOUŽENÝ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</si>
  <si>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</si>
  <si>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</si>
  <si>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</si>
  <si>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</si>
  <si>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</si>
  <si>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</si>
  <si>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</si>
  <si>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</si>
  <si>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</si>
  <si>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</si>
  <si>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</si>
  <si>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</si>
  <si>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</si>
  <si>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</si>
  <si>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</si>
  <si>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</si>
  <si>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</si>
  <si>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44</t>
  </si>
  <si>
    <t>94115</t>
  </si>
  <si>
    <t>IN SITU HYBRIDIZACE LIDSKÉ DNA SE ZNAČENOU SONDOU</t>
  </si>
  <si>
    <t>94123</t>
  </si>
  <si>
    <t>PCR ANALÝZA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</si>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</sst>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3" fontId="35" fillId="0" borderId="14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0.52492573573527357</c:v>
                </c:pt>
                <c:pt idx="1">
                  <c:v>0.57541772375500611</c:v>
                </c:pt>
                <c:pt idx="2">
                  <c:v>0.6188534262214288</c:v>
                </c:pt>
                <c:pt idx="3">
                  <c:v>0.60665989146929622</c:v>
                </c:pt>
                <c:pt idx="4">
                  <c:v>0.60063323887461162</c:v>
                </c:pt>
                <c:pt idx="5">
                  <c:v>0.6035652265812802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24160"/>
        <c:axId val="1035814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0.52225009091844377</c:v>
                </c:pt>
                <c:pt idx="1">
                  <c:v>0.52225009091844377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15552"/>
        <c:axId val="1052827648"/>
      </c:scatterChart>
      <c:catAx>
        <c:axId val="103292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8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81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2924160"/>
        <c:crosses val="autoZero"/>
        <c:crossBetween val="between"/>
      </c:valAx>
      <c:valAx>
        <c:axId val="1035815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2827648"/>
        <c:crosses val="max"/>
        <c:crossBetween val="midCat"/>
      </c:valAx>
      <c:valAx>
        <c:axId val="1052827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5815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0.80860326580188191</c:v>
                </c:pt>
                <c:pt idx="1">
                  <c:v>0.9125477698919543</c:v>
                </c:pt>
                <c:pt idx="2">
                  <c:v>0.9092205379670375</c:v>
                </c:pt>
                <c:pt idx="3">
                  <c:v>0.9140831871170032</c:v>
                </c:pt>
                <c:pt idx="4">
                  <c:v>0.91770321617090445</c:v>
                </c:pt>
                <c:pt idx="5">
                  <c:v>0.92868223980246589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18176"/>
        <c:axId val="1088291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627776"/>
        <c:axId val="1126501760"/>
      </c:scatterChart>
      <c:catAx>
        <c:axId val="10812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829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291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1218176"/>
        <c:crosses val="autoZero"/>
        <c:crossBetween val="between"/>
      </c:valAx>
      <c:valAx>
        <c:axId val="1125627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26501760"/>
        <c:crosses val="max"/>
        <c:crossBetween val="midCat"/>
      </c:valAx>
      <c:valAx>
        <c:axId val="1126501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256277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3617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5561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5562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5609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6015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6022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6413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6523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6719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7437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137693.9999637641</v>
      </c>
      <c r="D4" s="287">
        <f ca="1">IF(ISERROR(VLOOKUP("Náklady celkem",INDIRECT("HI!$A:$G"),5,0)),0,VLOOKUP("Náklady celkem",INDIRECT("HI!$A:$G"),5,0))</f>
        <v>148086.86628000019</v>
      </c>
      <c r="E4" s="288">
        <f ca="1">IF(C4=0,0,D4/C4)</f>
        <v>1.075477989737905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87071.556701762616</v>
      </c>
      <c r="D7" s="295">
        <f>IF(ISERROR(HI!E5),"",HI!E5)</f>
        <v>99185.089460000134</v>
      </c>
      <c r="E7" s="292">
        <f t="shared" ref="E7:E15" si="0">IF(C7=0,0,D7/C7)</f>
        <v>1.1391215824902359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0.98606726700219161</v>
      </c>
      <c r="E8" s="292">
        <f t="shared" si="0"/>
        <v>1.0956302966691018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0.45069444444444445</v>
      </c>
      <c r="E9" s="292">
        <f>IF(C9=0,0,D9/C9)</f>
        <v>1.5023148148148149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0.65703209320038913</v>
      </c>
      <c r="E11" s="292">
        <f t="shared" si="0"/>
        <v>1.0950534886673153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0.96952435979224671</v>
      </c>
      <c r="E12" s="292">
        <f t="shared" si="0"/>
        <v>1.2119054497403083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901.96589880621696</v>
      </c>
      <c r="D15" s="295">
        <f>IF(ISERROR(HI!E6),"",HI!E6)</f>
        <v>887.38883999999996</v>
      </c>
      <c r="E15" s="292">
        <f t="shared" si="0"/>
        <v>0.98383856992208885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24856.121123093686</v>
      </c>
      <c r="D16" s="291">
        <f ca="1">IF(ISERROR(VLOOKUP("Osobní náklady (Kč) *",INDIRECT("HI!$A:$G"),5,0)),0,VLOOKUP("Osobní náklady (Kč) *",INDIRECT("HI!$A:$G"),5,0))</f>
        <v>24160.488940000017</v>
      </c>
      <c r="E16" s="292">
        <f ca="1">IF(C16=0,0,D16/C16)</f>
        <v>0.97201364687399427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71910.703999999998</v>
      </c>
      <c r="D18" s="311">
        <f ca="1">IF(ISERROR(VLOOKUP("Výnosy celkem",INDIRECT("HI!$A:$G"),5,0)),0,VLOOKUP("Výnosy celkem",INDIRECT("HI!$A:$G"),5,0))</f>
        <v>89380.082999999999</v>
      </c>
      <c r="E18" s="312">
        <f t="shared" ref="E18:E28" ca="1" si="1">IF(C18=0,0,D18/C18)</f>
        <v>1.2429315529993976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45610.124000000003</v>
      </c>
      <c r="D19" s="291">
        <f ca="1">IF(ISERROR(VLOOKUP("Ambulance *",INDIRECT("HI!$A:$G"),5,0)),0,VLOOKUP("Ambulance *",INDIRECT("HI!$A:$G"),5,0))</f>
        <v>53780.373</v>
      </c>
      <c r="E19" s="292">
        <f t="shared" ca="1" si="1"/>
        <v>1.1791323566671292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1.1791323566671295</v>
      </c>
      <c r="E20" s="292">
        <f t="shared" si="1"/>
        <v>1.1791323566671295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1.3346095130354847</v>
      </c>
      <c r="E21" s="292">
        <f t="shared" si="1"/>
        <v>1.5701288388652761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26300.58</v>
      </c>
      <c r="D22" s="291">
        <f ca="1">IF(ISERROR(VLOOKUP("Hospitalizace *",INDIRECT("HI!$A:$G"),5,0)),0,VLOOKUP("Hospitalizace *",INDIRECT("HI!$A:$G"),5,0))</f>
        <v>35599.71</v>
      </c>
      <c r="E22" s="292">
        <f ca="1">IF(C22=0,0,D22/C22)</f>
        <v>1.3535712900628045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1.3535712900628045</v>
      </c>
      <c r="E23" s="292">
        <f t="shared" si="1"/>
        <v>1.3535712900628045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1.3535712900628045</v>
      </c>
      <c r="E24" s="292">
        <f t="shared" si="1"/>
        <v>1.3535712900628045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1.3002915451895043</v>
      </c>
      <c r="E26" s="292">
        <f t="shared" si="1"/>
        <v>1.3687279423047414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0.92868223980246589</v>
      </c>
      <c r="E27" s="292">
        <f t="shared" si="1"/>
        <v>0.92868223980246589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1.3294725336273374</v>
      </c>
      <c r="E28" s="292">
        <f t="shared" si="1"/>
        <v>1.3994447722393026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94892.767259999993</v>
      </c>
      <c r="C5" s="33">
        <v>99252.057459999982</v>
      </c>
      <c r="D5" s="12"/>
      <c r="E5" s="230">
        <v>99185.089460000134</v>
      </c>
      <c r="F5" s="32">
        <v>87071.556701762616</v>
      </c>
      <c r="G5" s="229">
        <f>E5-F5</f>
        <v>12113.532758237518</v>
      </c>
      <c r="H5" s="235">
        <f>IF(F5&lt;0.00000001,"",E5/F5)</f>
        <v>1.1391215824902359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1088.3793600000001</v>
      </c>
      <c r="C6" s="35">
        <v>906.91661999999792</v>
      </c>
      <c r="D6" s="12"/>
      <c r="E6" s="231">
        <v>887.38883999999996</v>
      </c>
      <c r="F6" s="34">
        <v>901.96589880621696</v>
      </c>
      <c r="G6" s="232">
        <f>E6-F6</f>
        <v>-14.577058806216996</v>
      </c>
      <c r="H6" s="236">
        <f>IF(F6&lt;0.00000001,"",E6/F6)</f>
        <v>0.98383856992208885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27273.964370000002</v>
      </c>
      <c r="C7" s="35">
        <v>22938.498429999992</v>
      </c>
      <c r="D7" s="12"/>
      <c r="E7" s="231">
        <v>24160.488940000017</v>
      </c>
      <c r="F7" s="34">
        <v>24856.121123093686</v>
      </c>
      <c r="G7" s="232">
        <f>E7-F7</f>
        <v>-695.63218309366857</v>
      </c>
      <c r="H7" s="236">
        <f>IF(F7&lt;0.00000001,"",E7/F7)</f>
        <v>0.97201364687399427</v>
      </c>
    </row>
    <row r="8" spans="1:8" ht="14.4" customHeight="1" thickBot="1" x14ac:dyDescent="0.35">
      <c r="A8" s="1" t="s">
        <v>97</v>
      </c>
      <c r="B8" s="15">
        <v>29957.759570000017</v>
      </c>
      <c r="C8" s="37">
        <v>24289.625140000011</v>
      </c>
      <c r="D8" s="12"/>
      <c r="E8" s="233">
        <v>23853.899040000048</v>
      </c>
      <c r="F8" s="36">
        <v>24864.356240101577</v>
      </c>
      <c r="G8" s="234">
        <f>E8-F8</f>
        <v>-1010.4572001015295</v>
      </c>
      <c r="H8" s="237">
        <f>IF(F8&lt;0.00000001,"",E8/F8)</f>
        <v>0.95936121609809266</v>
      </c>
    </row>
    <row r="9" spans="1:8" ht="14.4" customHeight="1" thickBot="1" x14ac:dyDescent="0.35">
      <c r="A9" s="2" t="s">
        <v>98</v>
      </c>
      <c r="B9" s="3">
        <v>153212.87056000001</v>
      </c>
      <c r="C9" s="39">
        <v>147387.09764999998</v>
      </c>
      <c r="D9" s="12"/>
      <c r="E9" s="3">
        <v>148086.86628000019</v>
      </c>
      <c r="F9" s="38">
        <v>137693.9999637641</v>
      </c>
      <c r="G9" s="38">
        <f>E9-F9</f>
        <v>10392.86631623609</v>
      </c>
      <c r="H9" s="238">
        <f>IF(F9&lt;0.00000001,"",E9/F9)</f>
        <v>1.075477989737905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45610.124000000003</v>
      </c>
      <c r="C11" s="33">
        <f>IF(ISERROR(VLOOKUP("Celkem:",'ZV Vykáz.-A'!A:F,4,0)),0,VLOOKUP("Celkem:",'ZV Vykáz.-A'!A:F,4,0)/1000)</f>
        <v>45345.370999999999</v>
      </c>
      <c r="D11" s="12"/>
      <c r="E11" s="230">
        <f>IF(ISERROR(VLOOKUP("Celkem:",'ZV Vykáz.-A'!A:F,6,0)),0,VLOOKUP("Celkem:",'ZV Vykáz.-A'!A:F,6,0)/1000)</f>
        <v>53780.373</v>
      </c>
      <c r="F11" s="32">
        <f>B11</f>
        <v>45610.124000000003</v>
      </c>
      <c r="G11" s="229">
        <f>E11-F11</f>
        <v>8170.2489999999962</v>
      </c>
      <c r="H11" s="235">
        <f>IF(F11&lt;0.00000001,"",E11/F11)</f>
        <v>1.1791323566671292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26300.58</v>
      </c>
      <c r="C12" s="37">
        <f>IF(ISERROR(VLOOKUP("Celkem",CaseMix!A:D,3,0)),0,VLOOKUP("Celkem",CaseMix!A:D,3,0)*30)</f>
        <v>31015.920000000002</v>
      </c>
      <c r="D12" s="12"/>
      <c r="E12" s="233">
        <f>IF(ISERROR(VLOOKUP("Celkem",CaseMix!A:D,4,0)),0,VLOOKUP("Celkem",CaseMix!A:D,4,0)*30)</f>
        <v>35599.71</v>
      </c>
      <c r="F12" s="36">
        <f>B12</f>
        <v>26300.58</v>
      </c>
      <c r="G12" s="234">
        <f>E12-F12</f>
        <v>9299.1299999999974</v>
      </c>
      <c r="H12" s="237">
        <f>IF(F12&lt;0.00000001,"",E12/F12)</f>
        <v>1.3535712900628045</v>
      </c>
    </row>
    <row r="13" spans="1:8" ht="14.4" customHeight="1" thickBot="1" x14ac:dyDescent="0.35">
      <c r="A13" s="4" t="s">
        <v>101</v>
      </c>
      <c r="B13" s="9">
        <f>SUM(B11:B12)</f>
        <v>71910.703999999998</v>
      </c>
      <c r="C13" s="41">
        <f>SUM(C11:C12)</f>
        <v>76361.290999999997</v>
      </c>
      <c r="D13" s="12"/>
      <c r="E13" s="9">
        <f>SUM(E11:E12)</f>
        <v>89380.082999999999</v>
      </c>
      <c r="F13" s="40">
        <f>SUM(F11:F12)</f>
        <v>71910.703999999998</v>
      </c>
      <c r="G13" s="40">
        <f>E13-F13</f>
        <v>17469.379000000001</v>
      </c>
      <c r="H13" s="239">
        <f>IF(F13&lt;0.00000001,"",E13/F13)</f>
        <v>1.2429315529993976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0.46935158735139615</v>
      </c>
      <c r="C15" s="43">
        <f>IF(C9=0,"",C13/C9)</f>
        <v>0.5181002422704265</v>
      </c>
      <c r="D15" s="12"/>
      <c r="E15" s="10">
        <f>IF(E9=0,"",E13/E9)</f>
        <v>0.60356522658127976</v>
      </c>
      <c r="F15" s="42">
        <f>IF(F9=0,"",F13/F9)</f>
        <v>0.52225009091844377</v>
      </c>
      <c r="G15" s="42">
        <f>IF(ISERROR(F15-E15),"",E15-F15)</f>
        <v>8.1315135662835991E-2</v>
      </c>
      <c r="H15" s="240">
        <f>IF(ISERROR(F15-E15),"",IF(F15&lt;0.00000001,"",E15/F15))</f>
        <v>1.1557015251444627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0.52492573573527357</v>
      </c>
      <c r="C4" s="331">
        <f t="shared" ref="C4:M4" si="0">(C10+C8)/C6</f>
        <v>0.57541772375500611</v>
      </c>
      <c r="D4" s="331">
        <f t="shared" si="0"/>
        <v>0.6188534262214288</v>
      </c>
      <c r="E4" s="331">
        <f t="shared" si="0"/>
        <v>0.60665989146929622</v>
      </c>
      <c r="F4" s="331">
        <f t="shared" si="0"/>
        <v>0.60063323887461162</v>
      </c>
      <c r="G4" s="331">
        <f t="shared" si="0"/>
        <v>0.6035652265812802</v>
      </c>
      <c r="H4" s="331">
        <f t="shared" si="0"/>
        <v>0.36316774303477395</v>
      </c>
      <c r="I4" s="331">
        <f t="shared" si="0"/>
        <v>0.36316774303477395</v>
      </c>
      <c r="J4" s="331">
        <f t="shared" si="0"/>
        <v>0.36316774303477395</v>
      </c>
      <c r="K4" s="331">
        <f t="shared" si="0"/>
        <v>0.36316774303477395</v>
      </c>
      <c r="L4" s="331">
        <f t="shared" si="0"/>
        <v>0.36316774303477395</v>
      </c>
      <c r="M4" s="331">
        <f t="shared" si="0"/>
        <v>0.36316774303477395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25561.170060000099</v>
      </c>
      <c r="C5" s="331">
        <f>IF(ISERROR(VLOOKUP($A5,'Man Tab'!$A:$Q,COLUMN()+2,0)),0,VLOOKUP($A5,'Man Tab'!$A:$Q,COLUMN()+2,0))</f>
        <v>22572.500240000001</v>
      </c>
      <c r="D5" s="331">
        <f>IF(ISERROR(VLOOKUP($A5,'Man Tab'!$A:$Q,COLUMN()+2,0)),0,VLOOKUP($A5,'Man Tab'!$A:$Q,COLUMN()+2,0))</f>
        <v>23382.605</v>
      </c>
      <c r="E5" s="331">
        <f>IF(ISERROR(VLOOKUP($A5,'Man Tab'!$A:$Q,COLUMN()+2,0)),0,VLOOKUP($A5,'Man Tab'!$A:$Q,COLUMN()+2,0))</f>
        <v>26504.819940000001</v>
      </c>
      <c r="F5" s="331">
        <f>IF(ISERROR(VLOOKUP($A5,'Man Tab'!$A:$Q,COLUMN()+2,0)),0,VLOOKUP($A5,'Man Tab'!$A:$Q,COLUMN()+2,0))</f>
        <v>25592.964380000001</v>
      </c>
      <c r="G5" s="331">
        <f>IF(ISERROR(VLOOKUP($A5,'Man Tab'!$A:$Q,COLUMN()+2,0)),0,VLOOKUP($A5,'Man Tab'!$A:$Q,COLUMN()+2,0))</f>
        <v>24472.806659999998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25561.170060000099</v>
      </c>
      <c r="C6" s="333">
        <f t="shared" ref="C6:M6" si="1">C5+B6</f>
        <v>48133.6703000001</v>
      </c>
      <c r="D6" s="333">
        <f t="shared" si="1"/>
        <v>71516.275300000096</v>
      </c>
      <c r="E6" s="333">
        <f t="shared" si="1"/>
        <v>98021.095240000097</v>
      </c>
      <c r="F6" s="333">
        <f t="shared" si="1"/>
        <v>123614.0596200001</v>
      </c>
      <c r="G6" s="333">
        <f t="shared" si="1"/>
        <v>148086.8662800001</v>
      </c>
      <c r="H6" s="333">
        <f t="shared" si="1"/>
        <v>148086.8662800001</v>
      </c>
      <c r="I6" s="333">
        <f t="shared" si="1"/>
        <v>148086.8662800001</v>
      </c>
      <c r="J6" s="333">
        <f t="shared" si="1"/>
        <v>148086.8662800001</v>
      </c>
      <c r="K6" s="333">
        <f t="shared" si="1"/>
        <v>148086.8662800001</v>
      </c>
      <c r="L6" s="333">
        <f t="shared" si="1"/>
        <v>148086.8662800001</v>
      </c>
      <c r="M6" s="333">
        <f t="shared" si="1"/>
        <v>148086.8662800001</v>
      </c>
    </row>
    <row r="7" spans="1:13" ht="14.4" customHeight="1" x14ac:dyDescent="0.3">
      <c r="A7" s="332" t="s">
        <v>127</v>
      </c>
      <c r="B7" s="332">
        <v>173.71299999999999</v>
      </c>
      <c r="C7" s="332">
        <v>366.06099999999998</v>
      </c>
      <c r="D7" s="332">
        <v>595.76300000000003</v>
      </c>
      <c r="E7" s="332">
        <v>802.47299999999996</v>
      </c>
      <c r="F7" s="332">
        <v>981.41399999999999</v>
      </c>
      <c r="G7" s="332">
        <v>1186.6569999999999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5211.3899999999994</v>
      </c>
      <c r="C8" s="333">
        <f t="shared" ref="C8:M8" si="2">C7*30</f>
        <v>10981.83</v>
      </c>
      <c r="D8" s="333">
        <f t="shared" si="2"/>
        <v>17872.89</v>
      </c>
      <c r="E8" s="333">
        <f t="shared" si="2"/>
        <v>24074.19</v>
      </c>
      <c r="F8" s="333">
        <f t="shared" si="2"/>
        <v>29442.42</v>
      </c>
      <c r="G8" s="333">
        <f t="shared" si="2"/>
        <v>35599.71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8206326</v>
      </c>
      <c r="C9" s="332">
        <v>8508811</v>
      </c>
      <c r="D9" s="332">
        <v>9670065</v>
      </c>
      <c r="E9" s="332">
        <v>9006075</v>
      </c>
      <c r="F9" s="332">
        <v>9413016</v>
      </c>
      <c r="G9" s="332">
        <v>8976080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8206.3259999999991</v>
      </c>
      <c r="C10" s="333">
        <f t="shared" ref="C10:M10" si="3">C9/1000+B10</f>
        <v>16715.136999999999</v>
      </c>
      <c r="D10" s="333">
        <f t="shared" si="3"/>
        <v>26385.201999999997</v>
      </c>
      <c r="E10" s="333">
        <f t="shared" si="3"/>
        <v>35391.277000000002</v>
      </c>
      <c r="F10" s="333">
        <f t="shared" si="3"/>
        <v>44804.293000000005</v>
      </c>
      <c r="G10" s="333">
        <f t="shared" si="3"/>
        <v>53780.373000000007</v>
      </c>
      <c r="H10" s="333">
        <f t="shared" si="3"/>
        <v>53780.373000000007</v>
      </c>
      <c r="I10" s="333">
        <f t="shared" si="3"/>
        <v>53780.373000000007</v>
      </c>
      <c r="J10" s="333">
        <f t="shared" si="3"/>
        <v>53780.373000000007</v>
      </c>
      <c r="K10" s="333">
        <f t="shared" si="3"/>
        <v>53780.373000000007</v>
      </c>
      <c r="L10" s="333">
        <f t="shared" si="3"/>
        <v>53780.373000000007</v>
      </c>
      <c r="M10" s="333">
        <f t="shared" si="3"/>
        <v>53780.373000000007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0.52225009091844377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0.52225009091844377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174143.113403525</v>
      </c>
      <c r="C7" s="56">
        <v>14511.9261169604</v>
      </c>
      <c r="D7" s="56">
        <v>17458.0396600001</v>
      </c>
      <c r="E7" s="56">
        <v>14185.972760000001</v>
      </c>
      <c r="F7" s="56">
        <v>15287.350700000001</v>
      </c>
      <c r="G7" s="56">
        <v>16978.29895</v>
      </c>
      <c r="H7" s="56">
        <v>18157.050350000001</v>
      </c>
      <c r="I7" s="56">
        <v>17118.377039999999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99185.089460000105</v>
      </c>
      <c r="Q7" s="189">
        <v>1.1391215824900001</v>
      </c>
    </row>
    <row r="8" spans="1:17" ht="14.4" customHeight="1" x14ac:dyDescent="0.3">
      <c r="A8" s="19" t="s">
        <v>36</v>
      </c>
      <c r="B8" s="55">
        <v>1731.28130071493</v>
      </c>
      <c r="C8" s="56">
        <v>144.27344172624399</v>
      </c>
      <c r="D8" s="56">
        <v>121.471000000001</v>
      </c>
      <c r="E8" s="56">
        <v>163.238</v>
      </c>
      <c r="F8" s="56">
        <v>130.29</v>
      </c>
      <c r="G8" s="56">
        <v>132.38800000000001</v>
      </c>
      <c r="H8" s="56">
        <v>219.381</v>
      </c>
      <c r="I8" s="56">
        <v>213.87700000000001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980.645000000001</v>
      </c>
      <c r="Q8" s="189">
        <v>1.1328546084269999</v>
      </c>
    </row>
    <row r="9" spans="1:17" ht="14.4" customHeight="1" x14ac:dyDescent="0.3">
      <c r="A9" s="19" t="s">
        <v>37</v>
      </c>
      <c r="B9" s="55">
        <v>1803.9317976124401</v>
      </c>
      <c r="C9" s="56">
        <v>150.32764980103599</v>
      </c>
      <c r="D9" s="56">
        <v>116.607320000001</v>
      </c>
      <c r="E9" s="56">
        <v>174.81272999999999</v>
      </c>
      <c r="F9" s="56">
        <v>123.55947</v>
      </c>
      <c r="G9" s="56">
        <v>190.94229999999999</v>
      </c>
      <c r="H9" s="56">
        <v>129.09703999999999</v>
      </c>
      <c r="I9" s="56">
        <v>152.36998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887.38884000000098</v>
      </c>
      <c r="Q9" s="189">
        <v>0.98383856992200003</v>
      </c>
    </row>
    <row r="10" spans="1:17" ht="14.4" customHeight="1" x14ac:dyDescent="0.3">
      <c r="A10" s="19" t="s">
        <v>38</v>
      </c>
      <c r="B10" s="55">
        <v>1122.9960394134</v>
      </c>
      <c r="C10" s="56">
        <v>93.583003284450001</v>
      </c>
      <c r="D10" s="56">
        <v>132.53820000000101</v>
      </c>
      <c r="E10" s="56">
        <v>117.79154</v>
      </c>
      <c r="F10" s="56">
        <v>112.37497999999999</v>
      </c>
      <c r="G10" s="56">
        <v>112.0596</v>
      </c>
      <c r="H10" s="56">
        <v>117.28084</v>
      </c>
      <c r="I10" s="56">
        <v>109.04788000000001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701.093040000001</v>
      </c>
      <c r="Q10" s="189">
        <v>1.2486117767</v>
      </c>
    </row>
    <row r="11" spans="1:17" ht="14.4" customHeight="1" x14ac:dyDescent="0.3">
      <c r="A11" s="19" t="s">
        <v>39</v>
      </c>
      <c r="B11" s="55">
        <v>575.44886922831597</v>
      </c>
      <c r="C11" s="56">
        <v>47.954072435693</v>
      </c>
      <c r="D11" s="56">
        <v>53.432279999999999</v>
      </c>
      <c r="E11" s="56">
        <v>32.212000000000003</v>
      </c>
      <c r="F11" s="56">
        <v>45.509459999999997</v>
      </c>
      <c r="G11" s="56">
        <v>42.442509999999999</v>
      </c>
      <c r="H11" s="56">
        <v>49.943910000000002</v>
      </c>
      <c r="I11" s="56">
        <v>47.974460000000001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271.51461999999998</v>
      </c>
      <c r="Q11" s="189">
        <v>0.94366201592800003</v>
      </c>
    </row>
    <row r="12" spans="1:17" ht="14.4" customHeight="1" x14ac:dyDescent="0.3">
      <c r="A12" s="19" t="s">
        <v>40</v>
      </c>
      <c r="B12" s="55">
        <v>330.10326129247898</v>
      </c>
      <c r="C12" s="56">
        <v>27.508605107706</v>
      </c>
      <c r="D12" s="56">
        <v>1.47373</v>
      </c>
      <c r="E12" s="56">
        <v>3.7695799999999999</v>
      </c>
      <c r="F12" s="56">
        <v>3.7623199999999999</v>
      </c>
      <c r="G12" s="56">
        <v>1.9871399999999999</v>
      </c>
      <c r="H12" s="56">
        <v>4.4544899999999998</v>
      </c>
      <c r="I12" s="56">
        <v>6.1385500000000004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21.585809999999999</v>
      </c>
      <c r="Q12" s="189">
        <v>0.130782167467</v>
      </c>
    </row>
    <row r="13" spans="1:17" ht="14.4" customHeight="1" x14ac:dyDescent="0.3">
      <c r="A13" s="19" t="s">
        <v>41</v>
      </c>
      <c r="B13" s="55">
        <v>146.779095558303</v>
      </c>
      <c r="C13" s="56">
        <v>12.231591296525</v>
      </c>
      <c r="D13" s="56">
        <v>11.745010000000001</v>
      </c>
      <c r="E13" s="56">
        <v>8.04209</v>
      </c>
      <c r="F13" s="56">
        <v>16.24906</v>
      </c>
      <c r="G13" s="56">
        <v>14.82755</v>
      </c>
      <c r="H13" s="56">
        <v>9.5610199999999992</v>
      </c>
      <c r="I13" s="56">
        <v>11.07583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71.500559999999993</v>
      </c>
      <c r="Q13" s="189">
        <v>0.97426080639099999</v>
      </c>
    </row>
    <row r="14" spans="1:17" ht="14.4" customHeight="1" x14ac:dyDescent="0.3">
      <c r="A14" s="19" t="s">
        <v>42</v>
      </c>
      <c r="B14" s="55">
        <v>3743.5363011764798</v>
      </c>
      <c r="C14" s="56">
        <v>311.96135843137301</v>
      </c>
      <c r="D14" s="56">
        <v>428.663000000002</v>
      </c>
      <c r="E14" s="56">
        <v>359.2</v>
      </c>
      <c r="F14" s="56">
        <v>319.79599999999999</v>
      </c>
      <c r="G14" s="56">
        <v>266.661</v>
      </c>
      <c r="H14" s="56">
        <v>226</v>
      </c>
      <c r="I14" s="56">
        <v>196.351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1796.671</v>
      </c>
      <c r="Q14" s="189">
        <v>0.95987903172400002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2675.5931689158501</v>
      </c>
      <c r="C17" s="56">
        <v>222.96609740965499</v>
      </c>
      <c r="D17" s="56">
        <v>84.035650000000004</v>
      </c>
      <c r="E17" s="56">
        <v>335.38114999999999</v>
      </c>
      <c r="F17" s="56">
        <v>22.20308</v>
      </c>
      <c r="G17" s="56">
        <v>1708.0466899999999</v>
      </c>
      <c r="H17" s="56">
        <v>58.467730000000003</v>
      </c>
      <c r="I17" s="56">
        <v>111.43980999999999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2319.57411</v>
      </c>
      <c r="Q17" s="189">
        <v>1.733876537694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0.85</v>
      </c>
      <c r="E18" s="56">
        <v>1.54</v>
      </c>
      <c r="F18" s="56">
        <v>7.2789999999999999</v>
      </c>
      <c r="G18" s="56">
        <v>4.4630000000000001</v>
      </c>
      <c r="H18" s="56">
        <v>3.4740000000000002</v>
      </c>
      <c r="I18" s="56">
        <v>9.2550000000000008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26.861000000000001</v>
      </c>
      <c r="Q18" s="189" t="s">
        <v>333</v>
      </c>
    </row>
    <row r="19" spans="1:17" ht="14.4" customHeight="1" x14ac:dyDescent="0.3">
      <c r="A19" s="19" t="s">
        <v>47</v>
      </c>
      <c r="B19" s="55">
        <v>3833.9969234637401</v>
      </c>
      <c r="C19" s="56">
        <v>319.49974362197901</v>
      </c>
      <c r="D19" s="56">
        <v>158.15048000000101</v>
      </c>
      <c r="E19" s="56">
        <v>360.59208999999998</v>
      </c>
      <c r="F19" s="56">
        <v>352.89864</v>
      </c>
      <c r="G19" s="56">
        <v>135.48840999999999</v>
      </c>
      <c r="H19" s="56">
        <v>572.29795000000001</v>
      </c>
      <c r="I19" s="56">
        <v>456.76704000000001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2036.19461</v>
      </c>
      <c r="Q19" s="189">
        <v>1.0621785309930001</v>
      </c>
    </row>
    <row r="20" spans="1:17" ht="14.4" customHeight="1" x14ac:dyDescent="0.3">
      <c r="A20" s="19" t="s">
        <v>48</v>
      </c>
      <c r="B20" s="55">
        <v>49712.242246187299</v>
      </c>
      <c r="C20" s="56">
        <v>4142.6868538489398</v>
      </c>
      <c r="D20" s="56">
        <v>4075.6837300000202</v>
      </c>
      <c r="E20" s="56">
        <v>3882.0581499999998</v>
      </c>
      <c r="F20" s="56">
        <v>4007.8525500000001</v>
      </c>
      <c r="G20" s="56">
        <v>3992.2950500000002</v>
      </c>
      <c r="H20" s="56">
        <v>4109.9205499999998</v>
      </c>
      <c r="I20" s="56">
        <v>4092.6789100000001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24160.488939999999</v>
      </c>
      <c r="Q20" s="189">
        <v>0.97201364687299996</v>
      </c>
    </row>
    <row r="21" spans="1:17" ht="14.4" customHeight="1" x14ac:dyDescent="0.3">
      <c r="A21" s="20" t="s">
        <v>49</v>
      </c>
      <c r="B21" s="55">
        <v>35564.977520439897</v>
      </c>
      <c r="C21" s="56">
        <v>2963.7481267033199</v>
      </c>
      <c r="D21" s="56">
        <v>2917.7570000000101</v>
      </c>
      <c r="E21" s="56">
        <v>2917.7559999999999</v>
      </c>
      <c r="F21" s="56">
        <v>2917.7559999999999</v>
      </c>
      <c r="G21" s="56">
        <v>2917.7550000000001</v>
      </c>
      <c r="H21" s="56">
        <v>1915.511</v>
      </c>
      <c r="I21" s="56">
        <v>1915.511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15502.046</v>
      </c>
      <c r="Q21" s="189">
        <v>0.87175907765299998</v>
      </c>
    </row>
    <row r="22" spans="1:17" ht="14.4" customHeight="1" x14ac:dyDescent="0.3">
      <c r="A22" s="19" t="s">
        <v>50</v>
      </c>
      <c r="B22" s="55">
        <v>4</v>
      </c>
      <c r="C22" s="56">
        <v>0.33333333333300003</v>
      </c>
      <c r="D22" s="56">
        <v>4.9406564584124654E-324</v>
      </c>
      <c r="E22" s="56">
        <v>10.81</v>
      </c>
      <c r="F22" s="56">
        <v>20.91</v>
      </c>
      <c r="G22" s="56">
        <v>4.9406564584124654E-324</v>
      </c>
      <c r="H22" s="56">
        <v>6.5945</v>
      </c>
      <c r="I22" s="56">
        <v>6.5945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44.908999999999999</v>
      </c>
      <c r="Q22" s="189">
        <v>22.454499999999999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0.72300000000099995</v>
      </c>
      <c r="E24" s="56">
        <v>19.324149999993001</v>
      </c>
      <c r="F24" s="56">
        <v>14.813740000000999</v>
      </c>
      <c r="G24" s="56">
        <v>7.1647400000000001</v>
      </c>
      <c r="H24" s="56">
        <v>13.93</v>
      </c>
      <c r="I24" s="56">
        <v>25.348660000003001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81.304289999999995</v>
      </c>
      <c r="Q24" s="189"/>
    </row>
    <row r="25" spans="1:17" ht="14.4" customHeight="1" x14ac:dyDescent="0.3">
      <c r="A25" s="21" t="s">
        <v>53</v>
      </c>
      <c r="B25" s="58">
        <v>275387.99992752803</v>
      </c>
      <c r="C25" s="59">
        <v>22948.999993960701</v>
      </c>
      <c r="D25" s="59">
        <v>25561.170060000099</v>
      </c>
      <c r="E25" s="59">
        <v>22572.500240000001</v>
      </c>
      <c r="F25" s="59">
        <v>23382.605</v>
      </c>
      <c r="G25" s="59">
        <v>26504.819940000001</v>
      </c>
      <c r="H25" s="59">
        <v>25592.964380000001</v>
      </c>
      <c r="I25" s="59">
        <v>24472.806659999998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148086.86627999999</v>
      </c>
      <c r="Q25" s="190">
        <v>1.0754779897369999</v>
      </c>
    </row>
    <row r="26" spans="1:17" ht="14.4" customHeight="1" x14ac:dyDescent="0.3">
      <c r="A26" s="19" t="s">
        <v>54</v>
      </c>
      <c r="B26" s="55">
        <v>8659.0576977601395</v>
      </c>
      <c r="C26" s="56">
        <v>721.58814148001102</v>
      </c>
      <c r="D26" s="56">
        <v>818.66129000000001</v>
      </c>
      <c r="E26" s="56">
        <v>751.78161</v>
      </c>
      <c r="F26" s="56">
        <v>787.19786999999997</v>
      </c>
      <c r="G26" s="56">
        <v>886.00463999999999</v>
      </c>
      <c r="H26" s="56">
        <v>821.25624000000005</v>
      </c>
      <c r="I26" s="56">
        <v>739.80440999999996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4804.7060600000004</v>
      </c>
      <c r="Q26" s="189">
        <v>1.10975263769</v>
      </c>
    </row>
    <row r="27" spans="1:17" ht="14.4" customHeight="1" x14ac:dyDescent="0.3">
      <c r="A27" s="22" t="s">
        <v>55</v>
      </c>
      <c r="B27" s="58">
        <v>284047.05762528803</v>
      </c>
      <c r="C27" s="59">
        <v>23670.588135440699</v>
      </c>
      <c r="D27" s="59">
        <v>26379.831350000099</v>
      </c>
      <c r="E27" s="59">
        <v>23324.281849999999</v>
      </c>
      <c r="F27" s="59">
        <v>24169.80287</v>
      </c>
      <c r="G27" s="59">
        <v>27390.82458</v>
      </c>
      <c r="H27" s="59">
        <v>26414.22062</v>
      </c>
      <c r="I27" s="59">
        <v>25212.611069999999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152891.57234000001</v>
      </c>
      <c r="Q27" s="190">
        <v>1.0765228382800001</v>
      </c>
    </row>
    <row r="28" spans="1:17" ht="14.4" customHeight="1" x14ac:dyDescent="0.3">
      <c r="A28" s="20" t="s">
        <v>56</v>
      </c>
      <c r="B28" s="55">
        <v>3.2899598367889999</v>
      </c>
      <c r="C28" s="56">
        <v>0.27416331973199998</v>
      </c>
      <c r="D28" s="56">
        <v>0.29764000000000002</v>
      </c>
      <c r="E28" s="56">
        <v>0.38014999999999999</v>
      </c>
      <c r="F28" s="56">
        <v>3.85E-2</v>
      </c>
      <c r="G28" s="56">
        <v>0.37862000000000001</v>
      </c>
      <c r="H28" s="56">
        <v>2.30993</v>
      </c>
      <c r="I28" s="56">
        <v>0.2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3.6048399999999998</v>
      </c>
      <c r="Q28" s="189">
        <v>2.1914188493659998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0.621</v>
      </c>
      <c r="E31" s="62">
        <v>19.738</v>
      </c>
      <c r="F31" s="62">
        <v>15.747</v>
      </c>
      <c r="G31" s="62">
        <v>0.93200000000000005</v>
      </c>
      <c r="H31" s="62">
        <v>1.4279999999999999</v>
      </c>
      <c r="I31" s="62">
        <v>3.0630000000000002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41.529000000000003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299340.48957385402</v>
      </c>
      <c r="C6" s="604">
        <v>302788.30202</v>
      </c>
      <c r="D6" s="605">
        <v>3447.8124461462098</v>
      </c>
      <c r="E6" s="606">
        <v>1.011518029021</v>
      </c>
      <c r="F6" s="604">
        <v>275387.99992752803</v>
      </c>
      <c r="G6" s="605">
        <v>137693.99996376401</v>
      </c>
      <c r="H6" s="607">
        <v>24472.806659999998</v>
      </c>
      <c r="I6" s="604">
        <v>148086.86627999999</v>
      </c>
      <c r="J6" s="605">
        <v>10392.866316236201</v>
      </c>
      <c r="K6" s="608">
        <v>0.53773899486800003</v>
      </c>
    </row>
    <row r="7" spans="1:11" ht="14.4" customHeight="1" thickBot="1" x14ac:dyDescent="0.35">
      <c r="A7" s="623" t="s">
        <v>336</v>
      </c>
      <c r="B7" s="604">
        <v>209737.94049576001</v>
      </c>
      <c r="C7" s="604">
        <v>210021.93585000001</v>
      </c>
      <c r="D7" s="605">
        <v>283.995354240062</v>
      </c>
      <c r="E7" s="606">
        <v>1.0013540485500001</v>
      </c>
      <c r="F7" s="604">
        <v>183597.19006852101</v>
      </c>
      <c r="G7" s="605">
        <v>91798.595034260507</v>
      </c>
      <c r="H7" s="607">
        <v>17858.274740000001</v>
      </c>
      <c r="I7" s="604">
        <v>103933.68863999999</v>
      </c>
      <c r="J7" s="605">
        <v>12135.093605739599</v>
      </c>
      <c r="K7" s="608">
        <v>0.56609629265600003</v>
      </c>
    </row>
    <row r="8" spans="1:11" ht="14.4" customHeight="1" thickBot="1" x14ac:dyDescent="0.35">
      <c r="A8" s="624" t="s">
        <v>337</v>
      </c>
      <c r="B8" s="604">
        <v>205918.42318742699</v>
      </c>
      <c r="C8" s="604">
        <v>206307.84685</v>
      </c>
      <c r="D8" s="605">
        <v>389.42366257263302</v>
      </c>
      <c r="E8" s="606">
        <v>1.0018911550330001</v>
      </c>
      <c r="F8" s="604">
        <v>179853.65376734501</v>
      </c>
      <c r="G8" s="605">
        <v>89926.8268836723</v>
      </c>
      <c r="H8" s="607">
        <v>17661.923739999998</v>
      </c>
      <c r="I8" s="604">
        <v>102137.01764000001</v>
      </c>
      <c r="J8" s="605">
        <v>12210.1907563278</v>
      </c>
      <c r="K8" s="608">
        <v>0.56788958967699998</v>
      </c>
    </row>
    <row r="9" spans="1:11" ht="14.4" customHeight="1" thickBot="1" x14ac:dyDescent="0.35">
      <c r="A9" s="625" t="s">
        <v>338</v>
      </c>
      <c r="B9" s="609">
        <v>0</v>
      </c>
      <c r="C9" s="609">
        <v>7.1000000000000002E-4</v>
      </c>
      <c r="D9" s="610">
        <v>7.1000000000000002E-4</v>
      </c>
      <c r="E9" s="611" t="s">
        <v>333</v>
      </c>
      <c r="F9" s="609">
        <v>0</v>
      </c>
      <c r="G9" s="610">
        <v>0</v>
      </c>
      <c r="H9" s="612">
        <v>4.9406564584124654E-324</v>
      </c>
      <c r="I9" s="609">
        <v>1.31E-3</v>
      </c>
      <c r="J9" s="610">
        <v>1.31E-3</v>
      </c>
      <c r="K9" s="613" t="s">
        <v>333</v>
      </c>
    </row>
    <row r="10" spans="1:11" ht="14.4" customHeight="1" thickBot="1" x14ac:dyDescent="0.35">
      <c r="A10" s="626" t="s">
        <v>339</v>
      </c>
      <c r="B10" s="604">
        <v>0</v>
      </c>
      <c r="C10" s="604">
        <v>7.1000000000000002E-4</v>
      </c>
      <c r="D10" s="605">
        <v>7.1000000000000002E-4</v>
      </c>
      <c r="E10" s="614" t="s">
        <v>333</v>
      </c>
      <c r="F10" s="604">
        <v>0</v>
      </c>
      <c r="G10" s="605">
        <v>0</v>
      </c>
      <c r="H10" s="607">
        <v>4.9406564584124654E-324</v>
      </c>
      <c r="I10" s="604">
        <v>1.31E-3</v>
      </c>
      <c r="J10" s="605">
        <v>1.31E-3</v>
      </c>
      <c r="K10" s="615" t="s">
        <v>333</v>
      </c>
    </row>
    <row r="11" spans="1:11" ht="14.4" customHeight="1" thickBot="1" x14ac:dyDescent="0.35">
      <c r="A11" s="625" t="s">
        <v>340</v>
      </c>
      <c r="B11" s="609">
        <v>199969.47207707301</v>
      </c>
      <c r="C11" s="609">
        <v>200203.93471999999</v>
      </c>
      <c r="D11" s="610">
        <v>234.462642926868</v>
      </c>
      <c r="E11" s="616">
        <v>1.0011724921830001</v>
      </c>
      <c r="F11" s="609">
        <v>174143.113403525</v>
      </c>
      <c r="G11" s="610">
        <v>87071.556701762398</v>
      </c>
      <c r="H11" s="612">
        <v>17118.377039999999</v>
      </c>
      <c r="I11" s="609">
        <v>99185.089460000105</v>
      </c>
      <c r="J11" s="610">
        <v>12113.532758237699</v>
      </c>
      <c r="K11" s="617">
        <v>0.56956079124500003</v>
      </c>
    </row>
    <row r="12" spans="1:11" ht="14.4" customHeight="1" thickBot="1" x14ac:dyDescent="0.35">
      <c r="A12" s="626" t="s">
        <v>341</v>
      </c>
      <c r="B12" s="604">
        <v>61966.831770953999</v>
      </c>
      <c r="C12" s="604">
        <v>62578.936099999999</v>
      </c>
      <c r="D12" s="605">
        <v>612.10432904599998</v>
      </c>
      <c r="E12" s="606">
        <v>1.0098779348810001</v>
      </c>
      <c r="F12" s="604">
        <v>31946.904518379401</v>
      </c>
      <c r="G12" s="605">
        <v>15973.4522591897</v>
      </c>
      <c r="H12" s="607">
        <v>2723.6699400000002</v>
      </c>
      <c r="I12" s="604">
        <v>17488.735489999999</v>
      </c>
      <c r="J12" s="605">
        <v>1515.28323081032</v>
      </c>
      <c r="K12" s="608">
        <v>0.54743130057900002</v>
      </c>
    </row>
    <row r="13" spans="1:11" ht="14.4" customHeight="1" thickBot="1" x14ac:dyDescent="0.35">
      <c r="A13" s="626" t="s">
        <v>342</v>
      </c>
      <c r="B13" s="604">
        <v>318.42113976574899</v>
      </c>
      <c r="C13" s="604">
        <v>283.63288</v>
      </c>
      <c r="D13" s="605">
        <v>-34.788259765748997</v>
      </c>
      <c r="E13" s="606">
        <v>0.89074764385500005</v>
      </c>
      <c r="F13" s="604">
        <v>307.90797077200301</v>
      </c>
      <c r="G13" s="605">
        <v>153.95398538600099</v>
      </c>
      <c r="H13" s="607">
        <v>9.59145</v>
      </c>
      <c r="I13" s="604">
        <v>124.57546000000001</v>
      </c>
      <c r="J13" s="605">
        <v>-29.378525386001002</v>
      </c>
      <c r="K13" s="608">
        <v>0.40458666817700001</v>
      </c>
    </row>
    <row r="14" spans="1:11" ht="14.4" customHeight="1" thickBot="1" x14ac:dyDescent="0.35">
      <c r="A14" s="626" t="s">
        <v>343</v>
      </c>
      <c r="B14" s="604">
        <v>0</v>
      </c>
      <c r="C14" s="604">
        <v>9.8527799999999992</v>
      </c>
      <c r="D14" s="605">
        <v>9.8527799999999992</v>
      </c>
      <c r="E14" s="614" t="s">
        <v>333</v>
      </c>
      <c r="F14" s="604">
        <v>10.000087806684</v>
      </c>
      <c r="G14" s="605">
        <v>5.000043903341</v>
      </c>
      <c r="H14" s="607">
        <v>1.40754</v>
      </c>
      <c r="I14" s="604">
        <v>26.743259999999999</v>
      </c>
      <c r="J14" s="605">
        <v>21.743216096657999</v>
      </c>
      <c r="K14" s="608">
        <v>2.6743025178359998</v>
      </c>
    </row>
    <row r="15" spans="1:11" ht="14.4" customHeight="1" thickBot="1" x14ac:dyDescent="0.35">
      <c r="A15" s="626" t="s">
        <v>344</v>
      </c>
      <c r="B15" s="604">
        <v>0</v>
      </c>
      <c r="C15" s="604">
        <v>4.9406564584124654E-324</v>
      </c>
      <c r="D15" s="605">
        <v>4.9406564584124654E-324</v>
      </c>
      <c r="E15" s="614" t="s">
        <v>333</v>
      </c>
      <c r="F15" s="604">
        <v>4.9406564584124654E-324</v>
      </c>
      <c r="G15" s="605">
        <v>0</v>
      </c>
      <c r="H15" s="607">
        <v>4.9406564584124654E-324</v>
      </c>
      <c r="I15" s="604">
        <v>0.59560000000000002</v>
      </c>
      <c r="J15" s="605">
        <v>0.59560000000000002</v>
      </c>
      <c r="K15" s="615" t="s">
        <v>345</v>
      </c>
    </row>
    <row r="16" spans="1:11" ht="14.4" customHeight="1" thickBot="1" x14ac:dyDescent="0.35">
      <c r="A16" s="626" t="s">
        <v>346</v>
      </c>
      <c r="B16" s="604">
        <v>0</v>
      </c>
      <c r="C16" s="604">
        <v>4.9406564584124654E-324</v>
      </c>
      <c r="D16" s="605">
        <v>4.9406564584124654E-324</v>
      </c>
      <c r="E16" s="614" t="s">
        <v>333</v>
      </c>
      <c r="F16" s="604">
        <v>4.9406564584124654E-324</v>
      </c>
      <c r="G16" s="605">
        <v>0</v>
      </c>
      <c r="H16" s="607">
        <v>8.8550000000000004</v>
      </c>
      <c r="I16" s="604">
        <v>8.8550000000000004</v>
      </c>
      <c r="J16" s="605">
        <v>8.8550000000000004</v>
      </c>
      <c r="K16" s="615" t="s">
        <v>345</v>
      </c>
    </row>
    <row r="17" spans="1:11" ht="14.4" customHeight="1" thickBot="1" x14ac:dyDescent="0.35">
      <c r="A17" s="626" t="s">
        <v>347</v>
      </c>
      <c r="B17" s="604">
        <v>321.00507592446201</v>
      </c>
      <c r="C17" s="604">
        <v>276.20186999999999</v>
      </c>
      <c r="D17" s="605">
        <v>-44.803205924460997</v>
      </c>
      <c r="E17" s="606">
        <v>0.860428356793</v>
      </c>
      <c r="F17" s="604">
        <v>174.15194977110099</v>
      </c>
      <c r="G17" s="605">
        <v>87.075974885549996</v>
      </c>
      <c r="H17" s="607">
        <v>7.8092499999999996</v>
      </c>
      <c r="I17" s="604">
        <v>139.41267999999999</v>
      </c>
      <c r="J17" s="605">
        <v>52.336705114449003</v>
      </c>
      <c r="K17" s="608">
        <v>0.80052322229600004</v>
      </c>
    </row>
    <row r="18" spans="1:11" ht="14.4" customHeight="1" thickBot="1" x14ac:dyDescent="0.35">
      <c r="A18" s="626" t="s">
        <v>348</v>
      </c>
      <c r="B18" s="604">
        <v>8.9978267188669996</v>
      </c>
      <c r="C18" s="604">
        <v>9.6082999999999998</v>
      </c>
      <c r="D18" s="605">
        <v>0.61047328113199995</v>
      </c>
      <c r="E18" s="606">
        <v>1.06784674791</v>
      </c>
      <c r="F18" s="604">
        <v>6.5004407200159999</v>
      </c>
      <c r="G18" s="605">
        <v>3.250220360008</v>
      </c>
      <c r="H18" s="607">
        <v>0.16994999999999999</v>
      </c>
      <c r="I18" s="604">
        <v>41.124139999999997</v>
      </c>
      <c r="J18" s="605">
        <v>37.873919639991001</v>
      </c>
      <c r="K18" s="608">
        <v>6.3263618224169997</v>
      </c>
    </row>
    <row r="19" spans="1:11" ht="14.4" customHeight="1" thickBot="1" x14ac:dyDescent="0.35">
      <c r="A19" s="626" t="s">
        <v>349</v>
      </c>
      <c r="B19" s="604">
        <v>137272.99999999299</v>
      </c>
      <c r="C19" s="604">
        <v>136983.97836000001</v>
      </c>
      <c r="D19" s="605">
        <v>-289.02163999248302</v>
      </c>
      <c r="E19" s="606">
        <v>0.99789454852699999</v>
      </c>
      <c r="F19" s="604">
        <v>141638.59536624499</v>
      </c>
      <c r="G19" s="605">
        <v>70819.297683122204</v>
      </c>
      <c r="H19" s="607">
        <v>13952.453810000001</v>
      </c>
      <c r="I19" s="604">
        <v>77484.609880000105</v>
      </c>
      <c r="J19" s="605">
        <v>6665.3121968778096</v>
      </c>
      <c r="K19" s="608">
        <v>0.54705858724199996</v>
      </c>
    </row>
    <row r="20" spans="1:11" ht="14.4" customHeight="1" thickBot="1" x14ac:dyDescent="0.35">
      <c r="A20" s="626" t="s">
        <v>350</v>
      </c>
      <c r="B20" s="604">
        <v>4.9406564584124654E-324</v>
      </c>
      <c r="C20" s="604">
        <v>4.9406564584124654E-324</v>
      </c>
      <c r="D20" s="605">
        <v>0</v>
      </c>
      <c r="E20" s="606">
        <v>1</v>
      </c>
      <c r="F20" s="604">
        <v>4.9406564584124654E-324</v>
      </c>
      <c r="G20" s="605">
        <v>0</v>
      </c>
      <c r="H20" s="607">
        <v>409.9794</v>
      </c>
      <c r="I20" s="604">
        <v>3822.1336999999999</v>
      </c>
      <c r="J20" s="605">
        <v>3822.1336999999999</v>
      </c>
      <c r="K20" s="615" t="s">
        <v>345</v>
      </c>
    </row>
    <row r="21" spans="1:11" ht="14.4" customHeight="1" thickBot="1" x14ac:dyDescent="0.35">
      <c r="A21" s="626" t="s">
        <v>351</v>
      </c>
      <c r="B21" s="604">
        <v>81.216263717605997</v>
      </c>
      <c r="C21" s="604">
        <v>61.724429999999998</v>
      </c>
      <c r="D21" s="605">
        <v>-19.491833717605999</v>
      </c>
      <c r="E21" s="606">
        <v>0.76000085665799999</v>
      </c>
      <c r="F21" s="604">
        <v>59.053069830981002</v>
      </c>
      <c r="G21" s="605">
        <v>29.52653491549</v>
      </c>
      <c r="H21" s="607">
        <v>4.4406999999999996</v>
      </c>
      <c r="I21" s="604">
        <v>48.304250000000003</v>
      </c>
      <c r="J21" s="605">
        <v>18.777715084509001</v>
      </c>
      <c r="K21" s="608">
        <v>0.81798033765599998</v>
      </c>
    </row>
    <row r="22" spans="1:11" ht="14.4" customHeight="1" thickBot="1" x14ac:dyDescent="0.35">
      <c r="A22" s="625" t="s">
        <v>352</v>
      </c>
      <c r="B22" s="609">
        <v>1982.0356007400501</v>
      </c>
      <c r="C22" s="609">
        <v>1721.694</v>
      </c>
      <c r="D22" s="610">
        <v>-260.34160074004501</v>
      </c>
      <c r="E22" s="616">
        <v>0.86864938215900001</v>
      </c>
      <c r="F22" s="609">
        <v>1731.28130071493</v>
      </c>
      <c r="G22" s="610">
        <v>865.64065035746296</v>
      </c>
      <c r="H22" s="612">
        <v>213.87700000000001</v>
      </c>
      <c r="I22" s="609">
        <v>980.645000000001</v>
      </c>
      <c r="J22" s="610">
        <v>115.00434964253699</v>
      </c>
      <c r="K22" s="617">
        <v>0.56642730421300003</v>
      </c>
    </row>
    <row r="23" spans="1:11" ht="14.4" customHeight="1" thickBot="1" x14ac:dyDescent="0.35">
      <c r="A23" s="626" t="s">
        <v>353</v>
      </c>
      <c r="B23" s="604">
        <v>1970.3879236989201</v>
      </c>
      <c r="C23" s="604">
        <v>1706.472</v>
      </c>
      <c r="D23" s="605">
        <v>-263.91592369892402</v>
      </c>
      <c r="E23" s="606">
        <v>0.86605890112999995</v>
      </c>
      <c r="F23" s="604">
        <v>1715.98983250742</v>
      </c>
      <c r="G23" s="605">
        <v>857.99491625370899</v>
      </c>
      <c r="H23" s="607">
        <v>209.297</v>
      </c>
      <c r="I23" s="604">
        <v>973.31700000000103</v>
      </c>
      <c r="J23" s="605">
        <v>115.32208374629199</v>
      </c>
      <c r="K23" s="608">
        <v>0.56720440969999997</v>
      </c>
    </row>
    <row r="24" spans="1:11" ht="14.4" customHeight="1" thickBot="1" x14ac:dyDescent="0.35">
      <c r="A24" s="626" t="s">
        <v>354</v>
      </c>
      <c r="B24" s="604">
        <v>11.647677041121</v>
      </c>
      <c r="C24" s="604">
        <v>15.222</v>
      </c>
      <c r="D24" s="605">
        <v>3.5743229588780001</v>
      </c>
      <c r="E24" s="606">
        <v>1.306870026208</v>
      </c>
      <c r="F24" s="604">
        <v>15.291468207508</v>
      </c>
      <c r="G24" s="605">
        <v>7.6457341037540001</v>
      </c>
      <c r="H24" s="607">
        <v>4.58</v>
      </c>
      <c r="I24" s="604">
        <v>7.3280000000000003</v>
      </c>
      <c r="J24" s="605">
        <v>-0.31773410375400002</v>
      </c>
      <c r="K24" s="608">
        <v>0.47922147831400003</v>
      </c>
    </row>
    <row r="25" spans="1:11" ht="14.4" customHeight="1" thickBot="1" x14ac:dyDescent="0.35">
      <c r="A25" s="625" t="s">
        <v>355</v>
      </c>
      <c r="B25" s="609">
        <v>1971.1515422070499</v>
      </c>
      <c r="C25" s="609">
        <v>1801.5105900000001</v>
      </c>
      <c r="D25" s="610">
        <v>-169.64095220704601</v>
      </c>
      <c r="E25" s="616">
        <v>0.91393814804399998</v>
      </c>
      <c r="F25" s="609">
        <v>1803.9317976124401</v>
      </c>
      <c r="G25" s="610">
        <v>901.96589880621696</v>
      </c>
      <c r="H25" s="612">
        <v>152.36998</v>
      </c>
      <c r="I25" s="609">
        <v>887.38884000000098</v>
      </c>
      <c r="J25" s="610">
        <v>-14.577058806216</v>
      </c>
      <c r="K25" s="617">
        <v>0.49191928496100001</v>
      </c>
    </row>
    <row r="26" spans="1:11" ht="14.4" customHeight="1" thickBot="1" x14ac:dyDescent="0.35">
      <c r="A26" s="626" t="s">
        <v>356</v>
      </c>
      <c r="B26" s="604">
        <v>20.647814971595999</v>
      </c>
      <c r="C26" s="604">
        <v>4.4515599999999997</v>
      </c>
      <c r="D26" s="605">
        <v>-16.196254971596002</v>
      </c>
      <c r="E26" s="606">
        <v>0.21559472545200001</v>
      </c>
      <c r="F26" s="604">
        <v>4.4518056676080002</v>
      </c>
      <c r="G26" s="605">
        <v>2.2259028338040001</v>
      </c>
      <c r="H26" s="607">
        <v>4.9406564584124654E-324</v>
      </c>
      <c r="I26" s="604">
        <v>2.9643938750474793E-323</v>
      </c>
      <c r="J26" s="605">
        <v>-2.2259028338040001</v>
      </c>
      <c r="K26" s="608">
        <v>4.9406564584124654E-324</v>
      </c>
    </row>
    <row r="27" spans="1:11" ht="14.4" customHeight="1" thickBot="1" x14ac:dyDescent="0.35">
      <c r="A27" s="626" t="s">
        <v>357</v>
      </c>
      <c r="B27" s="604">
        <v>19.106320922047001</v>
      </c>
      <c r="C27" s="604">
        <v>41.220089999999999</v>
      </c>
      <c r="D27" s="605">
        <v>22.113769077952</v>
      </c>
      <c r="E27" s="606">
        <v>2.157405926979</v>
      </c>
      <c r="F27" s="604">
        <v>41.220046341665999</v>
      </c>
      <c r="G27" s="605">
        <v>20.610023170832999</v>
      </c>
      <c r="H27" s="607">
        <v>10.19046</v>
      </c>
      <c r="I27" s="604">
        <v>68.7667</v>
      </c>
      <c r="J27" s="605">
        <v>48.156676829166003</v>
      </c>
      <c r="K27" s="608">
        <v>1.6682829376270001</v>
      </c>
    </row>
    <row r="28" spans="1:11" ht="14.4" customHeight="1" thickBot="1" x14ac:dyDescent="0.35">
      <c r="A28" s="626" t="s">
        <v>358</v>
      </c>
      <c r="B28" s="604">
        <v>1.9398150534309999</v>
      </c>
      <c r="C28" s="604">
        <v>0.55164000000000002</v>
      </c>
      <c r="D28" s="605">
        <v>-1.388175053431</v>
      </c>
      <c r="E28" s="606">
        <v>0.28437762611599998</v>
      </c>
      <c r="F28" s="604">
        <v>0.55167487370000001</v>
      </c>
      <c r="G28" s="605">
        <v>0.27583743685000001</v>
      </c>
      <c r="H28" s="607">
        <v>4.9406564584124654E-324</v>
      </c>
      <c r="I28" s="604">
        <v>2.9643938750474793E-323</v>
      </c>
      <c r="J28" s="605">
        <v>-0.27583743685000001</v>
      </c>
      <c r="K28" s="608">
        <v>5.434722104253712E-323</v>
      </c>
    </row>
    <row r="29" spans="1:11" ht="14.4" customHeight="1" thickBot="1" x14ac:dyDescent="0.35">
      <c r="A29" s="626" t="s">
        <v>359</v>
      </c>
      <c r="B29" s="604">
        <v>178.783725725354</v>
      </c>
      <c r="C29" s="604">
        <v>172.99751000000001</v>
      </c>
      <c r="D29" s="605">
        <v>-5.7862157253540003</v>
      </c>
      <c r="E29" s="606">
        <v>0.967635668728</v>
      </c>
      <c r="F29" s="604">
        <v>170.390917932973</v>
      </c>
      <c r="G29" s="605">
        <v>85.195458966486001</v>
      </c>
      <c r="H29" s="607">
        <v>18.709019999999999</v>
      </c>
      <c r="I29" s="604">
        <v>87.127989999999997</v>
      </c>
      <c r="J29" s="605">
        <v>1.9325310335129999</v>
      </c>
      <c r="K29" s="608">
        <v>0.51134174906100005</v>
      </c>
    </row>
    <row r="30" spans="1:11" ht="14.4" customHeight="1" thickBot="1" x14ac:dyDescent="0.35">
      <c r="A30" s="626" t="s">
        <v>360</v>
      </c>
      <c r="B30" s="604">
        <v>893.31807074648896</v>
      </c>
      <c r="C30" s="604">
        <v>838.28515000000004</v>
      </c>
      <c r="D30" s="605">
        <v>-55.032920746488998</v>
      </c>
      <c r="E30" s="606">
        <v>0.93839493171699995</v>
      </c>
      <c r="F30" s="604">
        <v>848.27905795537094</v>
      </c>
      <c r="G30" s="605">
        <v>424.13952897768502</v>
      </c>
      <c r="H30" s="607">
        <v>71.149529999999999</v>
      </c>
      <c r="I30" s="604">
        <v>424.29147</v>
      </c>
      <c r="J30" s="605">
        <v>0.151941022314</v>
      </c>
      <c r="K30" s="608">
        <v>0.50017911679000004</v>
      </c>
    </row>
    <row r="31" spans="1:11" ht="14.4" customHeight="1" thickBot="1" x14ac:dyDescent="0.35">
      <c r="A31" s="626" t="s">
        <v>361</v>
      </c>
      <c r="B31" s="604">
        <v>158.810716134606</v>
      </c>
      <c r="C31" s="604">
        <v>145.97755000000001</v>
      </c>
      <c r="D31" s="605">
        <v>-12.833166134604999</v>
      </c>
      <c r="E31" s="606">
        <v>0.91919206432</v>
      </c>
      <c r="F31" s="604">
        <v>146.00316816061601</v>
      </c>
      <c r="G31" s="605">
        <v>73.001584080308007</v>
      </c>
      <c r="H31" s="607">
        <v>11.066000000000001</v>
      </c>
      <c r="I31" s="604">
        <v>68.756100000000004</v>
      </c>
      <c r="J31" s="605">
        <v>-4.2454840803070004</v>
      </c>
      <c r="K31" s="608">
        <v>0.47092197290100002</v>
      </c>
    </row>
    <row r="32" spans="1:11" ht="14.4" customHeight="1" thickBot="1" x14ac:dyDescent="0.35">
      <c r="A32" s="626" t="s">
        <v>362</v>
      </c>
      <c r="B32" s="604">
        <v>0</v>
      </c>
      <c r="C32" s="604">
        <v>2.10806</v>
      </c>
      <c r="D32" s="605">
        <v>2.10806</v>
      </c>
      <c r="E32" s="614" t="s">
        <v>333</v>
      </c>
      <c r="F32" s="604">
        <v>2.0667837111459999</v>
      </c>
      <c r="G32" s="605">
        <v>1.033391855573</v>
      </c>
      <c r="H32" s="607">
        <v>4.9406564584124654E-324</v>
      </c>
      <c r="I32" s="604">
        <v>2.9643938750474793E-323</v>
      </c>
      <c r="J32" s="605">
        <v>-1.033391855573</v>
      </c>
      <c r="K32" s="608">
        <v>1.4821969375237396E-323</v>
      </c>
    </row>
    <row r="33" spans="1:11" ht="14.4" customHeight="1" thickBot="1" x14ac:dyDescent="0.35">
      <c r="A33" s="626" t="s">
        <v>363</v>
      </c>
      <c r="B33" s="604">
        <v>187.96442481869499</v>
      </c>
      <c r="C33" s="604">
        <v>155.50899000000001</v>
      </c>
      <c r="D33" s="605">
        <v>-32.455434818694002</v>
      </c>
      <c r="E33" s="606">
        <v>0.82733203450500004</v>
      </c>
      <c r="F33" s="604">
        <v>162.52357467943901</v>
      </c>
      <c r="G33" s="605">
        <v>81.261787339719007</v>
      </c>
      <c r="H33" s="607">
        <v>29.911020000000001</v>
      </c>
      <c r="I33" s="604">
        <v>83.404020000000003</v>
      </c>
      <c r="J33" s="605">
        <v>2.1422326602799999</v>
      </c>
      <c r="K33" s="608">
        <v>0.51318105797500002</v>
      </c>
    </row>
    <row r="34" spans="1:11" ht="14.4" customHeight="1" thickBot="1" x14ac:dyDescent="0.35">
      <c r="A34" s="626" t="s">
        <v>364</v>
      </c>
      <c r="B34" s="604">
        <v>77.972653834826005</v>
      </c>
      <c r="C34" s="604">
        <v>73.244540000000001</v>
      </c>
      <c r="D34" s="605">
        <v>-4.7281138348259999</v>
      </c>
      <c r="E34" s="606">
        <v>0.93936189673799997</v>
      </c>
      <c r="F34" s="604">
        <v>74.280985500195001</v>
      </c>
      <c r="G34" s="605">
        <v>37.140492750097003</v>
      </c>
      <c r="H34" s="607">
        <v>6.8339999999999996</v>
      </c>
      <c r="I34" s="604">
        <v>32.470350000000003</v>
      </c>
      <c r="J34" s="605">
        <v>-4.6701427500969999</v>
      </c>
      <c r="K34" s="608">
        <v>0.43712869156599998</v>
      </c>
    </row>
    <row r="35" spans="1:11" ht="14.4" customHeight="1" thickBot="1" x14ac:dyDescent="0.35">
      <c r="A35" s="626" t="s">
        <v>365</v>
      </c>
      <c r="B35" s="604">
        <v>432.608</v>
      </c>
      <c r="C35" s="604">
        <v>367.16550000000001</v>
      </c>
      <c r="D35" s="605">
        <v>-65.442499999999001</v>
      </c>
      <c r="E35" s="606">
        <v>0.84872563614100005</v>
      </c>
      <c r="F35" s="604">
        <v>354.16378278971899</v>
      </c>
      <c r="G35" s="605">
        <v>177.08189139486001</v>
      </c>
      <c r="H35" s="607">
        <v>4.5099499999999999</v>
      </c>
      <c r="I35" s="604">
        <v>122.57221</v>
      </c>
      <c r="J35" s="605">
        <v>-54.509681394859001</v>
      </c>
      <c r="K35" s="608">
        <v>0.346089058103</v>
      </c>
    </row>
    <row r="36" spans="1:11" ht="14.4" customHeight="1" thickBot="1" x14ac:dyDescent="0.35">
      <c r="A36" s="625" t="s">
        <v>366</v>
      </c>
      <c r="B36" s="609">
        <v>1102.0601159595999</v>
      </c>
      <c r="C36" s="609">
        <v>1335.1488099999999</v>
      </c>
      <c r="D36" s="610">
        <v>233.08869404039899</v>
      </c>
      <c r="E36" s="616">
        <v>1.211502703586</v>
      </c>
      <c r="F36" s="609">
        <v>1122.9960394134</v>
      </c>
      <c r="G36" s="610">
        <v>561.49801970670205</v>
      </c>
      <c r="H36" s="612">
        <v>109.04788000000001</v>
      </c>
      <c r="I36" s="609">
        <v>701.093040000001</v>
      </c>
      <c r="J36" s="610">
        <v>139.59502029329801</v>
      </c>
      <c r="K36" s="617">
        <v>0.62430588835</v>
      </c>
    </row>
    <row r="37" spans="1:11" ht="14.4" customHeight="1" thickBot="1" x14ac:dyDescent="0.35">
      <c r="A37" s="626" t="s">
        <v>367</v>
      </c>
      <c r="B37" s="604">
        <v>962.064960003588</v>
      </c>
      <c r="C37" s="604">
        <v>1125.4198699999999</v>
      </c>
      <c r="D37" s="605">
        <v>163.354909996413</v>
      </c>
      <c r="E37" s="606">
        <v>1.1697961330960001</v>
      </c>
      <c r="F37" s="604">
        <v>959.99661428038098</v>
      </c>
      <c r="G37" s="605">
        <v>479.99830714018998</v>
      </c>
      <c r="H37" s="607">
        <v>87.247410000000002</v>
      </c>
      <c r="I37" s="604">
        <v>579.74024000000099</v>
      </c>
      <c r="J37" s="605">
        <v>99.741932859810007</v>
      </c>
      <c r="K37" s="608">
        <v>0.60389821315600001</v>
      </c>
    </row>
    <row r="38" spans="1:11" ht="14.4" customHeight="1" thickBot="1" x14ac:dyDescent="0.35">
      <c r="A38" s="626" t="s">
        <v>368</v>
      </c>
      <c r="B38" s="604">
        <v>139.99515595601301</v>
      </c>
      <c r="C38" s="604">
        <v>200.91139000000001</v>
      </c>
      <c r="D38" s="605">
        <v>60.916234043986002</v>
      </c>
      <c r="E38" s="606">
        <v>1.435131013126</v>
      </c>
      <c r="F38" s="604">
        <v>162.99942513302301</v>
      </c>
      <c r="G38" s="605">
        <v>81.499712566510993</v>
      </c>
      <c r="H38" s="607">
        <v>19.62839</v>
      </c>
      <c r="I38" s="604">
        <v>119.18071999999999</v>
      </c>
      <c r="J38" s="605">
        <v>37.681007433487999</v>
      </c>
      <c r="K38" s="608">
        <v>0.731172640042</v>
      </c>
    </row>
    <row r="39" spans="1:11" ht="14.4" customHeight="1" thickBot="1" x14ac:dyDescent="0.35">
      <c r="A39" s="626" t="s">
        <v>369</v>
      </c>
      <c r="B39" s="604">
        <v>0</v>
      </c>
      <c r="C39" s="604">
        <v>8.8175500000000007</v>
      </c>
      <c r="D39" s="605">
        <v>8.8175500000000007</v>
      </c>
      <c r="E39" s="614" t="s">
        <v>333</v>
      </c>
      <c r="F39" s="604">
        <v>0</v>
      </c>
      <c r="G39" s="605">
        <v>0</v>
      </c>
      <c r="H39" s="607">
        <v>2.1720799999999998</v>
      </c>
      <c r="I39" s="604">
        <v>2.1720799999999998</v>
      </c>
      <c r="J39" s="605">
        <v>2.1720799999999998</v>
      </c>
      <c r="K39" s="615" t="s">
        <v>333</v>
      </c>
    </row>
    <row r="40" spans="1:11" ht="14.4" customHeight="1" thickBot="1" x14ac:dyDescent="0.35">
      <c r="A40" s="625" t="s">
        <v>370</v>
      </c>
      <c r="B40" s="609">
        <v>524.43918072132499</v>
      </c>
      <c r="C40" s="609">
        <v>588.79006000000004</v>
      </c>
      <c r="D40" s="610">
        <v>64.350879278674995</v>
      </c>
      <c r="E40" s="616">
        <v>1.122704179329</v>
      </c>
      <c r="F40" s="609">
        <v>575.44886922831597</v>
      </c>
      <c r="G40" s="610">
        <v>287.72443461415799</v>
      </c>
      <c r="H40" s="612">
        <v>47.974460000000001</v>
      </c>
      <c r="I40" s="609">
        <v>271.51461999999998</v>
      </c>
      <c r="J40" s="610">
        <v>-16.209814614157001</v>
      </c>
      <c r="K40" s="617">
        <v>0.47183100796400002</v>
      </c>
    </row>
    <row r="41" spans="1:11" ht="14.4" customHeight="1" thickBot="1" x14ac:dyDescent="0.35">
      <c r="A41" s="626" t="s">
        <v>371</v>
      </c>
      <c r="B41" s="604">
        <v>110.936712692611</v>
      </c>
      <c r="C41" s="604">
        <v>30.083850000000002</v>
      </c>
      <c r="D41" s="605">
        <v>-80.852862692610998</v>
      </c>
      <c r="E41" s="606">
        <v>0.27118029072400002</v>
      </c>
      <c r="F41" s="604">
        <v>34.719927265877999</v>
      </c>
      <c r="G41" s="605">
        <v>17.359963632938999</v>
      </c>
      <c r="H41" s="607">
        <v>0</v>
      </c>
      <c r="I41" s="604">
        <v>3.68445</v>
      </c>
      <c r="J41" s="605">
        <v>-13.675513632938999</v>
      </c>
      <c r="K41" s="608">
        <v>0.106119173919</v>
      </c>
    </row>
    <row r="42" spans="1:11" ht="14.4" customHeight="1" thickBot="1" x14ac:dyDescent="0.35">
      <c r="A42" s="626" t="s">
        <v>372</v>
      </c>
      <c r="B42" s="604">
        <v>20.695190245879001</v>
      </c>
      <c r="C42" s="604">
        <v>18.424579999999999</v>
      </c>
      <c r="D42" s="605">
        <v>-2.2706102458789998</v>
      </c>
      <c r="E42" s="606">
        <v>0.89028319049399995</v>
      </c>
      <c r="F42" s="604">
        <v>18.545408285680001</v>
      </c>
      <c r="G42" s="605">
        <v>9.2727041428400003</v>
      </c>
      <c r="H42" s="607">
        <v>1.2869699999999999</v>
      </c>
      <c r="I42" s="604">
        <v>7.3278400000000001</v>
      </c>
      <c r="J42" s="605">
        <v>-1.94486414284</v>
      </c>
      <c r="K42" s="608">
        <v>0.39512961306200001</v>
      </c>
    </row>
    <row r="43" spans="1:11" ht="14.4" customHeight="1" thickBot="1" x14ac:dyDescent="0.35">
      <c r="A43" s="626" t="s">
        <v>373</v>
      </c>
      <c r="B43" s="604">
        <v>161.43517585142899</v>
      </c>
      <c r="C43" s="604">
        <v>197.30358000000001</v>
      </c>
      <c r="D43" s="605">
        <v>35.868404148570001</v>
      </c>
      <c r="E43" s="606">
        <v>1.2221845639240001</v>
      </c>
      <c r="F43" s="604">
        <v>202.95596270859701</v>
      </c>
      <c r="G43" s="605">
        <v>101.477981354299</v>
      </c>
      <c r="H43" s="607">
        <v>17.375830000000001</v>
      </c>
      <c r="I43" s="604">
        <v>102.69849000000001</v>
      </c>
      <c r="J43" s="605">
        <v>1.2205086457009999</v>
      </c>
      <c r="K43" s="608">
        <v>0.50601366241900003</v>
      </c>
    </row>
    <row r="44" spans="1:11" ht="14.4" customHeight="1" thickBot="1" x14ac:dyDescent="0.35">
      <c r="A44" s="626" t="s">
        <v>374</v>
      </c>
      <c r="B44" s="604">
        <v>126.75856356624701</v>
      </c>
      <c r="C44" s="604">
        <v>101.21017000000001</v>
      </c>
      <c r="D44" s="605">
        <v>-25.548393566247</v>
      </c>
      <c r="E44" s="606">
        <v>0.79844838212500002</v>
      </c>
      <c r="F44" s="604">
        <v>105.627345074761</v>
      </c>
      <c r="G44" s="605">
        <v>52.81367253738</v>
      </c>
      <c r="H44" s="607">
        <v>8.5037099999999999</v>
      </c>
      <c r="I44" s="604">
        <v>45.823900000000002</v>
      </c>
      <c r="J44" s="605">
        <v>-6.9897725373800004</v>
      </c>
      <c r="K44" s="608">
        <v>0.433826107884</v>
      </c>
    </row>
    <row r="45" spans="1:11" ht="14.4" customHeight="1" thickBot="1" x14ac:dyDescent="0.35">
      <c r="A45" s="626" t="s">
        <v>375</v>
      </c>
      <c r="B45" s="604">
        <v>22.026639613261001</v>
      </c>
      <c r="C45" s="604">
        <v>25.705559999999998</v>
      </c>
      <c r="D45" s="605">
        <v>3.678920386738</v>
      </c>
      <c r="E45" s="606">
        <v>1.1670214091360001</v>
      </c>
      <c r="F45" s="604">
        <v>29.997569216719999</v>
      </c>
      <c r="G45" s="605">
        <v>14.998784608359999</v>
      </c>
      <c r="H45" s="607">
        <v>1.9053199999999999</v>
      </c>
      <c r="I45" s="604">
        <v>9.9180700000000002</v>
      </c>
      <c r="J45" s="605">
        <v>-5.0807146083600001</v>
      </c>
      <c r="K45" s="608">
        <v>0.33062912292399999</v>
      </c>
    </row>
    <row r="46" spans="1:11" ht="14.4" customHeight="1" thickBot="1" x14ac:dyDescent="0.35">
      <c r="A46" s="626" t="s">
        <v>376</v>
      </c>
      <c r="B46" s="604">
        <v>1.177125058626</v>
      </c>
      <c r="C46" s="604">
        <v>1.1140000000000001</v>
      </c>
      <c r="D46" s="605">
        <v>-6.3125058626E-2</v>
      </c>
      <c r="E46" s="606">
        <v>0.94637353256199996</v>
      </c>
      <c r="F46" s="604">
        <v>1.934502133821</v>
      </c>
      <c r="G46" s="605">
        <v>0.96725106690999996</v>
      </c>
      <c r="H46" s="607">
        <v>4.9406564584124654E-324</v>
      </c>
      <c r="I46" s="604">
        <v>0.45</v>
      </c>
      <c r="J46" s="605">
        <v>-0.51725106691</v>
      </c>
      <c r="K46" s="608">
        <v>0.23261799102299999</v>
      </c>
    </row>
    <row r="47" spans="1:11" ht="14.4" customHeight="1" thickBot="1" x14ac:dyDescent="0.35">
      <c r="A47" s="626" t="s">
        <v>377</v>
      </c>
      <c r="B47" s="604">
        <v>18.119263073635999</v>
      </c>
      <c r="C47" s="604">
        <v>43.544049999999999</v>
      </c>
      <c r="D47" s="605">
        <v>25.424786926363002</v>
      </c>
      <c r="E47" s="606">
        <v>2.4031910030239998</v>
      </c>
      <c r="F47" s="604">
        <v>24.307195393829002</v>
      </c>
      <c r="G47" s="605">
        <v>12.153597696914</v>
      </c>
      <c r="H47" s="607">
        <v>3.5089199999999998</v>
      </c>
      <c r="I47" s="604">
        <v>23.13382</v>
      </c>
      <c r="J47" s="605">
        <v>10.980222303085</v>
      </c>
      <c r="K47" s="608">
        <v>0.95172724064500003</v>
      </c>
    </row>
    <row r="48" spans="1:11" ht="14.4" customHeight="1" thickBot="1" x14ac:dyDescent="0.35">
      <c r="A48" s="626" t="s">
        <v>378</v>
      </c>
      <c r="B48" s="604">
        <v>61.576067165384998</v>
      </c>
      <c r="C48" s="604">
        <v>74.209980000000002</v>
      </c>
      <c r="D48" s="605">
        <v>12.633912834614</v>
      </c>
      <c r="E48" s="606">
        <v>1.205175702447</v>
      </c>
      <c r="F48" s="604">
        <v>82.973500944544</v>
      </c>
      <c r="G48" s="605">
        <v>41.486750472272</v>
      </c>
      <c r="H48" s="607">
        <v>3.7913600000000001</v>
      </c>
      <c r="I48" s="604">
        <v>31.821159999999999</v>
      </c>
      <c r="J48" s="605">
        <v>-9.6655904722719992</v>
      </c>
      <c r="K48" s="608">
        <v>0.38350991145000002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1.694</v>
      </c>
      <c r="D49" s="605">
        <v>1.694</v>
      </c>
      <c r="E49" s="614" t="s">
        <v>345</v>
      </c>
      <c r="F49" s="604">
        <v>0</v>
      </c>
      <c r="G49" s="605">
        <v>0</v>
      </c>
      <c r="H49" s="607">
        <v>4.9406564584124654E-324</v>
      </c>
      <c r="I49" s="604">
        <v>0.45900000000000002</v>
      </c>
      <c r="J49" s="605">
        <v>0.45900000000000002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0.38719999999999999</v>
      </c>
      <c r="D50" s="605">
        <v>0.38719999999999999</v>
      </c>
      <c r="E50" s="614" t="s">
        <v>345</v>
      </c>
      <c r="F50" s="604">
        <v>0.39374045263099999</v>
      </c>
      <c r="G50" s="605">
        <v>0.19687022631500001</v>
      </c>
      <c r="H50" s="607">
        <v>4.9406564584124654E-324</v>
      </c>
      <c r="I50" s="604">
        <v>2.9643938750474793E-323</v>
      </c>
      <c r="J50" s="605">
        <v>-0.19687022631500001</v>
      </c>
      <c r="K50" s="608">
        <v>7.4109846876186982E-323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3.81907</v>
      </c>
      <c r="D51" s="605">
        <v>3.81907</v>
      </c>
      <c r="E51" s="614" t="s">
        <v>345</v>
      </c>
      <c r="F51" s="604">
        <v>0</v>
      </c>
      <c r="G51" s="605">
        <v>0</v>
      </c>
      <c r="H51" s="607">
        <v>4.9406564584124654E-324</v>
      </c>
      <c r="I51" s="604">
        <v>2.9643938750474793E-323</v>
      </c>
      <c r="J51" s="605">
        <v>2.9643938750474793E-323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91.294020000000003</v>
      </c>
      <c r="D52" s="605">
        <v>91.294020000000003</v>
      </c>
      <c r="E52" s="614" t="s">
        <v>345</v>
      </c>
      <c r="F52" s="604">
        <v>73.993717751849999</v>
      </c>
      <c r="G52" s="605">
        <v>36.996858875925</v>
      </c>
      <c r="H52" s="607">
        <v>11.602349999999999</v>
      </c>
      <c r="I52" s="604">
        <v>45.611040000000003</v>
      </c>
      <c r="J52" s="605">
        <v>8.6141811240739994</v>
      </c>
      <c r="K52" s="608">
        <v>0.61641773633999997</v>
      </c>
    </row>
    <row r="53" spans="1:11" ht="14.4" customHeight="1" thickBot="1" x14ac:dyDescent="0.35">
      <c r="A53" s="626" t="s">
        <v>383</v>
      </c>
      <c r="B53" s="604">
        <v>0</v>
      </c>
      <c r="C53" s="604">
        <v>4.9406564584124654E-324</v>
      </c>
      <c r="D53" s="605">
        <v>4.9406564584124654E-324</v>
      </c>
      <c r="E53" s="614" t="s">
        <v>333</v>
      </c>
      <c r="F53" s="604">
        <v>4.9406564584124654E-324</v>
      </c>
      <c r="G53" s="605">
        <v>0</v>
      </c>
      <c r="H53" s="607">
        <v>4.9406564584124654E-324</v>
      </c>
      <c r="I53" s="604">
        <v>0.58684999999999998</v>
      </c>
      <c r="J53" s="605">
        <v>0.58684999999999998</v>
      </c>
      <c r="K53" s="615" t="s">
        <v>345</v>
      </c>
    </row>
    <row r="54" spans="1:11" ht="14.4" customHeight="1" thickBot="1" x14ac:dyDescent="0.35">
      <c r="A54" s="625" t="s">
        <v>384</v>
      </c>
      <c r="B54" s="609">
        <v>226.75724994664799</v>
      </c>
      <c r="C54" s="609">
        <v>482.52373</v>
      </c>
      <c r="D54" s="610">
        <v>255.76648005335201</v>
      </c>
      <c r="E54" s="616">
        <v>2.127930772284</v>
      </c>
      <c r="F54" s="609">
        <v>330.10326129247898</v>
      </c>
      <c r="G54" s="610">
        <v>165.051630646239</v>
      </c>
      <c r="H54" s="612">
        <v>6.1385500000000004</v>
      </c>
      <c r="I54" s="609">
        <v>21.585809999999999</v>
      </c>
      <c r="J54" s="610">
        <v>-143.465820646239</v>
      </c>
      <c r="K54" s="617">
        <v>6.5391083732999997E-2</v>
      </c>
    </row>
    <row r="55" spans="1:11" ht="14.4" customHeight="1" thickBot="1" x14ac:dyDescent="0.35">
      <c r="A55" s="626" t="s">
        <v>385</v>
      </c>
      <c r="B55" s="604">
        <v>0.45469537350400002</v>
      </c>
      <c r="C55" s="604">
        <v>0.62326999999999999</v>
      </c>
      <c r="D55" s="605">
        <v>0.16857462649499999</v>
      </c>
      <c r="E55" s="606">
        <v>1.3707418995609999</v>
      </c>
      <c r="F55" s="604">
        <v>0</v>
      </c>
      <c r="G55" s="605">
        <v>0</v>
      </c>
      <c r="H55" s="607">
        <v>4.9406564584124654E-324</v>
      </c>
      <c r="I55" s="604">
        <v>0.17691999999999999</v>
      </c>
      <c r="J55" s="605">
        <v>0.17691999999999999</v>
      </c>
      <c r="K55" s="615" t="s">
        <v>333</v>
      </c>
    </row>
    <row r="56" spans="1:11" ht="14.4" customHeight="1" thickBot="1" x14ac:dyDescent="0.35">
      <c r="A56" s="626" t="s">
        <v>386</v>
      </c>
      <c r="B56" s="604">
        <v>0</v>
      </c>
      <c r="C56" s="604">
        <v>11.819000000000001</v>
      </c>
      <c r="D56" s="605">
        <v>11.819000000000001</v>
      </c>
      <c r="E56" s="614" t="s">
        <v>333</v>
      </c>
      <c r="F56" s="604">
        <v>9.5740045888629997</v>
      </c>
      <c r="G56" s="605">
        <v>4.7870022944309998</v>
      </c>
      <c r="H56" s="607">
        <v>4.9406564584124654E-324</v>
      </c>
      <c r="I56" s="604">
        <v>2.9643938750474793E-323</v>
      </c>
      <c r="J56" s="605">
        <v>-4.7870022944309998</v>
      </c>
      <c r="K56" s="608">
        <v>4.9406564584124654E-324</v>
      </c>
    </row>
    <row r="57" spans="1:11" ht="14.4" customHeight="1" thickBot="1" x14ac:dyDescent="0.35">
      <c r="A57" s="626" t="s">
        <v>387</v>
      </c>
      <c r="B57" s="604">
        <v>211.557348018536</v>
      </c>
      <c r="C57" s="604">
        <v>464.34278</v>
      </c>
      <c r="D57" s="605">
        <v>252.785431981464</v>
      </c>
      <c r="E57" s="606">
        <v>2.1948789978179999</v>
      </c>
      <c r="F57" s="604">
        <v>309.52720522545002</v>
      </c>
      <c r="G57" s="605">
        <v>154.76360261272501</v>
      </c>
      <c r="H57" s="607">
        <v>3.1399900000000001</v>
      </c>
      <c r="I57" s="604">
        <v>15.131</v>
      </c>
      <c r="J57" s="605">
        <v>-139.63260261272501</v>
      </c>
      <c r="K57" s="608">
        <v>4.8884232935000001E-2</v>
      </c>
    </row>
    <row r="58" spans="1:11" ht="14.4" customHeight="1" thickBot="1" x14ac:dyDescent="0.35">
      <c r="A58" s="626" t="s">
        <v>388</v>
      </c>
      <c r="B58" s="604">
        <v>0</v>
      </c>
      <c r="C58" s="604">
        <v>0.78649999999999998</v>
      </c>
      <c r="D58" s="605">
        <v>0.78649999999999998</v>
      </c>
      <c r="E58" s="614" t="s">
        <v>333</v>
      </c>
      <c r="F58" s="604">
        <v>0</v>
      </c>
      <c r="G58" s="605">
        <v>0</v>
      </c>
      <c r="H58" s="607">
        <v>2.8010000000000002</v>
      </c>
      <c r="I58" s="604">
        <v>2.8010000000000002</v>
      </c>
      <c r="J58" s="605">
        <v>2.8010000000000002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14.227170157648001</v>
      </c>
      <c r="C59" s="604">
        <v>4.9521800000000002</v>
      </c>
      <c r="D59" s="605">
        <v>-9.2749901576480003</v>
      </c>
      <c r="E59" s="606">
        <v>0.34807905895000002</v>
      </c>
      <c r="F59" s="604">
        <v>11.002051478165001</v>
      </c>
      <c r="G59" s="605">
        <v>5.5010257390820003</v>
      </c>
      <c r="H59" s="607">
        <v>0.19756000000000001</v>
      </c>
      <c r="I59" s="604">
        <v>3.47689</v>
      </c>
      <c r="J59" s="605">
        <v>-2.0241357390819998</v>
      </c>
      <c r="K59" s="608">
        <v>0.31602197162000001</v>
      </c>
    </row>
    <row r="60" spans="1:11" ht="14.4" customHeight="1" thickBot="1" x14ac:dyDescent="0.35">
      <c r="A60" s="625" t="s">
        <v>390</v>
      </c>
      <c r="B60" s="609">
        <v>142.50742077952501</v>
      </c>
      <c r="C60" s="609">
        <v>155.76523</v>
      </c>
      <c r="D60" s="610">
        <v>13.257809220475</v>
      </c>
      <c r="E60" s="616">
        <v>1.0930324129640001</v>
      </c>
      <c r="F60" s="609">
        <v>146.779095558303</v>
      </c>
      <c r="G60" s="610">
        <v>73.389547779151002</v>
      </c>
      <c r="H60" s="612">
        <v>11.07583</v>
      </c>
      <c r="I60" s="609">
        <v>71.500559999999993</v>
      </c>
      <c r="J60" s="610">
        <v>-1.8889877791509999</v>
      </c>
      <c r="K60" s="617">
        <v>0.48713040319500001</v>
      </c>
    </row>
    <row r="61" spans="1:11" ht="14.4" customHeight="1" thickBot="1" x14ac:dyDescent="0.35">
      <c r="A61" s="626" t="s">
        <v>391</v>
      </c>
      <c r="B61" s="604">
        <v>28.838505325473999</v>
      </c>
      <c r="C61" s="604">
        <v>46.715940000000003</v>
      </c>
      <c r="D61" s="605">
        <v>17.877434674526</v>
      </c>
      <c r="E61" s="606">
        <v>1.6199154385000001</v>
      </c>
      <c r="F61" s="604">
        <v>41.788828209908999</v>
      </c>
      <c r="G61" s="605">
        <v>20.894414104953999</v>
      </c>
      <c r="H61" s="607">
        <v>1.9180999999999999</v>
      </c>
      <c r="I61" s="604">
        <v>17.91656</v>
      </c>
      <c r="J61" s="605">
        <v>-2.9778541049539999</v>
      </c>
      <c r="K61" s="608">
        <v>0.42874042578999999</v>
      </c>
    </row>
    <row r="62" spans="1:11" ht="14.4" customHeight="1" thickBot="1" x14ac:dyDescent="0.35">
      <c r="A62" s="626" t="s">
        <v>392</v>
      </c>
      <c r="B62" s="604">
        <v>0</v>
      </c>
      <c r="C62" s="604">
        <v>0.48279</v>
      </c>
      <c r="D62" s="605">
        <v>0.48279</v>
      </c>
      <c r="E62" s="614" t="s">
        <v>333</v>
      </c>
      <c r="F62" s="604">
        <v>0</v>
      </c>
      <c r="G62" s="605">
        <v>0</v>
      </c>
      <c r="H62" s="607">
        <v>4.9406564584124654E-324</v>
      </c>
      <c r="I62" s="604">
        <v>1.37825</v>
      </c>
      <c r="J62" s="605">
        <v>1.37825</v>
      </c>
      <c r="K62" s="615" t="s">
        <v>333</v>
      </c>
    </row>
    <row r="63" spans="1:11" ht="14.4" customHeight="1" thickBot="1" x14ac:dyDescent="0.35">
      <c r="A63" s="626" t="s">
        <v>393</v>
      </c>
      <c r="B63" s="604">
        <v>6.9227069416799996</v>
      </c>
      <c r="C63" s="604">
        <v>4.0739900000000002</v>
      </c>
      <c r="D63" s="605">
        <v>-2.8487169416799998</v>
      </c>
      <c r="E63" s="606">
        <v>0.58849667251799997</v>
      </c>
      <c r="F63" s="604">
        <v>0</v>
      </c>
      <c r="G63" s="605">
        <v>0</v>
      </c>
      <c r="H63" s="607">
        <v>4.9406564584124654E-324</v>
      </c>
      <c r="I63" s="604">
        <v>0.73158999999999996</v>
      </c>
      <c r="J63" s="605">
        <v>0.73158999999999996</v>
      </c>
      <c r="K63" s="615" t="s">
        <v>333</v>
      </c>
    </row>
    <row r="64" spans="1:11" ht="14.4" customHeight="1" thickBot="1" x14ac:dyDescent="0.35">
      <c r="A64" s="626" t="s">
        <v>394</v>
      </c>
      <c r="B64" s="604">
        <v>106.746208512371</v>
      </c>
      <c r="C64" s="604">
        <v>104.49251</v>
      </c>
      <c r="D64" s="605">
        <v>-2.2536985123700002</v>
      </c>
      <c r="E64" s="606">
        <v>0.97888732027299996</v>
      </c>
      <c r="F64" s="604">
        <v>0</v>
      </c>
      <c r="G64" s="605">
        <v>0</v>
      </c>
      <c r="H64" s="607">
        <v>4.9406564584124654E-324</v>
      </c>
      <c r="I64" s="604">
        <v>2.9643938750474793E-323</v>
      </c>
      <c r="J64" s="605">
        <v>2.9643938750474793E-323</v>
      </c>
      <c r="K64" s="615" t="s">
        <v>333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4.9406564584124654E-324</v>
      </c>
      <c r="D65" s="605">
        <v>0</v>
      </c>
      <c r="E65" s="606">
        <v>1</v>
      </c>
      <c r="F65" s="604">
        <v>6.0005771643430004</v>
      </c>
      <c r="G65" s="605">
        <v>3.0002885821710001</v>
      </c>
      <c r="H65" s="607">
        <v>0.19336</v>
      </c>
      <c r="I65" s="604">
        <v>1.87629</v>
      </c>
      <c r="J65" s="605">
        <v>-1.1239985821709999</v>
      </c>
      <c r="K65" s="608">
        <v>0.31268492156799998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26.999475728488999</v>
      </c>
      <c r="G66" s="605">
        <v>13.499737864244</v>
      </c>
      <c r="H66" s="607">
        <v>2.44835</v>
      </c>
      <c r="I66" s="604">
        <v>10.309670000000001</v>
      </c>
      <c r="J66" s="605">
        <v>-3.1900678642439999</v>
      </c>
      <c r="K66" s="608">
        <v>0.38184704412999998</v>
      </c>
    </row>
    <row r="67" spans="1:11" ht="14.4" customHeight="1" thickBot="1" x14ac:dyDescent="0.35">
      <c r="A67" s="626" t="s">
        <v>397</v>
      </c>
      <c r="B67" s="604">
        <v>4.9406564584124654E-324</v>
      </c>
      <c r="C67" s="604">
        <v>4.9406564584124654E-324</v>
      </c>
      <c r="D67" s="605">
        <v>0</v>
      </c>
      <c r="E67" s="606">
        <v>1</v>
      </c>
      <c r="F67" s="604">
        <v>71.990214455558998</v>
      </c>
      <c r="G67" s="605">
        <v>35.995107227779002</v>
      </c>
      <c r="H67" s="607">
        <v>6.5160200000000001</v>
      </c>
      <c r="I67" s="604">
        <v>39.288200000000003</v>
      </c>
      <c r="J67" s="605">
        <v>3.2930927722200001</v>
      </c>
      <c r="K67" s="608">
        <v>0.54574361664399995</v>
      </c>
    </row>
    <row r="68" spans="1:11" ht="14.4" customHeight="1" thickBot="1" x14ac:dyDescent="0.35">
      <c r="A68" s="625" t="s">
        <v>398</v>
      </c>
      <c r="B68" s="609">
        <v>0</v>
      </c>
      <c r="C68" s="609">
        <v>18.478999999999999</v>
      </c>
      <c r="D68" s="610">
        <v>18.478999999999999</v>
      </c>
      <c r="E68" s="611" t="s">
        <v>333</v>
      </c>
      <c r="F68" s="609">
        <v>0</v>
      </c>
      <c r="G68" s="610">
        <v>0</v>
      </c>
      <c r="H68" s="612">
        <v>3.0630000000000002</v>
      </c>
      <c r="I68" s="609">
        <v>18.199000000000002</v>
      </c>
      <c r="J68" s="610">
        <v>18.199000000000002</v>
      </c>
      <c r="K68" s="613" t="s">
        <v>333</v>
      </c>
    </row>
    <row r="69" spans="1:11" ht="14.4" customHeight="1" thickBot="1" x14ac:dyDescent="0.35">
      <c r="A69" s="626" t="s">
        <v>399</v>
      </c>
      <c r="B69" s="604">
        <v>0</v>
      </c>
      <c r="C69" s="604">
        <v>18.478000000000002</v>
      </c>
      <c r="D69" s="605">
        <v>18.478000000000002</v>
      </c>
      <c r="E69" s="614" t="s">
        <v>333</v>
      </c>
      <c r="F69" s="604">
        <v>0</v>
      </c>
      <c r="G69" s="605">
        <v>0</v>
      </c>
      <c r="H69" s="607">
        <v>3.0630000000000002</v>
      </c>
      <c r="I69" s="604">
        <v>10.885999999999999</v>
      </c>
      <c r="J69" s="605">
        <v>10.885999999999999</v>
      </c>
      <c r="K69" s="615" t="s">
        <v>333</v>
      </c>
    </row>
    <row r="70" spans="1:11" ht="14.4" customHeight="1" thickBot="1" x14ac:dyDescent="0.35">
      <c r="A70" s="626" t="s">
        <v>400</v>
      </c>
      <c r="B70" s="604">
        <v>0</v>
      </c>
      <c r="C70" s="604">
        <v>1E-3</v>
      </c>
      <c r="D70" s="605">
        <v>1E-3</v>
      </c>
      <c r="E70" s="614" t="s">
        <v>333</v>
      </c>
      <c r="F70" s="604">
        <v>0</v>
      </c>
      <c r="G70" s="605">
        <v>0</v>
      </c>
      <c r="H70" s="607">
        <v>4.9406564584124654E-324</v>
      </c>
      <c r="I70" s="604">
        <v>7.3129999999999997</v>
      </c>
      <c r="J70" s="605">
        <v>7.3129999999999997</v>
      </c>
      <c r="K70" s="615" t="s">
        <v>333</v>
      </c>
    </row>
    <row r="71" spans="1:11" ht="14.4" customHeight="1" thickBot="1" x14ac:dyDescent="0.35">
      <c r="A71" s="624" t="s">
        <v>42</v>
      </c>
      <c r="B71" s="604">
        <v>3819.5173083325899</v>
      </c>
      <c r="C71" s="604">
        <v>3714.0889999999999</v>
      </c>
      <c r="D71" s="605">
        <v>-105.428308332586</v>
      </c>
      <c r="E71" s="606">
        <v>0.97239747857600001</v>
      </c>
      <c r="F71" s="604">
        <v>3743.5363011764798</v>
      </c>
      <c r="G71" s="605">
        <v>1871.7681505882399</v>
      </c>
      <c r="H71" s="607">
        <v>196.351</v>
      </c>
      <c r="I71" s="604">
        <v>1796.671</v>
      </c>
      <c r="J71" s="605">
        <v>-75.097150588236005</v>
      </c>
      <c r="K71" s="608">
        <v>0.47993951586200001</v>
      </c>
    </row>
    <row r="72" spans="1:11" ht="14.4" customHeight="1" thickBot="1" x14ac:dyDescent="0.35">
      <c r="A72" s="625" t="s">
        <v>401</v>
      </c>
      <c r="B72" s="609">
        <v>3819.5173083325899</v>
      </c>
      <c r="C72" s="609">
        <v>3714.0889999999999</v>
      </c>
      <c r="D72" s="610">
        <v>-105.428308332586</v>
      </c>
      <c r="E72" s="616">
        <v>0.97239747857600001</v>
      </c>
      <c r="F72" s="609">
        <v>3743.5363011764798</v>
      </c>
      <c r="G72" s="610">
        <v>1871.7681505882399</v>
      </c>
      <c r="H72" s="612">
        <v>196.351</v>
      </c>
      <c r="I72" s="609">
        <v>1796.671</v>
      </c>
      <c r="J72" s="610">
        <v>-75.097150588236005</v>
      </c>
      <c r="K72" s="617">
        <v>0.47993951586200001</v>
      </c>
    </row>
    <row r="73" spans="1:11" ht="14.4" customHeight="1" thickBot="1" x14ac:dyDescent="0.35">
      <c r="A73" s="626" t="s">
        <v>402</v>
      </c>
      <c r="B73" s="604">
        <v>1170.3276997913899</v>
      </c>
      <c r="C73" s="604">
        <v>1183.289</v>
      </c>
      <c r="D73" s="605">
        <v>12.961300208611</v>
      </c>
      <c r="E73" s="606">
        <v>1.0110749324399999</v>
      </c>
      <c r="F73" s="604">
        <v>1174.44534823144</v>
      </c>
      <c r="G73" s="605">
        <v>587.22267411572102</v>
      </c>
      <c r="H73" s="607">
        <v>94.811999999999998</v>
      </c>
      <c r="I73" s="604">
        <v>492.51600000000002</v>
      </c>
      <c r="J73" s="605">
        <v>-94.706674115720006</v>
      </c>
      <c r="K73" s="608">
        <v>0.41936050982799999</v>
      </c>
    </row>
    <row r="74" spans="1:11" ht="14.4" customHeight="1" thickBot="1" x14ac:dyDescent="0.35">
      <c r="A74" s="626" t="s">
        <v>403</v>
      </c>
      <c r="B74" s="604">
        <v>390.01676217854401</v>
      </c>
      <c r="C74" s="604">
        <v>381.839</v>
      </c>
      <c r="D74" s="605">
        <v>-8.1777621785440004</v>
      </c>
      <c r="E74" s="606">
        <v>0.97903228022</v>
      </c>
      <c r="F74" s="604">
        <v>390.084245697222</v>
      </c>
      <c r="G74" s="605">
        <v>195.042122848611</v>
      </c>
      <c r="H74" s="607">
        <v>29.102</v>
      </c>
      <c r="I74" s="604">
        <v>185.41499999999999</v>
      </c>
      <c r="J74" s="605">
        <v>-9.62712284861</v>
      </c>
      <c r="K74" s="608">
        <v>0.475320400772</v>
      </c>
    </row>
    <row r="75" spans="1:11" ht="14.4" customHeight="1" thickBot="1" x14ac:dyDescent="0.35">
      <c r="A75" s="626" t="s">
        <v>404</v>
      </c>
      <c r="B75" s="604">
        <v>2259.17284636266</v>
      </c>
      <c r="C75" s="604">
        <v>2148.9609999999998</v>
      </c>
      <c r="D75" s="605">
        <v>-110.211846362654</v>
      </c>
      <c r="E75" s="606">
        <v>0.95121584143500004</v>
      </c>
      <c r="F75" s="604">
        <v>2179.00670724781</v>
      </c>
      <c r="G75" s="605">
        <v>1089.50335362391</v>
      </c>
      <c r="H75" s="607">
        <v>72.436999999999998</v>
      </c>
      <c r="I75" s="604">
        <v>1118.74</v>
      </c>
      <c r="J75" s="605">
        <v>29.236646376094001</v>
      </c>
      <c r="K75" s="608">
        <v>0.51341741917399997</v>
      </c>
    </row>
    <row r="76" spans="1:11" ht="14.4" customHeight="1" thickBot="1" x14ac:dyDescent="0.35">
      <c r="A76" s="627" t="s">
        <v>405</v>
      </c>
      <c r="B76" s="609">
        <v>8557.5588258139906</v>
      </c>
      <c r="C76" s="609">
        <v>5658.9646300000004</v>
      </c>
      <c r="D76" s="610">
        <v>-2898.5941958139902</v>
      </c>
      <c r="E76" s="616">
        <v>0.66128258597800005</v>
      </c>
      <c r="F76" s="609">
        <v>6509.5900923795998</v>
      </c>
      <c r="G76" s="610">
        <v>3254.7950461897999</v>
      </c>
      <c r="H76" s="612">
        <v>577.46185000000003</v>
      </c>
      <c r="I76" s="609">
        <v>4382.6297199999999</v>
      </c>
      <c r="J76" s="610">
        <v>1127.8346738102</v>
      </c>
      <c r="K76" s="617">
        <v>0.67325740297000003</v>
      </c>
    </row>
    <row r="77" spans="1:11" ht="14.4" customHeight="1" thickBot="1" x14ac:dyDescent="0.35">
      <c r="A77" s="624" t="s">
        <v>45</v>
      </c>
      <c r="B77" s="604">
        <v>2577.2306480379998</v>
      </c>
      <c r="C77" s="604">
        <v>1902.7240099999999</v>
      </c>
      <c r="D77" s="605">
        <v>-674.506638037995</v>
      </c>
      <c r="E77" s="606">
        <v>0.73828239294300002</v>
      </c>
      <c r="F77" s="604">
        <v>2675.5931689158501</v>
      </c>
      <c r="G77" s="605">
        <v>1337.7965844579301</v>
      </c>
      <c r="H77" s="607">
        <v>111.43980999999999</v>
      </c>
      <c r="I77" s="604">
        <v>2319.57411</v>
      </c>
      <c r="J77" s="605">
        <v>981.77752554207302</v>
      </c>
      <c r="K77" s="608">
        <v>0.86693826884699998</v>
      </c>
    </row>
    <row r="78" spans="1:11" ht="14.4" customHeight="1" thickBot="1" x14ac:dyDescent="0.35">
      <c r="A78" s="625" t="s">
        <v>406</v>
      </c>
      <c r="B78" s="609">
        <v>4.9406564584124654E-324</v>
      </c>
      <c r="C78" s="609">
        <v>212.03363000000101</v>
      </c>
      <c r="D78" s="610">
        <v>212.03363000000101</v>
      </c>
      <c r="E78" s="611" t="s">
        <v>345</v>
      </c>
      <c r="F78" s="609">
        <v>0</v>
      </c>
      <c r="G78" s="610">
        <v>0</v>
      </c>
      <c r="H78" s="612">
        <v>4.9406564584124654E-324</v>
      </c>
      <c r="I78" s="609">
        <v>2.9643938750474793E-323</v>
      </c>
      <c r="J78" s="610">
        <v>2.9643938750474793E-323</v>
      </c>
      <c r="K78" s="613" t="s">
        <v>333</v>
      </c>
    </row>
    <row r="79" spans="1:11" ht="14.4" customHeight="1" thickBot="1" x14ac:dyDescent="0.35">
      <c r="A79" s="626" t="s">
        <v>407</v>
      </c>
      <c r="B79" s="604">
        <v>4.9406564584124654E-324</v>
      </c>
      <c r="C79" s="604">
        <v>212.03363000000101</v>
      </c>
      <c r="D79" s="605">
        <v>212.03363000000101</v>
      </c>
      <c r="E79" s="614" t="s">
        <v>345</v>
      </c>
      <c r="F79" s="604">
        <v>0</v>
      </c>
      <c r="G79" s="605">
        <v>0</v>
      </c>
      <c r="H79" s="607">
        <v>4.9406564584124654E-324</v>
      </c>
      <c r="I79" s="604">
        <v>2.9643938750474793E-323</v>
      </c>
      <c r="J79" s="605">
        <v>2.9643938750474793E-323</v>
      </c>
      <c r="K79" s="615" t="s">
        <v>333</v>
      </c>
    </row>
    <row r="80" spans="1:11" ht="14.4" customHeight="1" thickBot="1" x14ac:dyDescent="0.35">
      <c r="A80" s="628" t="s">
        <v>408</v>
      </c>
      <c r="B80" s="604">
        <v>2577.2306480379998</v>
      </c>
      <c r="C80" s="604">
        <v>1690.69038</v>
      </c>
      <c r="D80" s="605">
        <v>-886.54026803799604</v>
      </c>
      <c r="E80" s="606">
        <v>0.65601050541799999</v>
      </c>
      <c r="F80" s="604">
        <v>2675.5931689158501</v>
      </c>
      <c r="G80" s="605">
        <v>1337.7965844579301</v>
      </c>
      <c r="H80" s="607">
        <v>111.43980999999999</v>
      </c>
      <c r="I80" s="604">
        <v>2319.57411</v>
      </c>
      <c r="J80" s="605">
        <v>981.77752554207302</v>
      </c>
      <c r="K80" s="608">
        <v>0.86693826884699998</v>
      </c>
    </row>
    <row r="81" spans="1:11" ht="14.4" customHeight="1" thickBot="1" x14ac:dyDescent="0.35">
      <c r="A81" s="626" t="s">
        <v>409</v>
      </c>
      <c r="B81" s="604">
        <v>2338.8532169342898</v>
      </c>
      <c r="C81" s="604">
        <v>1469.796</v>
      </c>
      <c r="D81" s="605">
        <v>-869.05721693428904</v>
      </c>
      <c r="E81" s="606">
        <v>0.62842592658499996</v>
      </c>
      <c r="F81" s="604">
        <v>1355.35748026017</v>
      </c>
      <c r="G81" s="605">
        <v>677.678740130086</v>
      </c>
      <c r="H81" s="607">
        <v>59.114550000000001</v>
      </c>
      <c r="I81" s="604">
        <v>2135.7638000000002</v>
      </c>
      <c r="J81" s="605">
        <v>1458.0850598699101</v>
      </c>
      <c r="K81" s="608">
        <v>1.575793715758</v>
      </c>
    </row>
    <row r="82" spans="1:11" ht="14.4" customHeight="1" thickBot="1" x14ac:dyDescent="0.35">
      <c r="A82" s="626" t="s">
        <v>410</v>
      </c>
      <c r="B82" s="604">
        <v>0</v>
      </c>
      <c r="C82" s="604">
        <v>1.3380000000000001</v>
      </c>
      <c r="D82" s="605">
        <v>1.3380000000000001</v>
      </c>
      <c r="E82" s="614" t="s">
        <v>333</v>
      </c>
      <c r="F82" s="604">
        <v>0</v>
      </c>
      <c r="G82" s="605">
        <v>0</v>
      </c>
      <c r="H82" s="607">
        <v>4.9406564584124654E-324</v>
      </c>
      <c r="I82" s="604">
        <v>2.9643938750474793E-323</v>
      </c>
      <c r="J82" s="605">
        <v>2.9643938750474793E-323</v>
      </c>
      <c r="K82" s="615" t="s">
        <v>333</v>
      </c>
    </row>
    <row r="83" spans="1:11" ht="14.4" customHeight="1" thickBot="1" x14ac:dyDescent="0.35">
      <c r="A83" s="626" t="s">
        <v>411</v>
      </c>
      <c r="B83" s="604">
        <v>5.5915753978030001</v>
      </c>
      <c r="C83" s="604">
        <v>41.147759999999998</v>
      </c>
      <c r="D83" s="605">
        <v>35.556184602195998</v>
      </c>
      <c r="E83" s="606">
        <v>7.3588849425439999</v>
      </c>
      <c r="F83" s="604">
        <v>53.504220817457998</v>
      </c>
      <c r="G83" s="605">
        <v>26.752110408728999</v>
      </c>
      <c r="H83" s="607">
        <v>8.3699999999999992</v>
      </c>
      <c r="I83" s="604">
        <v>11.44632</v>
      </c>
      <c r="J83" s="605">
        <v>-15.305790408729001</v>
      </c>
      <c r="K83" s="608">
        <v>0.21393302855499999</v>
      </c>
    </row>
    <row r="84" spans="1:11" ht="14.4" customHeight="1" thickBot="1" x14ac:dyDescent="0.35">
      <c r="A84" s="626" t="s">
        <v>412</v>
      </c>
      <c r="B84" s="604">
        <v>153.98758129660899</v>
      </c>
      <c r="C84" s="604">
        <v>84.049570000000003</v>
      </c>
      <c r="D84" s="605">
        <v>-69.938011296609005</v>
      </c>
      <c r="E84" s="606">
        <v>0.54582044403999996</v>
      </c>
      <c r="F84" s="604">
        <v>1172.99801962008</v>
      </c>
      <c r="G84" s="605">
        <v>586.49900981003998</v>
      </c>
      <c r="H84" s="607">
        <v>39.646920000000001</v>
      </c>
      <c r="I84" s="604">
        <v>89.118589999999998</v>
      </c>
      <c r="J84" s="605">
        <v>-497.38041981003897</v>
      </c>
      <c r="K84" s="608">
        <v>7.5975055804999997E-2</v>
      </c>
    </row>
    <row r="85" spans="1:11" ht="14.4" customHeight="1" thickBot="1" x14ac:dyDescent="0.35">
      <c r="A85" s="626" t="s">
        <v>413</v>
      </c>
      <c r="B85" s="604">
        <v>74.994468031051994</v>
      </c>
      <c r="C85" s="604">
        <v>94.359049999999996</v>
      </c>
      <c r="D85" s="605">
        <v>19.364581968947</v>
      </c>
      <c r="E85" s="606">
        <v>1.2582134719710001</v>
      </c>
      <c r="F85" s="604">
        <v>93.733448218145</v>
      </c>
      <c r="G85" s="605">
        <v>46.866724109072003</v>
      </c>
      <c r="H85" s="607">
        <v>4.3083400000000003</v>
      </c>
      <c r="I85" s="604">
        <v>83.245400000000004</v>
      </c>
      <c r="J85" s="605">
        <v>36.378675890926999</v>
      </c>
      <c r="K85" s="608">
        <v>0.88810773083100003</v>
      </c>
    </row>
    <row r="86" spans="1:11" ht="14.4" customHeight="1" thickBot="1" x14ac:dyDescent="0.35">
      <c r="A86" s="629" t="s">
        <v>46</v>
      </c>
      <c r="B86" s="609">
        <v>0</v>
      </c>
      <c r="C86" s="609">
        <v>61.747999999999998</v>
      </c>
      <c r="D86" s="610">
        <v>61.747999999999998</v>
      </c>
      <c r="E86" s="611" t="s">
        <v>333</v>
      </c>
      <c r="F86" s="609">
        <v>0</v>
      </c>
      <c r="G86" s="610">
        <v>0</v>
      </c>
      <c r="H86" s="612">
        <v>9.2550000000000008</v>
      </c>
      <c r="I86" s="609">
        <v>26.861000000000001</v>
      </c>
      <c r="J86" s="610">
        <v>26.861000000000001</v>
      </c>
      <c r="K86" s="613" t="s">
        <v>333</v>
      </c>
    </row>
    <row r="87" spans="1:11" ht="14.4" customHeight="1" thickBot="1" x14ac:dyDescent="0.35">
      <c r="A87" s="625" t="s">
        <v>414</v>
      </c>
      <c r="B87" s="609">
        <v>0</v>
      </c>
      <c r="C87" s="609">
        <v>57.936</v>
      </c>
      <c r="D87" s="610">
        <v>57.936</v>
      </c>
      <c r="E87" s="611" t="s">
        <v>333</v>
      </c>
      <c r="F87" s="609">
        <v>0</v>
      </c>
      <c r="G87" s="610">
        <v>0</v>
      </c>
      <c r="H87" s="612">
        <v>9.2550000000000008</v>
      </c>
      <c r="I87" s="609">
        <v>26.861000000000001</v>
      </c>
      <c r="J87" s="610">
        <v>26.861000000000001</v>
      </c>
      <c r="K87" s="613" t="s">
        <v>333</v>
      </c>
    </row>
    <row r="88" spans="1:11" ht="14.4" customHeight="1" thickBot="1" x14ac:dyDescent="0.35">
      <c r="A88" s="626" t="s">
        <v>415</v>
      </c>
      <c r="B88" s="604">
        <v>0</v>
      </c>
      <c r="C88" s="604">
        <v>54.055999999999997</v>
      </c>
      <c r="D88" s="605">
        <v>54.055999999999997</v>
      </c>
      <c r="E88" s="614" t="s">
        <v>333</v>
      </c>
      <c r="F88" s="604">
        <v>0</v>
      </c>
      <c r="G88" s="605">
        <v>0</v>
      </c>
      <c r="H88" s="607">
        <v>4.915</v>
      </c>
      <c r="I88" s="604">
        <v>18.181000000000001</v>
      </c>
      <c r="J88" s="605">
        <v>18.181000000000001</v>
      </c>
      <c r="K88" s="615" t="s">
        <v>333</v>
      </c>
    </row>
    <row r="89" spans="1:11" ht="14.4" customHeight="1" thickBot="1" x14ac:dyDescent="0.35">
      <c r="A89" s="626" t="s">
        <v>416</v>
      </c>
      <c r="B89" s="604">
        <v>0</v>
      </c>
      <c r="C89" s="604">
        <v>3.88</v>
      </c>
      <c r="D89" s="605">
        <v>3.88</v>
      </c>
      <c r="E89" s="614" t="s">
        <v>333</v>
      </c>
      <c r="F89" s="604">
        <v>0</v>
      </c>
      <c r="G89" s="605">
        <v>0</v>
      </c>
      <c r="H89" s="607">
        <v>4.34</v>
      </c>
      <c r="I89" s="604">
        <v>8.68</v>
      </c>
      <c r="J89" s="605">
        <v>8.68</v>
      </c>
      <c r="K89" s="615" t="s">
        <v>333</v>
      </c>
    </row>
    <row r="90" spans="1:11" ht="14.4" customHeight="1" thickBot="1" x14ac:dyDescent="0.35">
      <c r="A90" s="625" t="s">
        <v>417</v>
      </c>
      <c r="B90" s="609">
        <v>4.9406564584124654E-324</v>
      </c>
      <c r="C90" s="609">
        <v>3.8119999999999998</v>
      </c>
      <c r="D90" s="610">
        <v>3.8119999999999998</v>
      </c>
      <c r="E90" s="611" t="s">
        <v>345</v>
      </c>
      <c r="F90" s="609">
        <v>0</v>
      </c>
      <c r="G90" s="610">
        <v>0</v>
      </c>
      <c r="H90" s="612">
        <v>4.9406564584124654E-324</v>
      </c>
      <c r="I90" s="609">
        <v>2.9643938750474793E-323</v>
      </c>
      <c r="J90" s="610">
        <v>2.9643938750474793E-323</v>
      </c>
      <c r="K90" s="613" t="s">
        <v>333</v>
      </c>
    </row>
    <row r="91" spans="1:11" ht="14.4" customHeight="1" thickBot="1" x14ac:dyDescent="0.35">
      <c r="A91" s="626" t="s">
        <v>418</v>
      </c>
      <c r="B91" s="604">
        <v>4.9406564584124654E-324</v>
      </c>
      <c r="C91" s="604">
        <v>3.8119999999999998</v>
      </c>
      <c r="D91" s="605">
        <v>3.8119999999999998</v>
      </c>
      <c r="E91" s="614" t="s">
        <v>345</v>
      </c>
      <c r="F91" s="604">
        <v>0</v>
      </c>
      <c r="G91" s="605">
        <v>0</v>
      </c>
      <c r="H91" s="607">
        <v>4.9406564584124654E-324</v>
      </c>
      <c r="I91" s="604">
        <v>2.9643938750474793E-323</v>
      </c>
      <c r="J91" s="605">
        <v>2.9643938750474793E-323</v>
      </c>
      <c r="K91" s="615" t="s">
        <v>333</v>
      </c>
    </row>
    <row r="92" spans="1:11" ht="14.4" customHeight="1" thickBot="1" x14ac:dyDescent="0.35">
      <c r="A92" s="624" t="s">
        <v>419</v>
      </c>
      <c r="B92" s="604">
        <v>0</v>
      </c>
      <c r="C92" s="604">
        <v>4.1079999999999997</v>
      </c>
      <c r="D92" s="605">
        <v>4.1079999999999997</v>
      </c>
      <c r="E92" s="614" t="s">
        <v>333</v>
      </c>
      <c r="F92" s="604">
        <v>0</v>
      </c>
      <c r="G92" s="605">
        <v>0</v>
      </c>
      <c r="H92" s="607">
        <v>4.9406564584124654E-324</v>
      </c>
      <c r="I92" s="604">
        <v>2.9643938750474793E-323</v>
      </c>
      <c r="J92" s="605">
        <v>2.9643938750474793E-323</v>
      </c>
      <c r="K92" s="615" t="s">
        <v>333</v>
      </c>
    </row>
    <row r="93" spans="1:11" ht="14.4" customHeight="1" thickBot="1" x14ac:dyDescent="0.35">
      <c r="A93" s="625" t="s">
        <v>420</v>
      </c>
      <c r="B93" s="609">
        <v>0</v>
      </c>
      <c r="C93" s="609">
        <v>4.1079999999999997</v>
      </c>
      <c r="D93" s="610">
        <v>4.1079999999999997</v>
      </c>
      <c r="E93" s="611" t="s">
        <v>333</v>
      </c>
      <c r="F93" s="609">
        <v>0</v>
      </c>
      <c r="G93" s="610">
        <v>0</v>
      </c>
      <c r="H93" s="612">
        <v>4.9406564584124654E-324</v>
      </c>
      <c r="I93" s="609">
        <v>2.9643938750474793E-323</v>
      </c>
      <c r="J93" s="610">
        <v>2.9643938750474793E-323</v>
      </c>
      <c r="K93" s="613" t="s">
        <v>333</v>
      </c>
    </row>
    <row r="94" spans="1:11" ht="14.4" customHeight="1" thickBot="1" x14ac:dyDescent="0.35">
      <c r="A94" s="626" t="s">
        <v>421</v>
      </c>
      <c r="B94" s="604">
        <v>4.9406564584124654E-324</v>
      </c>
      <c r="C94" s="604">
        <v>4.1079999999999997</v>
      </c>
      <c r="D94" s="605">
        <v>4.1079999999999997</v>
      </c>
      <c r="E94" s="614" t="s">
        <v>345</v>
      </c>
      <c r="F94" s="604">
        <v>0</v>
      </c>
      <c r="G94" s="605">
        <v>0</v>
      </c>
      <c r="H94" s="607">
        <v>4.9406564584124654E-324</v>
      </c>
      <c r="I94" s="604">
        <v>2.9643938750474793E-323</v>
      </c>
      <c r="J94" s="605">
        <v>2.9643938750474793E-323</v>
      </c>
      <c r="K94" s="615" t="s">
        <v>333</v>
      </c>
    </row>
    <row r="95" spans="1:11" ht="14.4" customHeight="1" thickBot="1" x14ac:dyDescent="0.35">
      <c r="A95" s="624" t="s">
        <v>47</v>
      </c>
      <c r="B95" s="604">
        <v>5980.3281777760003</v>
      </c>
      <c r="C95" s="604">
        <v>3690.3846199999998</v>
      </c>
      <c r="D95" s="605">
        <v>-2289.94355777599</v>
      </c>
      <c r="E95" s="606">
        <v>0.61708730863799999</v>
      </c>
      <c r="F95" s="604">
        <v>3833.9969234637401</v>
      </c>
      <c r="G95" s="605">
        <v>1916.9984617318701</v>
      </c>
      <c r="H95" s="607">
        <v>456.76704000000001</v>
      </c>
      <c r="I95" s="604">
        <v>2036.19461</v>
      </c>
      <c r="J95" s="605">
        <v>119.19614826812899</v>
      </c>
      <c r="K95" s="608">
        <v>0.531089265496</v>
      </c>
    </row>
    <row r="96" spans="1:11" ht="14.4" customHeight="1" thickBot="1" x14ac:dyDescent="0.35">
      <c r="A96" s="625" t="s">
        <v>422</v>
      </c>
      <c r="B96" s="609">
        <v>3.6542762357849998</v>
      </c>
      <c r="C96" s="609">
        <v>4.9406564584124654E-324</v>
      </c>
      <c r="D96" s="610">
        <v>-3.6542762357849998</v>
      </c>
      <c r="E96" s="616">
        <v>0</v>
      </c>
      <c r="F96" s="609">
        <v>4.9406564584124654E-324</v>
      </c>
      <c r="G96" s="610">
        <v>0</v>
      </c>
      <c r="H96" s="612">
        <v>0.309</v>
      </c>
      <c r="I96" s="609">
        <v>0.61899999999999999</v>
      </c>
      <c r="J96" s="610">
        <v>0.61899999999999999</v>
      </c>
      <c r="K96" s="613" t="s">
        <v>345</v>
      </c>
    </row>
    <row r="97" spans="1:11" ht="14.4" customHeight="1" thickBot="1" x14ac:dyDescent="0.35">
      <c r="A97" s="626" t="s">
        <v>423</v>
      </c>
      <c r="B97" s="604">
        <v>3.6542762357849998</v>
      </c>
      <c r="C97" s="604">
        <v>4.9406564584124654E-324</v>
      </c>
      <c r="D97" s="605">
        <v>-3.6542762357849998</v>
      </c>
      <c r="E97" s="606">
        <v>0</v>
      </c>
      <c r="F97" s="604">
        <v>4.9406564584124654E-324</v>
      </c>
      <c r="G97" s="605">
        <v>0</v>
      </c>
      <c r="H97" s="607">
        <v>0.309</v>
      </c>
      <c r="I97" s="604">
        <v>0.61899999999999999</v>
      </c>
      <c r="J97" s="605">
        <v>0.61899999999999999</v>
      </c>
      <c r="K97" s="615" t="s">
        <v>345</v>
      </c>
    </row>
    <row r="98" spans="1:11" ht="14.4" customHeight="1" thickBot="1" x14ac:dyDescent="0.35">
      <c r="A98" s="625" t="s">
        <v>424</v>
      </c>
      <c r="B98" s="609">
        <v>99.681614553516994</v>
      </c>
      <c r="C98" s="609">
        <v>113.3403</v>
      </c>
      <c r="D98" s="610">
        <v>13.658685446482</v>
      </c>
      <c r="E98" s="616">
        <v>1.1370231161240001</v>
      </c>
      <c r="F98" s="609">
        <v>109.404135566725</v>
      </c>
      <c r="G98" s="610">
        <v>54.702067783361997</v>
      </c>
      <c r="H98" s="612">
        <v>10.07952</v>
      </c>
      <c r="I98" s="609">
        <v>66.683549999999997</v>
      </c>
      <c r="J98" s="610">
        <v>11.981482216637</v>
      </c>
      <c r="K98" s="617">
        <v>0.60951580719099996</v>
      </c>
    </row>
    <row r="99" spans="1:11" ht="14.4" customHeight="1" thickBot="1" x14ac:dyDescent="0.35">
      <c r="A99" s="626" t="s">
        <v>425</v>
      </c>
      <c r="B99" s="604">
        <v>43.576121237075</v>
      </c>
      <c r="C99" s="604">
        <v>45.038499999999999</v>
      </c>
      <c r="D99" s="605">
        <v>1.4623787629239999</v>
      </c>
      <c r="E99" s="606">
        <v>1.033559176939</v>
      </c>
      <c r="F99" s="604">
        <v>46.073765218113003</v>
      </c>
      <c r="G99" s="605">
        <v>23.036882609056001</v>
      </c>
      <c r="H99" s="607">
        <v>4.7424999999999997</v>
      </c>
      <c r="I99" s="604">
        <v>30.458300000000001</v>
      </c>
      <c r="J99" s="605">
        <v>7.4214173909429997</v>
      </c>
      <c r="K99" s="608">
        <v>0.66107685915799996</v>
      </c>
    </row>
    <row r="100" spans="1:11" ht="14.4" customHeight="1" thickBot="1" x14ac:dyDescent="0.35">
      <c r="A100" s="626" t="s">
        <v>426</v>
      </c>
      <c r="B100" s="604">
        <v>3.063077086656</v>
      </c>
      <c r="C100" s="604">
        <v>3</v>
      </c>
      <c r="D100" s="605">
        <v>-6.3077086655999995E-2</v>
      </c>
      <c r="E100" s="606">
        <v>0.97940728069399996</v>
      </c>
      <c r="F100" s="604">
        <v>1.9994591768000001</v>
      </c>
      <c r="G100" s="605">
        <v>0.99972958840000004</v>
      </c>
      <c r="H100" s="607">
        <v>4.9406564584124654E-324</v>
      </c>
      <c r="I100" s="604">
        <v>5</v>
      </c>
      <c r="J100" s="605">
        <v>4.0002704115989998</v>
      </c>
      <c r="K100" s="608">
        <v>2.500676211854</v>
      </c>
    </row>
    <row r="101" spans="1:11" ht="14.4" customHeight="1" thickBot="1" x14ac:dyDescent="0.35">
      <c r="A101" s="626" t="s">
        <v>427</v>
      </c>
      <c r="B101" s="604">
        <v>53.042416229785999</v>
      </c>
      <c r="C101" s="604">
        <v>65.3018</v>
      </c>
      <c r="D101" s="605">
        <v>12.259383770213001</v>
      </c>
      <c r="E101" s="606">
        <v>1.2311241576380001</v>
      </c>
      <c r="F101" s="604">
        <v>61.330911171810001</v>
      </c>
      <c r="G101" s="605">
        <v>30.665455585905001</v>
      </c>
      <c r="H101" s="607">
        <v>5.3370199999999999</v>
      </c>
      <c r="I101" s="604">
        <v>31.225249999999999</v>
      </c>
      <c r="J101" s="605">
        <v>0.55979441409399999</v>
      </c>
      <c r="K101" s="608">
        <v>0.50912744329699999</v>
      </c>
    </row>
    <row r="102" spans="1:11" ht="14.4" customHeight="1" thickBot="1" x14ac:dyDescent="0.35">
      <c r="A102" s="625" t="s">
        <v>428</v>
      </c>
      <c r="B102" s="609">
        <v>57.079076116041001</v>
      </c>
      <c r="C102" s="609">
        <v>57.984670000000001</v>
      </c>
      <c r="D102" s="610">
        <v>0.905593883958</v>
      </c>
      <c r="E102" s="616">
        <v>1.0158656016450001</v>
      </c>
      <c r="F102" s="609">
        <v>68.820541510430999</v>
      </c>
      <c r="G102" s="610">
        <v>34.410270755215002</v>
      </c>
      <c r="H102" s="612">
        <v>1.452</v>
      </c>
      <c r="I102" s="609">
        <v>35.642240000000001</v>
      </c>
      <c r="J102" s="610">
        <v>1.2319692447840001</v>
      </c>
      <c r="K102" s="617">
        <v>0.51790118499100002</v>
      </c>
    </row>
    <row r="103" spans="1:11" ht="14.4" customHeight="1" thickBot="1" x14ac:dyDescent="0.35">
      <c r="A103" s="626" t="s">
        <v>429</v>
      </c>
      <c r="B103" s="604">
        <v>42.679727463333997</v>
      </c>
      <c r="C103" s="604">
        <v>41.58</v>
      </c>
      <c r="D103" s="605">
        <v>-1.0997274633330001</v>
      </c>
      <c r="E103" s="606">
        <v>0.97423302516900001</v>
      </c>
      <c r="F103" s="604">
        <v>53.803697717984001</v>
      </c>
      <c r="G103" s="605">
        <v>26.901848858992</v>
      </c>
      <c r="H103" s="607">
        <v>4.9406564584124654E-324</v>
      </c>
      <c r="I103" s="604">
        <v>26.46</v>
      </c>
      <c r="J103" s="605">
        <v>-0.44184885899199999</v>
      </c>
      <c r="K103" s="608">
        <v>0.49178776036299998</v>
      </c>
    </row>
    <row r="104" spans="1:11" ht="14.4" customHeight="1" thickBot="1" x14ac:dyDescent="0.35">
      <c r="A104" s="626" t="s">
        <v>430</v>
      </c>
      <c r="B104" s="604">
        <v>14.399348652706999</v>
      </c>
      <c r="C104" s="604">
        <v>16.404669999999999</v>
      </c>
      <c r="D104" s="605">
        <v>2.005321347292</v>
      </c>
      <c r="E104" s="606">
        <v>1.13926472618</v>
      </c>
      <c r="F104" s="604">
        <v>15.016843792446</v>
      </c>
      <c r="G104" s="605">
        <v>7.508421896223</v>
      </c>
      <c r="H104" s="607">
        <v>1.452</v>
      </c>
      <c r="I104" s="604">
        <v>9.1822400000000002</v>
      </c>
      <c r="J104" s="605">
        <v>1.673818103776</v>
      </c>
      <c r="K104" s="608">
        <v>0.61146270993499996</v>
      </c>
    </row>
    <row r="105" spans="1:11" ht="14.4" customHeight="1" thickBot="1" x14ac:dyDescent="0.35">
      <c r="A105" s="625" t="s">
        <v>431</v>
      </c>
      <c r="B105" s="609">
        <v>4.9406564584124654E-324</v>
      </c>
      <c r="C105" s="609">
        <v>33.049999999999997</v>
      </c>
      <c r="D105" s="610">
        <v>33.049999999999997</v>
      </c>
      <c r="E105" s="611" t="s">
        <v>345</v>
      </c>
      <c r="F105" s="609">
        <v>0</v>
      </c>
      <c r="G105" s="610">
        <v>0</v>
      </c>
      <c r="H105" s="612">
        <v>4.9406564584124654E-324</v>
      </c>
      <c r="I105" s="609">
        <v>2.9643938750474793E-323</v>
      </c>
      <c r="J105" s="610">
        <v>2.9643938750474793E-323</v>
      </c>
      <c r="K105" s="613" t="s">
        <v>333</v>
      </c>
    </row>
    <row r="106" spans="1:11" ht="14.4" customHeight="1" thickBot="1" x14ac:dyDescent="0.35">
      <c r="A106" s="626" t="s">
        <v>432</v>
      </c>
      <c r="B106" s="604">
        <v>4.9406564584124654E-324</v>
      </c>
      <c r="C106" s="604">
        <v>33.049999999999997</v>
      </c>
      <c r="D106" s="605">
        <v>33.049999999999997</v>
      </c>
      <c r="E106" s="614" t="s">
        <v>345</v>
      </c>
      <c r="F106" s="604">
        <v>0</v>
      </c>
      <c r="G106" s="605">
        <v>0</v>
      </c>
      <c r="H106" s="607">
        <v>4.9406564584124654E-324</v>
      </c>
      <c r="I106" s="604">
        <v>2.9643938750474793E-323</v>
      </c>
      <c r="J106" s="605">
        <v>2.9643938750474793E-323</v>
      </c>
      <c r="K106" s="615" t="s">
        <v>333</v>
      </c>
    </row>
    <row r="107" spans="1:11" ht="14.4" customHeight="1" thickBot="1" x14ac:dyDescent="0.35">
      <c r="A107" s="625" t="s">
        <v>433</v>
      </c>
      <c r="B107" s="609">
        <v>1049.80004064077</v>
      </c>
      <c r="C107" s="609">
        <v>1204.0713800000001</v>
      </c>
      <c r="D107" s="610">
        <v>154.27133935922799</v>
      </c>
      <c r="E107" s="616">
        <v>1.1469530704769999</v>
      </c>
      <c r="F107" s="609">
        <v>1220.53512853742</v>
      </c>
      <c r="G107" s="610">
        <v>610.26756426870804</v>
      </c>
      <c r="H107" s="612">
        <v>180.42667</v>
      </c>
      <c r="I107" s="609">
        <v>591.32691</v>
      </c>
      <c r="J107" s="610">
        <v>-18.940654268707</v>
      </c>
      <c r="K107" s="617">
        <v>0.48448168034900002</v>
      </c>
    </row>
    <row r="108" spans="1:11" ht="14.4" customHeight="1" thickBot="1" x14ac:dyDescent="0.35">
      <c r="A108" s="626" t="s">
        <v>434</v>
      </c>
      <c r="B108" s="604">
        <v>863.00087630728206</v>
      </c>
      <c r="C108" s="604">
        <v>1014.74661</v>
      </c>
      <c r="D108" s="605">
        <v>151.74573369271801</v>
      </c>
      <c r="E108" s="606">
        <v>1.1758349705760001</v>
      </c>
      <c r="F108" s="604">
        <v>1031.0264211966301</v>
      </c>
      <c r="G108" s="605">
        <v>515.51321059831298</v>
      </c>
      <c r="H108" s="607">
        <v>164.56792999999999</v>
      </c>
      <c r="I108" s="604">
        <v>496.36772999999999</v>
      </c>
      <c r="J108" s="605">
        <v>-19.145480598313</v>
      </c>
      <c r="K108" s="608">
        <v>0.48143065957800002</v>
      </c>
    </row>
    <row r="109" spans="1:11" ht="14.4" customHeight="1" thickBot="1" x14ac:dyDescent="0.35">
      <c r="A109" s="626" t="s">
        <v>435</v>
      </c>
      <c r="B109" s="604">
        <v>4.0058665118089998</v>
      </c>
      <c r="C109" s="604">
        <v>5.8380000000000001</v>
      </c>
      <c r="D109" s="605">
        <v>1.83213348819</v>
      </c>
      <c r="E109" s="606">
        <v>1.457362591286</v>
      </c>
      <c r="F109" s="604">
        <v>5.0002518112420002</v>
      </c>
      <c r="G109" s="605">
        <v>2.5001259056210001</v>
      </c>
      <c r="H109" s="607">
        <v>4.9406564584124654E-324</v>
      </c>
      <c r="I109" s="604">
        <v>4.7560000000000002</v>
      </c>
      <c r="J109" s="605">
        <v>2.255874094378</v>
      </c>
      <c r="K109" s="608">
        <v>0.95115209784099997</v>
      </c>
    </row>
    <row r="110" spans="1:11" ht="14.4" customHeight="1" thickBot="1" x14ac:dyDescent="0.35">
      <c r="A110" s="626" t="s">
        <v>436</v>
      </c>
      <c r="B110" s="604">
        <v>182.79329782168</v>
      </c>
      <c r="C110" s="604">
        <v>183.48677000000001</v>
      </c>
      <c r="D110" s="605">
        <v>0.69347217831899999</v>
      </c>
      <c r="E110" s="606">
        <v>1.003793750572</v>
      </c>
      <c r="F110" s="604">
        <v>184.50845552954701</v>
      </c>
      <c r="G110" s="605">
        <v>92.254227764773006</v>
      </c>
      <c r="H110" s="607">
        <v>15.858739999999999</v>
      </c>
      <c r="I110" s="604">
        <v>90.203180000000003</v>
      </c>
      <c r="J110" s="605">
        <v>-2.0510477647730001</v>
      </c>
      <c r="K110" s="608">
        <v>0.48888371939899999</v>
      </c>
    </row>
    <row r="111" spans="1:11" ht="14.4" customHeight="1" thickBot="1" x14ac:dyDescent="0.35">
      <c r="A111" s="625" t="s">
        <v>437</v>
      </c>
      <c r="B111" s="609">
        <v>4770.1131702298799</v>
      </c>
      <c r="C111" s="609">
        <v>2274.0942700000001</v>
      </c>
      <c r="D111" s="610">
        <v>-2496.0189002298798</v>
      </c>
      <c r="E111" s="616">
        <v>0.47673801204299998</v>
      </c>
      <c r="F111" s="609">
        <v>2435.2371178491699</v>
      </c>
      <c r="G111" s="610">
        <v>1217.6185589245899</v>
      </c>
      <c r="H111" s="612">
        <v>93.561850000000007</v>
      </c>
      <c r="I111" s="609">
        <v>1170.9849099999999</v>
      </c>
      <c r="J111" s="610">
        <v>-46.633648924585003</v>
      </c>
      <c r="K111" s="617">
        <v>0.48085046889900002</v>
      </c>
    </row>
    <row r="112" spans="1:11" ht="14.4" customHeight="1" thickBot="1" x14ac:dyDescent="0.35">
      <c r="A112" s="626" t="s">
        <v>438</v>
      </c>
      <c r="B112" s="604">
        <v>62.081020322436999</v>
      </c>
      <c r="C112" s="604">
        <v>46.738999999999997</v>
      </c>
      <c r="D112" s="605">
        <v>-15.342020322437</v>
      </c>
      <c r="E112" s="606">
        <v>0.752871002397</v>
      </c>
      <c r="F112" s="604">
        <v>47.969008910985998</v>
      </c>
      <c r="G112" s="605">
        <v>23.984504455492999</v>
      </c>
      <c r="H112" s="607">
        <v>4.9406564584124654E-324</v>
      </c>
      <c r="I112" s="604">
        <v>2.9643938750474793E-323</v>
      </c>
      <c r="J112" s="605">
        <v>-23.984504455492999</v>
      </c>
      <c r="K112" s="608">
        <v>0</v>
      </c>
    </row>
    <row r="113" spans="1:11" ht="14.4" customHeight="1" thickBot="1" x14ac:dyDescent="0.35">
      <c r="A113" s="626" t="s">
        <v>439</v>
      </c>
      <c r="B113" s="604">
        <v>941.73063476116704</v>
      </c>
      <c r="C113" s="604">
        <v>1090.1088299999999</v>
      </c>
      <c r="D113" s="605">
        <v>148.378195238834</v>
      </c>
      <c r="E113" s="606">
        <v>1.1575590617539999</v>
      </c>
      <c r="F113" s="604">
        <v>1077.7508722940199</v>
      </c>
      <c r="G113" s="605">
        <v>538.87543614701201</v>
      </c>
      <c r="H113" s="607">
        <v>12.79435</v>
      </c>
      <c r="I113" s="604">
        <v>677.32084999999995</v>
      </c>
      <c r="J113" s="605">
        <v>138.445413852988</v>
      </c>
      <c r="K113" s="608">
        <v>0.62845771449700005</v>
      </c>
    </row>
    <row r="114" spans="1:11" ht="14.4" customHeight="1" thickBot="1" x14ac:dyDescent="0.35">
      <c r="A114" s="626" t="s">
        <v>440</v>
      </c>
      <c r="B114" s="604">
        <v>10.994329026916001</v>
      </c>
      <c r="C114" s="604">
        <v>20.117899999999999</v>
      </c>
      <c r="D114" s="605">
        <v>9.1235709730829999</v>
      </c>
      <c r="E114" s="606">
        <v>1.8298433629499999</v>
      </c>
      <c r="F114" s="604">
        <v>9.0032797506649995</v>
      </c>
      <c r="G114" s="605">
        <v>4.5016398753319997</v>
      </c>
      <c r="H114" s="607">
        <v>4.9406564584124654E-324</v>
      </c>
      <c r="I114" s="604">
        <v>8.3016000000000005</v>
      </c>
      <c r="J114" s="605">
        <v>3.7999601246669998</v>
      </c>
      <c r="K114" s="608">
        <v>0.92206398444799997</v>
      </c>
    </row>
    <row r="115" spans="1:11" ht="14.4" customHeight="1" thickBot="1" x14ac:dyDescent="0.35">
      <c r="A115" s="626" t="s">
        <v>441</v>
      </c>
      <c r="B115" s="604">
        <v>16.850838783979</v>
      </c>
      <c r="C115" s="604">
        <v>72.922910000000002</v>
      </c>
      <c r="D115" s="605">
        <v>56.072071216019999</v>
      </c>
      <c r="E115" s="606">
        <v>4.3275537161580004</v>
      </c>
      <c r="F115" s="604">
        <v>68.895431086090994</v>
      </c>
      <c r="G115" s="605">
        <v>34.447715543045</v>
      </c>
      <c r="H115" s="607">
        <v>4.9406564584124654E-324</v>
      </c>
      <c r="I115" s="604">
        <v>0.19359999999999999</v>
      </c>
      <c r="J115" s="605">
        <v>-34.254115543045003</v>
      </c>
      <c r="K115" s="608">
        <v>2.8100557169999998E-3</v>
      </c>
    </row>
    <row r="116" spans="1:11" ht="14.4" customHeight="1" thickBot="1" x14ac:dyDescent="0.35">
      <c r="A116" s="626" t="s">
        <v>442</v>
      </c>
      <c r="B116" s="604">
        <v>3738.4563473353801</v>
      </c>
      <c r="C116" s="604">
        <v>1044.2056299999999</v>
      </c>
      <c r="D116" s="605">
        <v>-2694.2507173353802</v>
      </c>
      <c r="E116" s="606">
        <v>0.27931465101699998</v>
      </c>
      <c r="F116" s="604">
        <v>1231.6185258073999</v>
      </c>
      <c r="G116" s="605">
        <v>615.80926290370201</v>
      </c>
      <c r="H116" s="607">
        <v>80.767499999999998</v>
      </c>
      <c r="I116" s="604">
        <v>485.16886</v>
      </c>
      <c r="J116" s="605">
        <v>-130.64040290370201</v>
      </c>
      <c r="K116" s="608">
        <v>0.39392786795000001</v>
      </c>
    </row>
    <row r="117" spans="1:11" ht="14.4" customHeight="1" thickBot="1" x14ac:dyDescent="0.35">
      <c r="A117" s="625" t="s">
        <v>443</v>
      </c>
      <c r="B117" s="609">
        <v>0</v>
      </c>
      <c r="C117" s="609">
        <v>7.8440000000000003</v>
      </c>
      <c r="D117" s="610">
        <v>7.8440000000000003</v>
      </c>
      <c r="E117" s="611" t="s">
        <v>333</v>
      </c>
      <c r="F117" s="609">
        <v>0</v>
      </c>
      <c r="G117" s="610">
        <v>0</v>
      </c>
      <c r="H117" s="612">
        <v>170.93799999999999</v>
      </c>
      <c r="I117" s="609">
        <v>170.93799999999999</v>
      </c>
      <c r="J117" s="610">
        <v>170.93799999999999</v>
      </c>
      <c r="K117" s="613" t="s">
        <v>333</v>
      </c>
    </row>
    <row r="118" spans="1:11" ht="14.4" customHeight="1" thickBot="1" x14ac:dyDescent="0.35">
      <c r="A118" s="626" t="s">
        <v>444</v>
      </c>
      <c r="B118" s="604">
        <v>4.9406564584124654E-324</v>
      </c>
      <c r="C118" s="604">
        <v>4.9406564584124654E-324</v>
      </c>
      <c r="D118" s="605">
        <v>0</v>
      </c>
      <c r="E118" s="606">
        <v>1</v>
      </c>
      <c r="F118" s="604">
        <v>4.9406564584124654E-324</v>
      </c>
      <c r="G118" s="605">
        <v>0</v>
      </c>
      <c r="H118" s="607">
        <v>170.93799999999999</v>
      </c>
      <c r="I118" s="604">
        <v>170.93799999999999</v>
      </c>
      <c r="J118" s="605">
        <v>170.93799999999999</v>
      </c>
      <c r="K118" s="615" t="s">
        <v>345</v>
      </c>
    </row>
    <row r="119" spans="1:11" ht="14.4" customHeight="1" thickBot="1" x14ac:dyDescent="0.35">
      <c r="A119" s="626" t="s">
        <v>445</v>
      </c>
      <c r="B119" s="604">
        <v>4.9406564584124654E-324</v>
      </c>
      <c r="C119" s="604">
        <v>7.8440000000000003</v>
      </c>
      <c r="D119" s="605">
        <v>7.8440000000000003</v>
      </c>
      <c r="E119" s="614" t="s">
        <v>345</v>
      </c>
      <c r="F119" s="604">
        <v>0</v>
      </c>
      <c r="G119" s="605">
        <v>0</v>
      </c>
      <c r="H119" s="607">
        <v>4.9406564584124654E-324</v>
      </c>
      <c r="I119" s="604">
        <v>2.9643938750474793E-323</v>
      </c>
      <c r="J119" s="605">
        <v>2.9643938750474793E-323</v>
      </c>
      <c r="K119" s="615" t="s">
        <v>333</v>
      </c>
    </row>
    <row r="120" spans="1:11" ht="14.4" customHeight="1" thickBot="1" x14ac:dyDescent="0.35">
      <c r="A120" s="623" t="s">
        <v>48</v>
      </c>
      <c r="B120" s="604">
        <v>45968.990252281801</v>
      </c>
      <c r="C120" s="604">
        <v>51138.548940000001</v>
      </c>
      <c r="D120" s="605">
        <v>5169.5586877181904</v>
      </c>
      <c r="E120" s="606">
        <v>1.1124575210230001</v>
      </c>
      <c r="F120" s="604">
        <v>49712.242246187299</v>
      </c>
      <c r="G120" s="605">
        <v>24856.121123093599</v>
      </c>
      <c r="H120" s="607">
        <v>4092.6789100000001</v>
      </c>
      <c r="I120" s="604">
        <v>24160.488939999999</v>
      </c>
      <c r="J120" s="605">
        <v>-695.63218309361002</v>
      </c>
      <c r="K120" s="608">
        <v>0.48600682343599999</v>
      </c>
    </row>
    <row r="121" spans="1:11" ht="14.4" customHeight="1" thickBot="1" x14ac:dyDescent="0.35">
      <c r="A121" s="629" t="s">
        <v>446</v>
      </c>
      <c r="B121" s="609">
        <v>34102.999999998101</v>
      </c>
      <c r="C121" s="609">
        <v>38079.309000000001</v>
      </c>
      <c r="D121" s="610">
        <v>3976.3090000018901</v>
      </c>
      <c r="E121" s="616">
        <v>1.116597044248</v>
      </c>
      <c r="F121" s="609">
        <v>37043.999999999302</v>
      </c>
      <c r="G121" s="610">
        <v>18521.999999999702</v>
      </c>
      <c r="H121" s="612">
        <v>3033.4720000000002</v>
      </c>
      <c r="I121" s="609">
        <v>17916.787</v>
      </c>
      <c r="J121" s="610">
        <v>-605.21299999964697</v>
      </c>
      <c r="K121" s="617">
        <v>0.48366232048300001</v>
      </c>
    </row>
    <row r="122" spans="1:11" ht="14.4" customHeight="1" thickBot="1" x14ac:dyDescent="0.35">
      <c r="A122" s="625" t="s">
        <v>447</v>
      </c>
      <c r="B122" s="609">
        <v>33902.999999998101</v>
      </c>
      <c r="C122" s="609">
        <v>37255.47</v>
      </c>
      <c r="D122" s="610">
        <v>3352.4700000018802</v>
      </c>
      <c r="E122" s="616">
        <v>1.098884169542</v>
      </c>
      <c r="F122" s="609">
        <v>36189.999999999302</v>
      </c>
      <c r="G122" s="610">
        <v>18094.999999999702</v>
      </c>
      <c r="H122" s="612">
        <v>3011.85</v>
      </c>
      <c r="I122" s="609">
        <v>17715.978999999999</v>
      </c>
      <c r="J122" s="610">
        <v>-379.02099999965498</v>
      </c>
      <c r="K122" s="617">
        <v>0.48952691351200001</v>
      </c>
    </row>
    <row r="123" spans="1:11" ht="14.4" customHeight="1" thickBot="1" x14ac:dyDescent="0.35">
      <c r="A123" s="626" t="s">
        <v>448</v>
      </c>
      <c r="B123" s="604">
        <v>33902.999999998101</v>
      </c>
      <c r="C123" s="604">
        <v>37255.47</v>
      </c>
      <c r="D123" s="605">
        <v>3352.4700000018802</v>
      </c>
      <c r="E123" s="606">
        <v>1.098884169542</v>
      </c>
      <c r="F123" s="604">
        <v>36189.999999999302</v>
      </c>
      <c r="G123" s="605">
        <v>18094.999999999702</v>
      </c>
      <c r="H123" s="607">
        <v>3011.85</v>
      </c>
      <c r="I123" s="604">
        <v>17715.978999999999</v>
      </c>
      <c r="J123" s="605">
        <v>-379.02099999965498</v>
      </c>
      <c r="K123" s="608">
        <v>0.48952691351200001</v>
      </c>
    </row>
    <row r="124" spans="1:11" ht="14.4" customHeight="1" thickBot="1" x14ac:dyDescent="0.35">
      <c r="A124" s="625" t="s">
        <v>449</v>
      </c>
      <c r="B124" s="609">
        <v>199.999999999989</v>
      </c>
      <c r="C124" s="609">
        <v>718.4</v>
      </c>
      <c r="D124" s="610">
        <v>518.400000000011</v>
      </c>
      <c r="E124" s="616">
        <v>3.5920000000000001</v>
      </c>
      <c r="F124" s="609">
        <v>731.99999999998602</v>
      </c>
      <c r="G124" s="610">
        <v>365.99999999999301</v>
      </c>
      <c r="H124" s="612">
        <v>16</v>
      </c>
      <c r="I124" s="609">
        <v>132.19999999999999</v>
      </c>
      <c r="J124" s="610">
        <v>-233.79999999999299</v>
      </c>
      <c r="K124" s="617">
        <v>0.18060109289599999</v>
      </c>
    </row>
    <row r="125" spans="1:11" ht="14.4" customHeight="1" thickBot="1" x14ac:dyDescent="0.35">
      <c r="A125" s="626" t="s">
        <v>450</v>
      </c>
      <c r="B125" s="604">
        <v>199.999999999989</v>
      </c>
      <c r="C125" s="604">
        <v>718.4</v>
      </c>
      <c r="D125" s="605">
        <v>518.400000000011</v>
      </c>
      <c r="E125" s="606">
        <v>3.5920000000000001</v>
      </c>
      <c r="F125" s="604">
        <v>731.99999999998602</v>
      </c>
      <c r="G125" s="605">
        <v>365.99999999999301</v>
      </c>
      <c r="H125" s="607">
        <v>16</v>
      </c>
      <c r="I125" s="604">
        <v>132.19999999999999</v>
      </c>
      <c r="J125" s="605">
        <v>-233.79999999999299</v>
      </c>
      <c r="K125" s="608">
        <v>0.18060109289599999</v>
      </c>
    </row>
    <row r="126" spans="1:11" ht="14.4" customHeight="1" thickBot="1" x14ac:dyDescent="0.35">
      <c r="A126" s="625" t="s">
        <v>451</v>
      </c>
      <c r="B126" s="609">
        <v>0</v>
      </c>
      <c r="C126" s="609">
        <v>105.43899999999999</v>
      </c>
      <c r="D126" s="610">
        <v>105.43899999999999</v>
      </c>
      <c r="E126" s="611" t="s">
        <v>333</v>
      </c>
      <c r="F126" s="609">
        <v>121.999999999998</v>
      </c>
      <c r="G126" s="610">
        <v>60.999999999998003</v>
      </c>
      <c r="H126" s="612">
        <v>5.6219999999999999</v>
      </c>
      <c r="I126" s="609">
        <v>68.608000000000004</v>
      </c>
      <c r="J126" s="610">
        <v>7.6080000000009997</v>
      </c>
      <c r="K126" s="617">
        <v>0.562360655737</v>
      </c>
    </row>
    <row r="127" spans="1:11" ht="14.4" customHeight="1" thickBot="1" x14ac:dyDescent="0.35">
      <c r="A127" s="626" t="s">
        <v>452</v>
      </c>
      <c r="B127" s="604">
        <v>0</v>
      </c>
      <c r="C127" s="604">
        <v>105.43899999999999</v>
      </c>
      <c r="D127" s="605">
        <v>105.43899999999999</v>
      </c>
      <c r="E127" s="614" t="s">
        <v>333</v>
      </c>
      <c r="F127" s="604">
        <v>121.999999999998</v>
      </c>
      <c r="G127" s="605">
        <v>60.999999999998003</v>
      </c>
      <c r="H127" s="607">
        <v>5.6219999999999999</v>
      </c>
      <c r="I127" s="604">
        <v>68.608000000000004</v>
      </c>
      <c r="J127" s="605">
        <v>7.6080000000009997</v>
      </c>
      <c r="K127" s="608">
        <v>0.562360655737</v>
      </c>
    </row>
    <row r="128" spans="1:11" ht="14.4" customHeight="1" thickBot="1" x14ac:dyDescent="0.35">
      <c r="A128" s="624" t="s">
        <v>453</v>
      </c>
      <c r="B128" s="604">
        <v>11526.9902522837</v>
      </c>
      <c r="C128" s="604">
        <v>12685.63199</v>
      </c>
      <c r="D128" s="605">
        <v>1158.64173771629</v>
      </c>
      <c r="E128" s="606">
        <v>1.100515547628</v>
      </c>
      <c r="F128" s="604">
        <v>12305.2422461879</v>
      </c>
      <c r="G128" s="605">
        <v>6152.6211230939698</v>
      </c>
      <c r="H128" s="607">
        <v>1029.0341800000001</v>
      </c>
      <c r="I128" s="604">
        <v>6065.8598300000003</v>
      </c>
      <c r="J128" s="605">
        <v>-86.761293093963999</v>
      </c>
      <c r="K128" s="608">
        <v>0.49294924135899998</v>
      </c>
    </row>
    <row r="129" spans="1:11" ht="14.4" customHeight="1" thickBot="1" x14ac:dyDescent="0.35">
      <c r="A129" s="625" t="s">
        <v>454</v>
      </c>
      <c r="B129" s="609">
        <v>3050.9999814965799</v>
      </c>
      <c r="C129" s="609">
        <v>3417.6623399999999</v>
      </c>
      <c r="D129" s="610">
        <v>366.662358503424</v>
      </c>
      <c r="E129" s="616">
        <v>1.120177764905</v>
      </c>
      <c r="F129" s="609">
        <v>3257.2422461881201</v>
      </c>
      <c r="G129" s="610">
        <v>1628.6211230940601</v>
      </c>
      <c r="H129" s="612">
        <v>272.49968999999999</v>
      </c>
      <c r="I129" s="609">
        <v>1606.3256200000001</v>
      </c>
      <c r="J129" s="610">
        <v>-22.295503094059001</v>
      </c>
      <c r="K129" s="617">
        <v>0.49315509826699999</v>
      </c>
    </row>
    <row r="130" spans="1:11" ht="14.4" customHeight="1" thickBot="1" x14ac:dyDescent="0.35">
      <c r="A130" s="626" t="s">
        <v>455</v>
      </c>
      <c r="B130" s="604">
        <v>3050.9999814965799</v>
      </c>
      <c r="C130" s="604">
        <v>3417.6623399999999</v>
      </c>
      <c r="D130" s="605">
        <v>366.662358503424</v>
      </c>
      <c r="E130" s="606">
        <v>1.120177764905</v>
      </c>
      <c r="F130" s="604">
        <v>3257.2422461881201</v>
      </c>
      <c r="G130" s="605">
        <v>1628.6211230940601</v>
      </c>
      <c r="H130" s="607">
        <v>272.49968999999999</v>
      </c>
      <c r="I130" s="604">
        <v>1606.3256200000001</v>
      </c>
      <c r="J130" s="605">
        <v>-22.295503094059001</v>
      </c>
      <c r="K130" s="608">
        <v>0.49315509826699999</v>
      </c>
    </row>
    <row r="131" spans="1:11" ht="14.4" customHeight="1" thickBot="1" x14ac:dyDescent="0.35">
      <c r="A131" s="625" t="s">
        <v>456</v>
      </c>
      <c r="B131" s="609">
        <v>8475.9902707871406</v>
      </c>
      <c r="C131" s="609">
        <v>9267.96965000001</v>
      </c>
      <c r="D131" s="610">
        <v>791.97937921286405</v>
      </c>
      <c r="E131" s="616">
        <v>1.093437976438</v>
      </c>
      <c r="F131" s="609">
        <v>9047.9999999998199</v>
      </c>
      <c r="G131" s="610">
        <v>4523.99999999991</v>
      </c>
      <c r="H131" s="612">
        <v>756.53449000000001</v>
      </c>
      <c r="I131" s="609">
        <v>4459.5342099999998</v>
      </c>
      <c r="J131" s="610">
        <v>-64.465789999902995</v>
      </c>
      <c r="K131" s="617">
        <v>0.492875133731</v>
      </c>
    </row>
    <row r="132" spans="1:11" ht="14.4" customHeight="1" thickBot="1" x14ac:dyDescent="0.35">
      <c r="A132" s="626" t="s">
        <v>457</v>
      </c>
      <c r="B132" s="604">
        <v>8475.9902707871406</v>
      </c>
      <c r="C132" s="604">
        <v>9267.96965000001</v>
      </c>
      <c r="D132" s="605">
        <v>791.97937921286405</v>
      </c>
      <c r="E132" s="606">
        <v>1.093437976438</v>
      </c>
      <c r="F132" s="604">
        <v>9047.9999999998199</v>
      </c>
      <c r="G132" s="605">
        <v>4523.99999999991</v>
      </c>
      <c r="H132" s="607">
        <v>756.53449000000001</v>
      </c>
      <c r="I132" s="604">
        <v>4459.5342099999998</v>
      </c>
      <c r="J132" s="605">
        <v>-64.465789999902995</v>
      </c>
      <c r="K132" s="608">
        <v>0.492875133731</v>
      </c>
    </row>
    <row r="133" spans="1:11" ht="14.4" customHeight="1" thickBot="1" x14ac:dyDescent="0.35">
      <c r="A133" s="624" t="s">
        <v>458</v>
      </c>
      <c r="B133" s="604">
        <v>338.99999999998101</v>
      </c>
      <c r="C133" s="604">
        <v>373.60795000000002</v>
      </c>
      <c r="D133" s="605">
        <v>34.607950000018</v>
      </c>
      <c r="E133" s="606">
        <v>1.1020883480820001</v>
      </c>
      <c r="F133" s="604">
        <v>362.99999999999301</v>
      </c>
      <c r="G133" s="605">
        <v>181.49999999999599</v>
      </c>
      <c r="H133" s="607">
        <v>30.172730000000001</v>
      </c>
      <c r="I133" s="604">
        <v>177.84210999999999</v>
      </c>
      <c r="J133" s="605">
        <v>-3.6578899999960002</v>
      </c>
      <c r="K133" s="608">
        <v>0.48992316804399999</v>
      </c>
    </row>
    <row r="134" spans="1:11" ht="14.4" customHeight="1" thickBot="1" x14ac:dyDescent="0.35">
      <c r="A134" s="625" t="s">
        <v>459</v>
      </c>
      <c r="B134" s="609">
        <v>338.99999999998101</v>
      </c>
      <c r="C134" s="609">
        <v>373.60795000000002</v>
      </c>
      <c r="D134" s="610">
        <v>34.607950000018</v>
      </c>
      <c r="E134" s="616">
        <v>1.1020883480820001</v>
      </c>
      <c r="F134" s="609">
        <v>362.99999999999301</v>
      </c>
      <c r="G134" s="610">
        <v>181.49999999999599</v>
      </c>
      <c r="H134" s="612">
        <v>30.172730000000001</v>
      </c>
      <c r="I134" s="609">
        <v>177.84210999999999</v>
      </c>
      <c r="J134" s="610">
        <v>-3.6578899999960002</v>
      </c>
      <c r="K134" s="617">
        <v>0.48992316804399999</v>
      </c>
    </row>
    <row r="135" spans="1:11" ht="14.4" customHeight="1" thickBot="1" x14ac:dyDescent="0.35">
      <c r="A135" s="626" t="s">
        <v>460</v>
      </c>
      <c r="B135" s="604">
        <v>338.99999999998101</v>
      </c>
      <c r="C135" s="604">
        <v>373.60795000000002</v>
      </c>
      <c r="D135" s="605">
        <v>34.607950000018</v>
      </c>
      <c r="E135" s="606">
        <v>1.1020883480820001</v>
      </c>
      <c r="F135" s="604">
        <v>362.99999999999301</v>
      </c>
      <c r="G135" s="605">
        <v>181.49999999999599</v>
      </c>
      <c r="H135" s="607">
        <v>30.172730000000001</v>
      </c>
      <c r="I135" s="604">
        <v>177.84210999999999</v>
      </c>
      <c r="J135" s="605">
        <v>-3.6578899999960002</v>
      </c>
      <c r="K135" s="608">
        <v>0.48992316804399999</v>
      </c>
    </row>
    <row r="136" spans="1:11" ht="14.4" customHeight="1" thickBot="1" x14ac:dyDescent="0.35">
      <c r="A136" s="623" t="s">
        <v>461</v>
      </c>
      <c r="B136" s="604">
        <v>0</v>
      </c>
      <c r="C136" s="604">
        <v>991.19064999999705</v>
      </c>
      <c r="D136" s="605">
        <v>991.19064999999705</v>
      </c>
      <c r="E136" s="614" t="s">
        <v>333</v>
      </c>
      <c r="F136" s="604">
        <v>0</v>
      </c>
      <c r="G136" s="605">
        <v>0</v>
      </c>
      <c r="H136" s="607">
        <v>22.28566</v>
      </c>
      <c r="I136" s="604">
        <v>63.10398</v>
      </c>
      <c r="J136" s="605">
        <v>63.10398</v>
      </c>
      <c r="K136" s="615" t="s">
        <v>333</v>
      </c>
    </row>
    <row r="137" spans="1:11" ht="14.4" customHeight="1" thickBot="1" x14ac:dyDescent="0.35">
      <c r="A137" s="624" t="s">
        <v>462</v>
      </c>
      <c r="B137" s="604">
        <v>0</v>
      </c>
      <c r="C137" s="604">
        <v>880.93099999999697</v>
      </c>
      <c r="D137" s="605">
        <v>880.93099999999697</v>
      </c>
      <c r="E137" s="614" t="s">
        <v>333</v>
      </c>
      <c r="F137" s="604">
        <v>0</v>
      </c>
      <c r="G137" s="605">
        <v>0</v>
      </c>
      <c r="H137" s="607">
        <v>4.9406564584124654E-324</v>
      </c>
      <c r="I137" s="604">
        <v>2.9643938750474793E-323</v>
      </c>
      <c r="J137" s="605">
        <v>2.9643938750474793E-323</v>
      </c>
      <c r="K137" s="615" t="s">
        <v>333</v>
      </c>
    </row>
    <row r="138" spans="1:11" ht="14.4" customHeight="1" thickBot="1" x14ac:dyDescent="0.35">
      <c r="A138" s="625" t="s">
        <v>463</v>
      </c>
      <c r="B138" s="609">
        <v>0</v>
      </c>
      <c r="C138" s="609">
        <v>880.93099999999697</v>
      </c>
      <c r="D138" s="610">
        <v>880.93099999999697</v>
      </c>
      <c r="E138" s="611" t="s">
        <v>333</v>
      </c>
      <c r="F138" s="609">
        <v>0</v>
      </c>
      <c r="G138" s="610">
        <v>0</v>
      </c>
      <c r="H138" s="612">
        <v>4.9406564584124654E-324</v>
      </c>
      <c r="I138" s="609">
        <v>2.9643938750474793E-323</v>
      </c>
      <c r="J138" s="610">
        <v>2.9643938750474793E-323</v>
      </c>
      <c r="K138" s="613" t="s">
        <v>333</v>
      </c>
    </row>
    <row r="139" spans="1:11" ht="14.4" customHeight="1" thickBot="1" x14ac:dyDescent="0.35">
      <c r="A139" s="626" t="s">
        <v>464</v>
      </c>
      <c r="B139" s="604">
        <v>0</v>
      </c>
      <c r="C139" s="604">
        <v>880.93099999999697</v>
      </c>
      <c r="D139" s="605">
        <v>880.93099999999697</v>
      </c>
      <c r="E139" s="614" t="s">
        <v>333</v>
      </c>
      <c r="F139" s="604">
        <v>0</v>
      </c>
      <c r="G139" s="605">
        <v>0</v>
      </c>
      <c r="H139" s="607">
        <v>4.9406564584124654E-324</v>
      </c>
      <c r="I139" s="604">
        <v>2.9643938750474793E-323</v>
      </c>
      <c r="J139" s="605">
        <v>2.9643938750474793E-323</v>
      </c>
      <c r="K139" s="615" t="s">
        <v>333</v>
      </c>
    </row>
    <row r="140" spans="1:11" ht="14.4" customHeight="1" thickBot="1" x14ac:dyDescent="0.35">
      <c r="A140" s="624" t="s">
        <v>465</v>
      </c>
      <c r="B140" s="604">
        <v>0</v>
      </c>
      <c r="C140" s="604">
        <v>110.25964999999999</v>
      </c>
      <c r="D140" s="605">
        <v>110.25964999999999</v>
      </c>
      <c r="E140" s="614" t="s">
        <v>333</v>
      </c>
      <c r="F140" s="604">
        <v>0</v>
      </c>
      <c r="G140" s="605">
        <v>0</v>
      </c>
      <c r="H140" s="607">
        <v>22.28566</v>
      </c>
      <c r="I140" s="604">
        <v>63.10398</v>
      </c>
      <c r="J140" s="605">
        <v>63.10398</v>
      </c>
      <c r="K140" s="615" t="s">
        <v>333</v>
      </c>
    </row>
    <row r="141" spans="1:11" ht="14.4" customHeight="1" thickBot="1" x14ac:dyDescent="0.35">
      <c r="A141" s="625" t="s">
        <v>466</v>
      </c>
      <c r="B141" s="609">
        <v>0</v>
      </c>
      <c r="C141" s="609">
        <v>89.909649999999999</v>
      </c>
      <c r="D141" s="610">
        <v>89.909649999999999</v>
      </c>
      <c r="E141" s="611" t="s">
        <v>333</v>
      </c>
      <c r="F141" s="609">
        <v>0</v>
      </c>
      <c r="G141" s="610">
        <v>0</v>
      </c>
      <c r="H141" s="612">
        <v>20.320250000000001</v>
      </c>
      <c r="I141" s="609">
        <v>52.438569999999999</v>
      </c>
      <c r="J141" s="610">
        <v>52.438569999999999</v>
      </c>
      <c r="K141" s="613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1.2316499999999999</v>
      </c>
      <c r="D142" s="605">
        <v>1.2316499999999999</v>
      </c>
      <c r="E142" s="614" t="s">
        <v>333</v>
      </c>
      <c r="F142" s="604">
        <v>0</v>
      </c>
      <c r="G142" s="605">
        <v>0</v>
      </c>
      <c r="H142" s="607">
        <v>0.34425</v>
      </c>
      <c r="I142" s="604">
        <v>4.1625699999999997</v>
      </c>
      <c r="J142" s="605">
        <v>4.1625699999999997</v>
      </c>
      <c r="K142" s="615" t="s">
        <v>333</v>
      </c>
    </row>
    <row r="143" spans="1:11" ht="14.4" customHeight="1" thickBot="1" x14ac:dyDescent="0.35">
      <c r="A143" s="626" t="s">
        <v>468</v>
      </c>
      <c r="B143" s="604">
        <v>0</v>
      </c>
      <c r="C143" s="604">
        <v>81.878</v>
      </c>
      <c r="D143" s="605">
        <v>81.878</v>
      </c>
      <c r="E143" s="614" t="s">
        <v>333</v>
      </c>
      <c r="F143" s="604">
        <v>0</v>
      </c>
      <c r="G143" s="605">
        <v>0</v>
      </c>
      <c r="H143" s="607">
        <v>13.176</v>
      </c>
      <c r="I143" s="604">
        <v>31.276</v>
      </c>
      <c r="J143" s="605">
        <v>31.276</v>
      </c>
      <c r="K143" s="615" t="s">
        <v>333</v>
      </c>
    </row>
    <row r="144" spans="1:11" ht="14.4" customHeight="1" thickBot="1" x14ac:dyDescent="0.35">
      <c r="A144" s="626" t="s">
        <v>469</v>
      </c>
      <c r="B144" s="604">
        <v>0</v>
      </c>
      <c r="C144" s="604">
        <v>6.8</v>
      </c>
      <c r="D144" s="605">
        <v>6.8</v>
      </c>
      <c r="E144" s="614" t="s">
        <v>333</v>
      </c>
      <c r="F144" s="604">
        <v>0</v>
      </c>
      <c r="G144" s="605">
        <v>0</v>
      </c>
      <c r="H144" s="607">
        <v>6.8</v>
      </c>
      <c r="I144" s="604">
        <v>17</v>
      </c>
      <c r="J144" s="605">
        <v>17</v>
      </c>
      <c r="K144" s="615" t="s">
        <v>333</v>
      </c>
    </row>
    <row r="145" spans="1:11" ht="14.4" customHeight="1" thickBot="1" x14ac:dyDescent="0.35">
      <c r="A145" s="625" t="s">
        <v>470</v>
      </c>
      <c r="B145" s="609">
        <v>4.9406564584124654E-324</v>
      </c>
      <c r="C145" s="609">
        <v>3.8</v>
      </c>
      <c r="D145" s="610">
        <v>3.8</v>
      </c>
      <c r="E145" s="611" t="s">
        <v>345</v>
      </c>
      <c r="F145" s="609">
        <v>0</v>
      </c>
      <c r="G145" s="610">
        <v>0</v>
      </c>
      <c r="H145" s="612">
        <v>4.9406564584124654E-324</v>
      </c>
      <c r="I145" s="609">
        <v>2.9643938750474793E-323</v>
      </c>
      <c r="J145" s="610">
        <v>2.9643938750474793E-323</v>
      </c>
      <c r="K145" s="613" t="s">
        <v>333</v>
      </c>
    </row>
    <row r="146" spans="1:11" ht="14.4" customHeight="1" thickBot="1" x14ac:dyDescent="0.35">
      <c r="A146" s="626" t="s">
        <v>471</v>
      </c>
      <c r="B146" s="604">
        <v>4.9406564584124654E-324</v>
      </c>
      <c r="C146" s="604">
        <v>3.8</v>
      </c>
      <c r="D146" s="605">
        <v>3.8</v>
      </c>
      <c r="E146" s="614" t="s">
        <v>345</v>
      </c>
      <c r="F146" s="604">
        <v>0</v>
      </c>
      <c r="G146" s="605">
        <v>0</v>
      </c>
      <c r="H146" s="607">
        <v>4.9406564584124654E-324</v>
      </c>
      <c r="I146" s="604">
        <v>2.9643938750474793E-323</v>
      </c>
      <c r="J146" s="605">
        <v>2.9643938750474793E-323</v>
      </c>
      <c r="K146" s="615" t="s">
        <v>333</v>
      </c>
    </row>
    <row r="147" spans="1:11" ht="14.4" customHeight="1" thickBot="1" x14ac:dyDescent="0.35">
      <c r="A147" s="625" t="s">
        <v>472</v>
      </c>
      <c r="B147" s="609">
        <v>4.9406564584124654E-324</v>
      </c>
      <c r="C147" s="609">
        <v>4.9406564584124654E-324</v>
      </c>
      <c r="D147" s="610">
        <v>0</v>
      </c>
      <c r="E147" s="616">
        <v>1</v>
      </c>
      <c r="F147" s="609">
        <v>4.9406564584124654E-324</v>
      </c>
      <c r="G147" s="610">
        <v>0</v>
      </c>
      <c r="H147" s="612">
        <v>-0.434589999999</v>
      </c>
      <c r="I147" s="609">
        <v>-0.434589999999</v>
      </c>
      <c r="J147" s="610">
        <v>-0.434589999999</v>
      </c>
      <c r="K147" s="613" t="s">
        <v>345</v>
      </c>
    </row>
    <row r="148" spans="1:11" ht="14.4" customHeight="1" thickBot="1" x14ac:dyDescent="0.35">
      <c r="A148" s="626" t="s">
        <v>473</v>
      </c>
      <c r="B148" s="604">
        <v>4.9406564584124654E-324</v>
      </c>
      <c r="C148" s="604">
        <v>4.9406564584124654E-324</v>
      </c>
      <c r="D148" s="605">
        <v>0</v>
      </c>
      <c r="E148" s="606">
        <v>1</v>
      </c>
      <c r="F148" s="604">
        <v>4.9406564584124654E-324</v>
      </c>
      <c r="G148" s="605">
        <v>0</v>
      </c>
      <c r="H148" s="607">
        <v>-0.434589999999</v>
      </c>
      <c r="I148" s="604">
        <v>-0.434589999999</v>
      </c>
      <c r="J148" s="605">
        <v>-0.434589999999</v>
      </c>
      <c r="K148" s="615" t="s">
        <v>345</v>
      </c>
    </row>
    <row r="149" spans="1:11" ht="14.4" customHeight="1" thickBot="1" x14ac:dyDescent="0.35">
      <c r="A149" s="628" t="s">
        <v>474</v>
      </c>
      <c r="B149" s="604">
        <v>0</v>
      </c>
      <c r="C149" s="604">
        <v>12.15</v>
      </c>
      <c r="D149" s="605">
        <v>12.15</v>
      </c>
      <c r="E149" s="614" t="s">
        <v>333</v>
      </c>
      <c r="F149" s="604">
        <v>0</v>
      </c>
      <c r="G149" s="605">
        <v>0</v>
      </c>
      <c r="H149" s="607">
        <v>4.9406564584124654E-324</v>
      </c>
      <c r="I149" s="604">
        <v>8.1999999999999993</v>
      </c>
      <c r="J149" s="605">
        <v>8.1999999999999993</v>
      </c>
      <c r="K149" s="615" t="s">
        <v>333</v>
      </c>
    </row>
    <row r="150" spans="1:11" ht="14.4" customHeight="1" thickBot="1" x14ac:dyDescent="0.35">
      <c r="A150" s="626" t="s">
        <v>475</v>
      </c>
      <c r="B150" s="604">
        <v>0</v>
      </c>
      <c r="C150" s="604">
        <v>12.15</v>
      </c>
      <c r="D150" s="605">
        <v>12.15</v>
      </c>
      <c r="E150" s="614" t="s">
        <v>333</v>
      </c>
      <c r="F150" s="604">
        <v>0</v>
      </c>
      <c r="G150" s="605">
        <v>0</v>
      </c>
      <c r="H150" s="607">
        <v>4.9406564584124654E-324</v>
      </c>
      <c r="I150" s="604">
        <v>8.1999999999999993</v>
      </c>
      <c r="J150" s="605">
        <v>8.1999999999999993</v>
      </c>
      <c r="K150" s="615" t="s">
        <v>333</v>
      </c>
    </row>
    <row r="151" spans="1:11" ht="14.4" customHeight="1" thickBot="1" x14ac:dyDescent="0.35">
      <c r="A151" s="628" t="s">
        <v>476</v>
      </c>
      <c r="B151" s="604">
        <v>0</v>
      </c>
      <c r="C151" s="604">
        <v>4.3499999999999996</v>
      </c>
      <c r="D151" s="605">
        <v>4.3499999999999996</v>
      </c>
      <c r="E151" s="614" t="s">
        <v>333</v>
      </c>
      <c r="F151" s="604">
        <v>0</v>
      </c>
      <c r="G151" s="605">
        <v>0</v>
      </c>
      <c r="H151" s="607">
        <v>2.4</v>
      </c>
      <c r="I151" s="604">
        <v>2.9</v>
      </c>
      <c r="J151" s="605">
        <v>2.9</v>
      </c>
      <c r="K151" s="615" t="s">
        <v>333</v>
      </c>
    </row>
    <row r="152" spans="1:11" ht="14.4" customHeight="1" thickBot="1" x14ac:dyDescent="0.35">
      <c r="A152" s="626" t="s">
        <v>477</v>
      </c>
      <c r="B152" s="604">
        <v>0</v>
      </c>
      <c r="C152" s="604">
        <v>4.3499999999999996</v>
      </c>
      <c r="D152" s="605">
        <v>4.3499999999999996</v>
      </c>
      <c r="E152" s="614" t="s">
        <v>333</v>
      </c>
      <c r="F152" s="604">
        <v>0</v>
      </c>
      <c r="G152" s="605">
        <v>0</v>
      </c>
      <c r="H152" s="607">
        <v>2.4</v>
      </c>
      <c r="I152" s="604">
        <v>2.9</v>
      </c>
      <c r="J152" s="605">
        <v>2.9</v>
      </c>
      <c r="K152" s="615" t="s">
        <v>333</v>
      </c>
    </row>
    <row r="153" spans="1:11" ht="14.4" customHeight="1" thickBot="1" x14ac:dyDescent="0.35">
      <c r="A153" s="625" t="s">
        <v>478</v>
      </c>
      <c r="B153" s="609">
        <v>0</v>
      </c>
      <c r="C153" s="609">
        <v>0.05</v>
      </c>
      <c r="D153" s="610">
        <v>0.05</v>
      </c>
      <c r="E153" s="611" t="s">
        <v>333</v>
      </c>
      <c r="F153" s="609">
        <v>0</v>
      </c>
      <c r="G153" s="610">
        <v>0</v>
      </c>
      <c r="H153" s="612">
        <v>4.9406564584124654E-324</v>
      </c>
      <c r="I153" s="609">
        <v>2.9643938750474793E-323</v>
      </c>
      <c r="J153" s="610">
        <v>2.9643938750474793E-323</v>
      </c>
      <c r="K153" s="613" t="s">
        <v>333</v>
      </c>
    </row>
    <row r="154" spans="1:11" ht="14.4" customHeight="1" thickBot="1" x14ac:dyDescent="0.35">
      <c r="A154" s="626" t="s">
        <v>479</v>
      </c>
      <c r="B154" s="604">
        <v>0</v>
      </c>
      <c r="C154" s="604">
        <v>0.05</v>
      </c>
      <c r="D154" s="605">
        <v>0.05</v>
      </c>
      <c r="E154" s="614" t="s">
        <v>333</v>
      </c>
      <c r="F154" s="604">
        <v>0</v>
      </c>
      <c r="G154" s="605">
        <v>0</v>
      </c>
      <c r="H154" s="607">
        <v>4.9406564584124654E-324</v>
      </c>
      <c r="I154" s="604">
        <v>2.9643938750474793E-323</v>
      </c>
      <c r="J154" s="605">
        <v>2.9643938750474793E-323</v>
      </c>
      <c r="K154" s="615" t="s">
        <v>333</v>
      </c>
    </row>
    <row r="155" spans="1:11" ht="14.4" customHeight="1" thickBot="1" x14ac:dyDescent="0.35">
      <c r="A155" s="623" t="s">
        <v>480</v>
      </c>
      <c r="B155" s="604">
        <v>35075.999999998101</v>
      </c>
      <c r="C155" s="604">
        <v>34977.65926</v>
      </c>
      <c r="D155" s="605">
        <v>-98.340739998063995</v>
      </c>
      <c r="E155" s="606">
        <v>0.99719635249100003</v>
      </c>
      <c r="F155" s="604">
        <v>35568.977520439897</v>
      </c>
      <c r="G155" s="605">
        <v>17784.488760219901</v>
      </c>
      <c r="H155" s="607">
        <v>1922.1054999999999</v>
      </c>
      <c r="I155" s="604">
        <v>15546.955</v>
      </c>
      <c r="J155" s="605">
        <v>-2237.5337602199302</v>
      </c>
      <c r="K155" s="608">
        <v>0.43709310988900002</v>
      </c>
    </row>
    <row r="156" spans="1:11" ht="14.4" customHeight="1" thickBot="1" x14ac:dyDescent="0.35">
      <c r="A156" s="624" t="s">
        <v>481</v>
      </c>
      <c r="B156" s="604">
        <v>35075.999999998101</v>
      </c>
      <c r="C156" s="604">
        <v>34791.008999999998</v>
      </c>
      <c r="D156" s="605">
        <v>-284.99099999805901</v>
      </c>
      <c r="E156" s="606">
        <v>0.99187504276399996</v>
      </c>
      <c r="F156" s="604">
        <v>35564.977520439897</v>
      </c>
      <c r="G156" s="605">
        <v>17782.488760219901</v>
      </c>
      <c r="H156" s="607">
        <v>1915.511</v>
      </c>
      <c r="I156" s="604">
        <v>15502.046</v>
      </c>
      <c r="J156" s="605">
        <v>-2280.4427602199298</v>
      </c>
      <c r="K156" s="608">
        <v>0.435879538826</v>
      </c>
    </row>
    <row r="157" spans="1:11" ht="14.4" customHeight="1" thickBot="1" x14ac:dyDescent="0.35">
      <c r="A157" s="625" t="s">
        <v>482</v>
      </c>
      <c r="B157" s="609">
        <v>35075.999999998101</v>
      </c>
      <c r="C157" s="609">
        <v>34791.008999999998</v>
      </c>
      <c r="D157" s="610">
        <v>-284.99099999805901</v>
      </c>
      <c r="E157" s="616">
        <v>0.99187504276399996</v>
      </c>
      <c r="F157" s="609">
        <v>35564.977520439897</v>
      </c>
      <c r="G157" s="610">
        <v>17782.488760219901</v>
      </c>
      <c r="H157" s="612">
        <v>1915.511</v>
      </c>
      <c r="I157" s="609">
        <v>15502.046</v>
      </c>
      <c r="J157" s="610">
        <v>-2280.4427602199298</v>
      </c>
      <c r="K157" s="617">
        <v>0.435879538826</v>
      </c>
    </row>
    <row r="158" spans="1:11" ht="14.4" customHeight="1" thickBot="1" x14ac:dyDescent="0.35">
      <c r="A158" s="626" t="s">
        <v>483</v>
      </c>
      <c r="B158" s="604">
        <v>525.99999999997101</v>
      </c>
      <c r="C158" s="604">
        <v>546.89499999999998</v>
      </c>
      <c r="D158" s="605">
        <v>20.895000000029</v>
      </c>
      <c r="E158" s="606">
        <v>1.0397243346</v>
      </c>
      <c r="F158" s="604">
        <v>561.97767186452302</v>
      </c>
      <c r="G158" s="605">
        <v>280.98883593226202</v>
      </c>
      <c r="H158" s="607">
        <v>46.743000000000002</v>
      </c>
      <c r="I158" s="604">
        <v>280.45800000000003</v>
      </c>
      <c r="J158" s="605">
        <v>-0.53083593226100001</v>
      </c>
      <c r="K158" s="608">
        <v>0.49905541454899999</v>
      </c>
    </row>
    <row r="159" spans="1:11" ht="14.4" customHeight="1" thickBot="1" x14ac:dyDescent="0.35">
      <c r="A159" s="626" t="s">
        <v>484</v>
      </c>
      <c r="B159" s="604">
        <v>7311.9999999995998</v>
      </c>
      <c r="C159" s="604">
        <v>6958.4210000000003</v>
      </c>
      <c r="D159" s="605">
        <v>-353.57899999959898</v>
      </c>
      <c r="E159" s="606">
        <v>0.95164400984599995</v>
      </c>
      <c r="F159" s="604">
        <v>7098.9999999998699</v>
      </c>
      <c r="G159" s="605">
        <v>3549.49999999994</v>
      </c>
      <c r="H159" s="607">
        <v>317.11799999999999</v>
      </c>
      <c r="I159" s="604">
        <v>2973.06</v>
      </c>
      <c r="J159" s="605">
        <v>-576.439999999934</v>
      </c>
      <c r="K159" s="608">
        <v>0.41879983096200002</v>
      </c>
    </row>
    <row r="160" spans="1:11" ht="14.4" customHeight="1" thickBot="1" x14ac:dyDescent="0.35">
      <c r="A160" s="626" t="s">
        <v>485</v>
      </c>
      <c r="B160" s="604">
        <v>127.99999999999299</v>
      </c>
      <c r="C160" s="604">
        <v>172.69499999999999</v>
      </c>
      <c r="D160" s="605">
        <v>44.695000000006999</v>
      </c>
      <c r="E160" s="606">
        <v>1.3491796874999999</v>
      </c>
      <c r="F160" s="604">
        <v>322.00269399931898</v>
      </c>
      <c r="G160" s="605">
        <v>161.00134699966</v>
      </c>
      <c r="H160" s="607">
        <v>26.756</v>
      </c>
      <c r="I160" s="604">
        <v>160.53700000000001</v>
      </c>
      <c r="J160" s="605">
        <v>-0.464346999659</v>
      </c>
      <c r="K160" s="608">
        <v>0.49855794063699999</v>
      </c>
    </row>
    <row r="161" spans="1:11" ht="14.4" customHeight="1" thickBot="1" x14ac:dyDescent="0.35">
      <c r="A161" s="626" t="s">
        <v>486</v>
      </c>
      <c r="B161" s="604">
        <v>226.99999999998801</v>
      </c>
      <c r="C161" s="604">
        <v>229.86699999999999</v>
      </c>
      <c r="D161" s="605">
        <v>2.8670000000120002</v>
      </c>
      <c r="E161" s="606">
        <v>1.012629955947</v>
      </c>
      <c r="F161" s="604">
        <v>230.99715457666801</v>
      </c>
      <c r="G161" s="605">
        <v>115.498577288334</v>
      </c>
      <c r="H161" s="607">
        <v>19.292999999999999</v>
      </c>
      <c r="I161" s="604">
        <v>115.758</v>
      </c>
      <c r="J161" s="605">
        <v>0.25942271166500003</v>
      </c>
      <c r="K161" s="608">
        <v>0.50112305587499995</v>
      </c>
    </row>
    <row r="162" spans="1:11" ht="14.4" customHeight="1" thickBot="1" x14ac:dyDescent="0.35">
      <c r="A162" s="626" t="s">
        <v>487</v>
      </c>
      <c r="B162" s="604">
        <v>26862.999999998501</v>
      </c>
      <c r="C162" s="604">
        <v>26862.634999999998</v>
      </c>
      <c r="D162" s="605">
        <v>-0.36499999851699999</v>
      </c>
      <c r="E162" s="606">
        <v>0.99998641253700005</v>
      </c>
      <c r="F162" s="604">
        <v>27330.999999999502</v>
      </c>
      <c r="G162" s="605">
        <v>13665.4999999998</v>
      </c>
      <c r="H162" s="607">
        <v>1503.893</v>
      </c>
      <c r="I162" s="604">
        <v>11961.985000000001</v>
      </c>
      <c r="J162" s="605">
        <v>-1703.51499999974</v>
      </c>
      <c r="K162" s="608">
        <v>0.43767095971600001</v>
      </c>
    </row>
    <row r="163" spans="1:11" ht="14.4" customHeight="1" thickBot="1" x14ac:dyDescent="0.35">
      <c r="A163" s="626" t="s">
        <v>488</v>
      </c>
      <c r="B163" s="604">
        <v>19.999999999998</v>
      </c>
      <c r="C163" s="604">
        <v>20.495999999999999</v>
      </c>
      <c r="D163" s="605">
        <v>0.49600000000099997</v>
      </c>
      <c r="E163" s="606">
        <v>1.0247999999999999</v>
      </c>
      <c r="F163" s="604">
        <v>19.999999999999002</v>
      </c>
      <c r="G163" s="605">
        <v>9.9999999999989999</v>
      </c>
      <c r="H163" s="607">
        <v>1.708</v>
      </c>
      <c r="I163" s="604">
        <v>10.247999999999999</v>
      </c>
      <c r="J163" s="605">
        <v>0.248</v>
      </c>
      <c r="K163" s="608">
        <v>0.51239999999999997</v>
      </c>
    </row>
    <row r="164" spans="1:11" ht="14.4" customHeight="1" thickBot="1" x14ac:dyDescent="0.35">
      <c r="A164" s="624" t="s">
        <v>489</v>
      </c>
      <c r="B164" s="604">
        <v>0</v>
      </c>
      <c r="C164" s="604">
        <v>186.65026</v>
      </c>
      <c r="D164" s="605">
        <v>186.65026</v>
      </c>
      <c r="E164" s="614" t="s">
        <v>333</v>
      </c>
      <c r="F164" s="604">
        <v>4</v>
      </c>
      <c r="G164" s="605">
        <v>2</v>
      </c>
      <c r="H164" s="607">
        <v>6.5945</v>
      </c>
      <c r="I164" s="604">
        <v>44.908999999999999</v>
      </c>
      <c r="J164" s="605">
        <v>42.908999999999999</v>
      </c>
      <c r="K164" s="608">
        <v>11.22725</v>
      </c>
    </row>
    <row r="165" spans="1:11" ht="14.4" customHeight="1" thickBot="1" x14ac:dyDescent="0.35">
      <c r="A165" s="625" t="s">
        <v>490</v>
      </c>
      <c r="B165" s="609">
        <v>0</v>
      </c>
      <c r="C165" s="609">
        <v>70.051559999999995</v>
      </c>
      <c r="D165" s="610">
        <v>70.051559999999995</v>
      </c>
      <c r="E165" s="611" t="s">
        <v>333</v>
      </c>
      <c r="F165" s="609">
        <v>4</v>
      </c>
      <c r="G165" s="610">
        <v>2</v>
      </c>
      <c r="H165" s="612">
        <v>4.9406564584124654E-324</v>
      </c>
      <c r="I165" s="609">
        <v>2.9643938750474793E-323</v>
      </c>
      <c r="J165" s="610">
        <v>-2</v>
      </c>
      <c r="K165" s="617">
        <v>9.8813129168249309E-324</v>
      </c>
    </row>
    <row r="166" spans="1:11" ht="14.4" customHeight="1" thickBot="1" x14ac:dyDescent="0.35">
      <c r="A166" s="626" t="s">
        <v>491</v>
      </c>
      <c r="B166" s="604">
        <v>0</v>
      </c>
      <c r="C166" s="604">
        <v>70.051559999999995</v>
      </c>
      <c r="D166" s="605">
        <v>70.051559999999995</v>
      </c>
      <c r="E166" s="614" t="s">
        <v>333</v>
      </c>
      <c r="F166" s="604">
        <v>4</v>
      </c>
      <c r="G166" s="605">
        <v>2</v>
      </c>
      <c r="H166" s="607">
        <v>4.9406564584124654E-324</v>
      </c>
      <c r="I166" s="604">
        <v>2.9643938750474793E-323</v>
      </c>
      <c r="J166" s="605">
        <v>-2</v>
      </c>
      <c r="K166" s="608">
        <v>9.8813129168249309E-324</v>
      </c>
    </row>
    <row r="167" spans="1:11" ht="14.4" customHeight="1" thickBot="1" x14ac:dyDescent="0.35">
      <c r="A167" s="625" t="s">
        <v>492</v>
      </c>
      <c r="B167" s="609">
        <v>0</v>
      </c>
      <c r="C167" s="609">
        <v>14.8482</v>
      </c>
      <c r="D167" s="610">
        <v>14.8482</v>
      </c>
      <c r="E167" s="611" t="s">
        <v>333</v>
      </c>
      <c r="F167" s="609">
        <v>0</v>
      </c>
      <c r="G167" s="610">
        <v>0</v>
      </c>
      <c r="H167" s="612">
        <v>6.5945</v>
      </c>
      <c r="I167" s="609">
        <v>21.579000000000001</v>
      </c>
      <c r="J167" s="610">
        <v>21.579000000000001</v>
      </c>
      <c r="K167" s="613" t="s">
        <v>333</v>
      </c>
    </row>
    <row r="168" spans="1:11" ht="14.4" customHeight="1" thickBot="1" x14ac:dyDescent="0.35">
      <c r="A168" s="626" t="s">
        <v>493</v>
      </c>
      <c r="B168" s="604">
        <v>0</v>
      </c>
      <c r="C168" s="604">
        <v>11.3392</v>
      </c>
      <c r="D168" s="605">
        <v>11.3392</v>
      </c>
      <c r="E168" s="614" t="s">
        <v>333</v>
      </c>
      <c r="F168" s="604">
        <v>0</v>
      </c>
      <c r="G168" s="605">
        <v>0</v>
      </c>
      <c r="H168" s="607">
        <v>4.9406564584124654E-324</v>
      </c>
      <c r="I168" s="604">
        <v>8.39</v>
      </c>
      <c r="J168" s="605">
        <v>8.39</v>
      </c>
      <c r="K168" s="615" t="s">
        <v>333</v>
      </c>
    </row>
    <row r="169" spans="1:11" ht="14.4" customHeight="1" thickBot="1" x14ac:dyDescent="0.35">
      <c r="A169" s="626" t="s">
        <v>494</v>
      </c>
      <c r="B169" s="604">
        <v>0</v>
      </c>
      <c r="C169" s="604">
        <v>3.5089999999999999</v>
      </c>
      <c r="D169" s="605">
        <v>3.5089999999999999</v>
      </c>
      <c r="E169" s="614" t="s">
        <v>333</v>
      </c>
      <c r="F169" s="604">
        <v>0</v>
      </c>
      <c r="G169" s="605">
        <v>0</v>
      </c>
      <c r="H169" s="607">
        <v>6.5945</v>
      </c>
      <c r="I169" s="604">
        <v>13.189</v>
      </c>
      <c r="J169" s="605">
        <v>13.189</v>
      </c>
      <c r="K169" s="615" t="s">
        <v>333</v>
      </c>
    </row>
    <row r="170" spans="1:11" ht="14.4" customHeight="1" thickBot="1" x14ac:dyDescent="0.35">
      <c r="A170" s="625" t="s">
        <v>495</v>
      </c>
      <c r="B170" s="609">
        <v>0</v>
      </c>
      <c r="C170" s="609">
        <v>95.1785</v>
      </c>
      <c r="D170" s="610">
        <v>95.1785</v>
      </c>
      <c r="E170" s="611" t="s">
        <v>333</v>
      </c>
      <c r="F170" s="609">
        <v>0</v>
      </c>
      <c r="G170" s="610">
        <v>0</v>
      </c>
      <c r="H170" s="612">
        <v>4.9406564584124654E-324</v>
      </c>
      <c r="I170" s="609">
        <v>10.81</v>
      </c>
      <c r="J170" s="610">
        <v>10.81</v>
      </c>
      <c r="K170" s="613" t="s">
        <v>333</v>
      </c>
    </row>
    <row r="171" spans="1:11" ht="14.4" customHeight="1" thickBot="1" x14ac:dyDescent="0.35">
      <c r="A171" s="626" t="s">
        <v>496</v>
      </c>
      <c r="B171" s="604">
        <v>0</v>
      </c>
      <c r="C171" s="604">
        <v>95.1785</v>
      </c>
      <c r="D171" s="605">
        <v>95.1785</v>
      </c>
      <c r="E171" s="614" t="s">
        <v>333</v>
      </c>
      <c r="F171" s="604">
        <v>0</v>
      </c>
      <c r="G171" s="605">
        <v>0</v>
      </c>
      <c r="H171" s="607">
        <v>4.9406564584124654E-324</v>
      </c>
      <c r="I171" s="604">
        <v>2.9643938750474793E-323</v>
      </c>
      <c r="J171" s="605">
        <v>2.9643938750474793E-323</v>
      </c>
      <c r="K171" s="615" t="s">
        <v>333</v>
      </c>
    </row>
    <row r="172" spans="1:11" ht="14.4" customHeight="1" thickBot="1" x14ac:dyDescent="0.35">
      <c r="A172" s="626" t="s">
        <v>497</v>
      </c>
      <c r="B172" s="604">
        <v>4.9406564584124654E-324</v>
      </c>
      <c r="C172" s="604">
        <v>4.9406564584124654E-324</v>
      </c>
      <c r="D172" s="605">
        <v>0</v>
      </c>
      <c r="E172" s="606">
        <v>1</v>
      </c>
      <c r="F172" s="604">
        <v>4.9406564584124654E-324</v>
      </c>
      <c r="G172" s="605">
        <v>0</v>
      </c>
      <c r="H172" s="607">
        <v>4.9406564584124654E-324</v>
      </c>
      <c r="I172" s="604">
        <v>10.81</v>
      </c>
      <c r="J172" s="605">
        <v>10.81</v>
      </c>
      <c r="K172" s="615" t="s">
        <v>345</v>
      </c>
    </row>
    <row r="173" spans="1:11" ht="14.4" customHeight="1" thickBot="1" x14ac:dyDescent="0.35">
      <c r="A173" s="625" t="s">
        <v>498</v>
      </c>
      <c r="B173" s="609">
        <v>0</v>
      </c>
      <c r="C173" s="609">
        <v>6.5720000000000001</v>
      </c>
      <c r="D173" s="610">
        <v>6.5720000000000001</v>
      </c>
      <c r="E173" s="611" t="s">
        <v>333</v>
      </c>
      <c r="F173" s="609">
        <v>0</v>
      </c>
      <c r="G173" s="610">
        <v>0</v>
      </c>
      <c r="H173" s="612">
        <v>4.9406564584124654E-324</v>
      </c>
      <c r="I173" s="609">
        <v>12.52</v>
      </c>
      <c r="J173" s="610">
        <v>12.52</v>
      </c>
      <c r="K173" s="613" t="s">
        <v>333</v>
      </c>
    </row>
    <row r="174" spans="1:11" ht="14.4" customHeight="1" thickBot="1" x14ac:dyDescent="0.35">
      <c r="A174" s="626" t="s">
        <v>499</v>
      </c>
      <c r="B174" s="604">
        <v>0</v>
      </c>
      <c r="C174" s="604">
        <v>6.5720000000000001</v>
      </c>
      <c r="D174" s="605">
        <v>6.5720000000000001</v>
      </c>
      <c r="E174" s="614" t="s">
        <v>333</v>
      </c>
      <c r="F174" s="604">
        <v>0</v>
      </c>
      <c r="G174" s="605">
        <v>0</v>
      </c>
      <c r="H174" s="607">
        <v>4.9406564584124654E-324</v>
      </c>
      <c r="I174" s="604">
        <v>2.9643938750474793E-323</v>
      </c>
      <c r="J174" s="605">
        <v>2.9643938750474793E-323</v>
      </c>
      <c r="K174" s="615" t="s">
        <v>333</v>
      </c>
    </row>
    <row r="175" spans="1:11" ht="14.4" customHeight="1" thickBot="1" x14ac:dyDescent="0.35">
      <c r="A175" s="626" t="s">
        <v>500</v>
      </c>
      <c r="B175" s="604">
        <v>4.9406564584124654E-324</v>
      </c>
      <c r="C175" s="604">
        <v>4.9406564584124654E-324</v>
      </c>
      <c r="D175" s="605">
        <v>0</v>
      </c>
      <c r="E175" s="606">
        <v>1</v>
      </c>
      <c r="F175" s="604">
        <v>4.9406564584124654E-324</v>
      </c>
      <c r="G175" s="605">
        <v>0</v>
      </c>
      <c r="H175" s="607">
        <v>4.9406564584124654E-324</v>
      </c>
      <c r="I175" s="604">
        <v>12.52</v>
      </c>
      <c r="J175" s="605">
        <v>12.52</v>
      </c>
      <c r="K175" s="615" t="s">
        <v>345</v>
      </c>
    </row>
    <row r="176" spans="1:11" ht="14.4" customHeight="1" thickBot="1" x14ac:dyDescent="0.35">
      <c r="A176" s="623" t="s">
        <v>501</v>
      </c>
      <c r="B176" s="604">
        <v>0</v>
      </c>
      <c r="C176" s="604">
        <v>2.6900000000000001E-3</v>
      </c>
      <c r="D176" s="605">
        <v>2.6900000000000001E-3</v>
      </c>
      <c r="E176" s="614" t="s">
        <v>333</v>
      </c>
      <c r="F176" s="604">
        <v>0</v>
      </c>
      <c r="G176" s="605">
        <v>0</v>
      </c>
      <c r="H176" s="607">
        <v>4.9406564584124654E-324</v>
      </c>
      <c r="I176" s="604">
        <v>2.9643938750474793E-323</v>
      </c>
      <c r="J176" s="605">
        <v>2.9643938750474793E-323</v>
      </c>
      <c r="K176" s="615" t="s">
        <v>333</v>
      </c>
    </row>
    <row r="177" spans="1:11" ht="14.4" customHeight="1" thickBot="1" x14ac:dyDescent="0.35">
      <c r="A177" s="624" t="s">
        <v>502</v>
      </c>
      <c r="B177" s="604">
        <v>0</v>
      </c>
      <c r="C177" s="604">
        <v>2.6900000000000001E-3</v>
      </c>
      <c r="D177" s="605">
        <v>2.6900000000000001E-3</v>
      </c>
      <c r="E177" s="614" t="s">
        <v>333</v>
      </c>
      <c r="F177" s="604">
        <v>0</v>
      </c>
      <c r="G177" s="605">
        <v>0</v>
      </c>
      <c r="H177" s="607">
        <v>4.9406564584124654E-324</v>
      </c>
      <c r="I177" s="604">
        <v>2.9643938750474793E-323</v>
      </c>
      <c r="J177" s="605">
        <v>2.9643938750474793E-323</v>
      </c>
      <c r="K177" s="615" t="s">
        <v>333</v>
      </c>
    </row>
    <row r="178" spans="1:11" ht="14.4" customHeight="1" thickBot="1" x14ac:dyDescent="0.35">
      <c r="A178" s="625" t="s">
        <v>503</v>
      </c>
      <c r="B178" s="609">
        <v>0</v>
      </c>
      <c r="C178" s="609">
        <v>2.6900000000000001E-3</v>
      </c>
      <c r="D178" s="610">
        <v>2.6900000000000001E-3</v>
      </c>
      <c r="E178" s="611" t="s">
        <v>333</v>
      </c>
      <c r="F178" s="609">
        <v>0</v>
      </c>
      <c r="G178" s="610">
        <v>0</v>
      </c>
      <c r="H178" s="612">
        <v>4.9406564584124654E-324</v>
      </c>
      <c r="I178" s="609">
        <v>2.9643938750474793E-323</v>
      </c>
      <c r="J178" s="610">
        <v>2.9643938750474793E-323</v>
      </c>
      <c r="K178" s="613" t="s">
        <v>333</v>
      </c>
    </row>
    <row r="179" spans="1:11" ht="14.4" customHeight="1" thickBot="1" x14ac:dyDescent="0.35">
      <c r="A179" s="626" t="s">
        <v>504</v>
      </c>
      <c r="B179" s="604">
        <v>0</v>
      </c>
      <c r="C179" s="604">
        <v>2.6900000000000001E-3</v>
      </c>
      <c r="D179" s="605">
        <v>2.6900000000000001E-3</v>
      </c>
      <c r="E179" s="614" t="s">
        <v>333</v>
      </c>
      <c r="F179" s="604">
        <v>0</v>
      </c>
      <c r="G179" s="605">
        <v>0</v>
      </c>
      <c r="H179" s="607">
        <v>4.9406564584124654E-324</v>
      </c>
      <c r="I179" s="604">
        <v>2.9643938750474793E-323</v>
      </c>
      <c r="J179" s="605">
        <v>2.9643938750474793E-323</v>
      </c>
      <c r="K179" s="615" t="s">
        <v>333</v>
      </c>
    </row>
    <row r="180" spans="1:11" ht="14.4" customHeight="1" thickBot="1" x14ac:dyDescent="0.35">
      <c r="A180" s="622" t="s">
        <v>505</v>
      </c>
      <c r="B180" s="604">
        <v>320460.235620744</v>
      </c>
      <c r="C180" s="604">
        <v>292904.51896000002</v>
      </c>
      <c r="D180" s="605">
        <v>-27555.7166607443</v>
      </c>
      <c r="E180" s="606">
        <v>0.91401205641799999</v>
      </c>
      <c r="F180" s="604">
        <v>343431.06375286297</v>
      </c>
      <c r="G180" s="605">
        <v>171715.53187643099</v>
      </c>
      <c r="H180" s="607">
        <v>32760.86781</v>
      </c>
      <c r="I180" s="604">
        <v>188403.31959</v>
      </c>
      <c r="J180" s="605">
        <v>16687.787713568599</v>
      </c>
      <c r="K180" s="608">
        <v>0.54859137531400004</v>
      </c>
    </row>
    <row r="181" spans="1:11" ht="14.4" customHeight="1" thickBot="1" x14ac:dyDescent="0.35">
      <c r="A181" s="623" t="s">
        <v>506</v>
      </c>
      <c r="B181" s="604">
        <v>317875.188285593</v>
      </c>
      <c r="C181" s="604">
        <v>289807.73261000001</v>
      </c>
      <c r="D181" s="605">
        <v>-28067.455675592799</v>
      </c>
      <c r="E181" s="606">
        <v>0.91170290507100005</v>
      </c>
      <c r="F181" s="604">
        <v>343423.12226666597</v>
      </c>
      <c r="G181" s="605">
        <v>171711.56113333299</v>
      </c>
      <c r="H181" s="607">
        <v>32754.749810000001</v>
      </c>
      <c r="I181" s="604">
        <v>188161.81894</v>
      </c>
      <c r="J181" s="605">
        <v>16450.257806667101</v>
      </c>
      <c r="K181" s="608">
        <v>0.54790084516699999</v>
      </c>
    </row>
    <row r="182" spans="1:11" ht="14.4" customHeight="1" thickBot="1" x14ac:dyDescent="0.35">
      <c r="A182" s="624" t="s">
        <v>507</v>
      </c>
      <c r="B182" s="604">
        <v>317875.188285593</v>
      </c>
      <c r="C182" s="604">
        <v>289807.73261000001</v>
      </c>
      <c r="D182" s="605">
        <v>-28067.455675592799</v>
      </c>
      <c r="E182" s="606">
        <v>0.91170290507100005</v>
      </c>
      <c r="F182" s="604">
        <v>343423.12226666597</v>
      </c>
      <c r="G182" s="605">
        <v>171711.56113333299</v>
      </c>
      <c r="H182" s="607">
        <v>32754.749810000001</v>
      </c>
      <c r="I182" s="604">
        <v>188161.81894</v>
      </c>
      <c r="J182" s="605">
        <v>16450.257806667101</v>
      </c>
      <c r="K182" s="608">
        <v>0.54790084516699999</v>
      </c>
    </row>
    <row r="183" spans="1:11" ht="14.4" customHeight="1" thickBot="1" x14ac:dyDescent="0.35">
      <c r="A183" s="625" t="s">
        <v>508</v>
      </c>
      <c r="B183" s="609">
        <v>6.1810596903699997</v>
      </c>
      <c r="C183" s="609">
        <v>3.4376899999999999</v>
      </c>
      <c r="D183" s="610">
        <v>-2.7433696903699998</v>
      </c>
      <c r="E183" s="616">
        <v>0.556165151641</v>
      </c>
      <c r="F183" s="609">
        <v>3.2899598367889999</v>
      </c>
      <c r="G183" s="610">
        <v>1.6449799183939999</v>
      </c>
      <c r="H183" s="612">
        <v>0.2</v>
      </c>
      <c r="I183" s="609">
        <v>3.6048399999999998</v>
      </c>
      <c r="J183" s="610">
        <v>1.959860081605</v>
      </c>
      <c r="K183" s="617">
        <v>1.0957094246829999</v>
      </c>
    </row>
    <row r="184" spans="1:11" ht="14.4" customHeight="1" thickBot="1" x14ac:dyDescent="0.35">
      <c r="A184" s="626" t="s">
        <v>509</v>
      </c>
      <c r="B184" s="604">
        <v>2.034644137496</v>
      </c>
      <c r="C184" s="604">
        <v>0.87353999999999998</v>
      </c>
      <c r="D184" s="605">
        <v>-1.1611041374960001</v>
      </c>
      <c r="E184" s="606">
        <v>0.429333063164</v>
      </c>
      <c r="F184" s="604">
        <v>1.0043053885290001</v>
      </c>
      <c r="G184" s="605">
        <v>0.502152694264</v>
      </c>
      <c r="H184" s="607">
        <v>0.2</v>
      </c>
      <c r="I184" s="604">
        <v>0.94708000000000003</v>
      </c>
      <c r="J184" s="605">
        <v>0.444927305735</v>
      </c>
      <c r="K184" s="608">
        <v>0.943019932798</v>
      </c>
    </row>
    <row r="185" spans="1:11" ht="14.4" customHeight="1" thickBot="1" x14ac:dyDescent="0.35">
      <c r="A185" s="626" t="s">
        <v>510</v>
      </c>
      <c r="B185" s="604">
        <v>1.72015966342</v>
      </c>
      <c r="C185" s="604">
        <v>0.47155000000000002</v>
      </c>
      <c r="D185" s="605">
        <v>-1.2486096634199999</v>
      </c>
      <c r="E185" s="606">
        <v>0.27413152977999999</v>
      </c>
      <c r="F185" s="604">
        <v>0.50113815328800004</v>
      </c>
      <c r="G185" s="605">
        <v>0.25056907664400002</v>
      </c>
      <c r="H185" s="607">
        <v>4.9406564584124654E-324</v>
      </c>
      <c r="I185" s="604">
        <v>0.46800000000000003</v>
      </c>
      <c r="J185" s="605">
        <v>0.217430923355</v>
      </c>
      <c r="K185" s="608">
        <v>0.93387421597999998</v>
      </c>
    </row>
    <row r="186" spans="1:11" ht="14.4" customHeight="1" thickBot="1" x14ac:dyDescent="0.35">
      <c r="A186" s="626" t="s">
        <v>511</v>
      </c>
      <c r="B186" s="604">
        <v>1.893109331907</v>
      </c>
      <c r="C186" s="604">
        <v>0.1956</v>
      </c>
      <c r="D186" s="605">
        <v>-1.697509331907</v>
      </c>
      <c r="E186" s="606">
        <v>0.103322083253</v>
      </c>
      <c r="F186" s="604">
        <v>0.22810940358500001</v>
      </c>
      <c r="G186" s="605">
        <v>0.114054701792</v>
      </c>
      <c r="H186" s="607">
        <v>4.9406564584124654E-324</v>
      </c>
      <c r="I186" s="604">
        <v>3.85E-2</v>
      </c>
      <c r="J186" s="605">
        <v>-7.5554701791999995E-2</v>
      </c>
      <c r="K186" s="608">
        <v>0</v>
      </c>
    </row>
    <row r="187" spans="1:11" ht="14.4" customHeight="1" thickBot="1" x14ac:dyDescent="0.35">
      <c r="A187" s="626" t="s">
        <v>512</v>
      </c>
      <c r="B187" s="604">
        <v>0.53314655754600004</v>
      </c>
      <c r="C187" s="604">
        <v>1.897</v>
      </c>
      <c r="D187" s="605">
        <v>1.363853442453</v>
      </c>
      <c r="E187" s="606">
        <v>3.5581210703699999</v>
      </c>
      <c r="F187" s="604">
        <v>1.5564068913860001</v>
      </c>
      <c r="G187" s="605">
        <v>0.77820344569300004</v>
      </c>
      <c r="H187" s="607">
        <v>4.9406564584124654E-324</v>
      </c>
      <c r="I187" s="604">
        <v>2.1512600000000002</v>
      </c>
      <c r="J187" s="605">
        <v>1.373056554306</v>
      </c>
      <c r="K187" s="608">
        <v>1.3821963985800001</v>
      </c>
    </row>
    <row r="188" spans="1:11" ht="14.4" customHeight="1" thickBot="1" x14ac:dyDescent="0.35">
      <c r="A188" s="625" t="s">
        <v>513</v>
      </c>
      <c r="B188" s="609">
        <v>569.00793646140903</v>
      </c>
      <c r="C188" s="609">
        <v>1430.8138200000001</v>
      </c>
      <c r="D188" s="610">
        <v>861.80588353859105</v>
      </c>
      <c r="E188" s="616">
        <v>2.5145762094249999</v>
      </c>
      <c r="F188" s="609">
        <v>0</v>
      </c>
      <c r="G188" s="610">
        <v>0</v>
      </c>
      <c r="H188" s="612">
        <v>1.55419</v>
      </c>
      <c r="I188" s="609">
        <v>4.3755899999999999</v>
      </c>
      <c r="J188" s="610">
        <v>4.3755899999999999</v>
      </c>
      <c r="K188" s="613" t="s">
        <v>333</v>
      </c>
    </row>
    <row r="189" spans="1:11" ht="14.4" customHeight="1" thickBot="1" x14ac:dyDescent="0.35">
      <c r="A189" s="626" t="s">
        <v>514</v>
      </c>
      <c r="B189" s="604">
        <v>569.00793646140903</v>
      </c>
      <c r="C189" s="604">
        <v>1430.8138200000001</v>
      </c>
      <c r="D189" s="605">
        <v>861.80588353859105</v>
      </c>
      <c r="E189" s="606">
        <v>2.5145762094249999</v>
      </c>
      <c r="F189" s="604">
        <v>0</v>
      </c>
      <c r="G189" s="605">
        <v>0</v>
      </c>
      <c r="H189" s="607">
        <v>1.55419</v>
      </c>
      <c r="I189" s="604">
        <v>4.3755899999999999</v>
      </c>
      <c r="J189" s="605">
        <v>4.3755899999999999</v>
      </c>
      <c r="K189" s="615" t="s">
        <v>333</v>
      </c>
    </row>
    <row r="190" spans="1:11" ht="14.4" customHeight="1" thickBot="1" x14ac:dyDescent="0.35">
      <c r="A190" s="625" t="s">
        <v>515</v>
      </c>
      <c r="B190" s="609">
        <v>16.999888319158998</v>
      </c>
      <c r="C190" s="609">
        <v>152.29266999999999</v>
      </c>
      <c r="D190" s="610">
        <v>135.29278168083999</v>
      </c>
      <c r="E190" s="616">
        <v>8.9584512051379992</v>
      </c>
      <c r="F190" s="609">
        <v>180.998791204025</v>
      </c>
      <c r="G190" s="610">
        <v>90.499395602012001</v>
      </c>
      <c r="H190" s="612">
        <v>15.54603</v>
      </c>
      <c r="I190" s="609">
        <v>273.23315000000002</v>
      </c>
      <c r="J190" s="610">
        <v>182.73375439798701</v>
      </c>
      <c r="K190" s="617">
        <v>1.509585496026</v>
      </c>
    </row>
    <row r="191" spans="1:11" ht="14.4" customHeight="1" thickBot="1" x14ac:dyDescent="0.35">
      <c r="A191" s="626" t="s">
        <v>516</v>
      </c>
      <c r="B191" s="604">
        <v>14.999492583781</v>
      </c>
      <c r="C191" s="604">
        <v>151.70407</v>
      </c>
      <c r="D191" s="605">
        <v>136.704577416219</v>
      </c>
      <c r="E191" s="606">
        <v>10.113946798709</v>
      </c>
      <c r="F191" s="604">
        <v>180.998791204025</v>
      </c>
      <c r="G191" s="605">
        <v>90.499395602012001</v>
      </c>
      <c r="H191" s="607">
        <v>4.9406564584124654E-324</v>
      </c>
      <c r="I191" s="604">
        <v>2.3509000000000002</v>
      </c>
      <c r="J191" s="605">
        <v>-88.148495602012005</v>
      </c>
      <c r="K191" s="608">
        <v>1.2988484531999999E-2</v>
      </c>
    </row>
    <row r="192" spans="1:11" ht="14.4" customHeight="1" thickBot="1" x14ac:dyDescent="0.35">
      <c r="A192" s="626" t="s">
        <v>517</v>
      </c>
      <c r="B192" s="604">
        <v>2.000395735378</v>
      </c>
      <c r="C192" s="604">
        <v>0.58860000000000001</v>
      </c>
      <c r="D192" s="605">
        <v>-1.411795735378</v>
      </c>
      <c r="E192" s="606">
        <v>0.29424177905900001</v>
      </c>
      <c r="F192" s="604">
        <v>0</v>
      </c>
      <c r="G192" s="605">
        <v>0</v>
      </c>
      <c r="H192" s="607">
        <v>15.54603</v>
      </c>
      <c r="I192" s="604">
        <v>270.88225</v>
      </c>
      <c r="J192" s="605">
        <v>270.88225</v>
      </c>
      <c r="K192" s="615" t="s">
        <v>333</v>
      </c>
    </row>
    <row r="193" spans="1:11" ht="14.4" customHeight="1" thickBot="1" x14ac:dyDescent="0.35">
      <c r="A193" s="625" t="s">
        <v>518</v>
      </c>
      <c r="B193" s="609">
        <v>4.9406564584124654E-324</v>
      </c>
      <c r="C193" s="609">
        <v>-3.7802199999999999</v>
      </c>
      <c r="D193" s="610">
        <v>-3.7802199999999999</v>
      </c>
      <c r="E193" s="611" t="s">
        <v>345</v>
      </c>
      <c r="F193" s="609">
        <v>0</v>
      </c>
      <c r="G193" s="610">
        <v>0</v>
      </c>
      <c r="H193" s="612">
        <v>4.9406564584124654E-324</v>
      </c>
      <c r="I193" s="609">
        <v>2.9643938750474793E-323</v>
      </c>
      <c r="J193" s="610">
        <v>2.9643938750474793E-323</v>
      </c>
      <c r="K193" s="613" t="s">
        <v>333</v>
      </c>
    </row>
    <row r="194" spans="1:11" ht="14.4" customHeight="1" thickBot="1" x14ac:dyDescent="0.35">
      <c r="A194" s="626" t="s">
        <v>519</v>
      </c>
      <c r="B194" s="604">
        <v>4.9406564584124654E-324</v>
      </c>
      <c r="C194" s="604">
        <v>-3.7802199999999999</v>
      </c>
      <c r="D194" s="605">
        <v>-3.7802199999999999</v>
      </c>
      <c r="E194" s="614" t="s">
        <v>345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5" t="s">
        <v>520</v>
      </c>
      <c r="B195" s="609">
        <v>317282.99940112198</v>
      </c>
      <c r="C195" s="609">
        <v>280024.27502</v>
      </c>
      <c r="D195" s="610">
        <v>-37258.7243811218</v>
      </c>
      <c r="E195" s="616">
        <v>0.88256942713099995</v>
      </c>
      <c r="F195" s="609">
        <v>343238.83351562498</v>
      </c>
      <c r="G195" s="610">
        <v>171619.41675781299</v>
      </c>
      <c r="H195" s="612">
        <v>31805.489399999999</v>
      </c>
      <c r="I195" s="609">
        <v>186311.1667</v>
      </c>
      <c r="J195" s="610">
        <v>14691.7499421875</v>
      </c>
      <c r="K195" s="617">
        <v>0.54280328595600003</v>
      </c>
    </row>
    <row r="196" spans="1:11" ht="14.4" customHeight="1" thickBot="1" x14ac:dyDescent="0.35">
      <c r="A196" s="626" t="s">
        <v>521</v>
      </c>
      <c r="B196" s="604">
        <v>87603.999735895602</v>
      </c>
      <c r="C196" s="604">
        <v>88199.485140000004</v>
      </c>
      <c r="D196" s="605">
        <v>595.48540410438704</v>
      </c>
      <c r="E196" s="606">
        <v>1.006797468219</v>
      </c>
      <c r="F196" s="604">
        <v>98987.000000000102</v>
      </c>
      <c r="G196" s="605">
        <v>49493.5</v>
      </c>
      <c r="H196" s="607">
        <v>7707.3524799999996</v>
      </c>
      <c r="I196" s="604">
        <v>50070.356720000003</v>
      </c>
      <c r="J196" s="605">
        <v>576.85671999998203</v>
      </c>
      <c r="K196" s="608">
        <v>0.50582760079599998</v>
      </c>
    </row>
    <row r="197" spans="1:11" ht="14.4" customHeight="1" thickBot="1" x14ac:dyDescent="0.35">
      <c r="A197" s="626" t="s">
        <v>522</v>
      </c>
      <c r="B197" s="604">
        <v>92405.999665226103</v>
      </c>
      <c r="C197" s="604">
        <v>94978.125150000007</v>
      </c>
      <c r="D197" s="605">
        <v>2572.1254847738501</v>
      </c>
      <c r="E197" s="606">
        <v>1.0278350485250001</v>
      </c>
      <c r="F197" s="604">
        <v>106113</v>
      </c>
      <c r="G197" s="605">
        <v>53056.5</v>
      </c>
      <c r="H197" s="607">
        <v>10794.014139999999</v>
      </c>
      <c r="I197" s="604">
        <v>59602.438150000002</v>
      </c>
      <c r="J197" s="605">
        <v>6545.9381499999899</v>
      </c>
      <c r="K197" s="608">
        <v>0.56168837135799998</v>
      </c>
    </row>
    <row r="198" spans="1:11" ht="14.4" customHeight="1" thickBot="1" x14ac:dyDescent="0.35">
      <c r="A198" s="626" t="s">
        <v>523</v>
      </c>
      <c r="B198" s="604">
        <v>73110</v>
      </c>
      <c r="C198" s="604">
        <v>31937.929049999999</v>
      </c>
      <c r="D198" s="605">
        <v>-41172.070950000001</v>
      </c>
      <c r="E198" s="606">
        <v>0.43684761386900001</v>
      </c>
      <c r="F198" s="604">
        <v>71815.833515624996</v>
      </c>
      <c r="G198" s="605">
        <v>35907.916757812498</v>
      </c>
      <c r="H198" s="607">
        <v>6645.5117200000004</v>
      </c>
      <c r="I198" s="604">
        <v>37516.2071</v>
      </c>
      <c r="J198" s="605">
        <v>1608.2903421875001</v>
      </c>
      <c r="K198" s="608">
        <v>0.52239464841399996</v>
      </c>
    </row>
    <row r="199" spans="1:11" ht="14.4" customHeight="1" thickBot="1" x14ac:dyDescent="0.35">
      <c r="A199" s="626" t="s">
        <v>524</v>
      </c>
      <c r="B199" s="604">
        <v>64163</v>
      </c>
      <c r="C199" s="604">
        <v>64908.735679999998</v>
      </c>
      <c r="D199" s="605">
        <v>745.73568000001296</v>
      </c>
      <c r="E199" s="606">
        <v>1.0116225188970001</v>
      </c>
      <c r="F199" s="604">
        <v>66323</v>
      </c>
      <c r="G199" s="605">
        <v>33161.5</v>
      </c>
      <c r="H199" s="607">
        <v>6658.6110600000002</v>
      </c>
      <c r="I199" s="604">
        <v>39122.164729999997</v>
      </c>
      <c r="J199" s="605">
        <v>5960.6647300000204</v>
      </c>
      <c r="K199" s="608">
        <v>0.58987326764400005</v>
      </c>
    </row>
    <row r="200" spans="1:11" ht="14.4" customHeight="1" thickBot="1" x14ac:dyDescent="0.35">
      <c r="A200" s="625" t="s">
        <v>525</v>
      </c>
      <c r="B200" s="609">
        <v>0</v>
      </c>
      <c r="C200" s="609">
        <v>8200.6936299999998</v>
      </c>
      <c r="D200" s="610">
        <v>8200.6936299999998</v>
      </c>
      <c r="E200" s="611" t="s">
        <v>333</v>
      </c>
      <c r="F200" s="609">
        <v>0</v>
      </c>
      <c r="G200" s="610">
        <v>0</v>
      </c>
      <c r="H200" s="612">
        <v>931.96019000000001</v>
      </c>
      <c r="I200" s="609">
        <v>1569.43866</v>
      </c>
      <c r="J200" s="610">
        <v>1569.43866</v>
      </c>
      <c r="K200" s="613" t="s">
        <v>333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5711.6339900000003</v>
      </c>
      <c r="D201" s="605">
        <v>5711.6339900000003</v>
      </c>
      <c r="E201" s="614" t="s">
        <v>345</v>
      </c>
      <c r="F201" s="604">
        <v>0</v>
      </c>
      <c r="G201" s="605">
        <v>0</v>
      </c>
      <c r="H201" s="607">
        <v>4.9406564584124654E-324</v>
      </c>
      <c r="I201" s="604">
        <v>377.85367000000002</v>
      </c>
      <c r="J201" s="605">
        <v>377.85367000000002</v>
      </c>
      <c r="K201" s="615" t="s">
        <v>333</v>
      </c>
    </row>
    <row r="202" spans="1:11" ht="14.4" customHeight="1" thickBot="1" x14ac:dyDescent="0.35">
      <c r="A202" s="626" t="s">
        <v>527</v>
      </c>
      <c r="B202" s="604">
        <v>0</v>
      </c>
      <c r="C202" s="604">
        <v>2489.0596399999999</v>
      </c>
      <c r="D202" s="605">
        <v>2489.0596399999999</v>
      </c>
      <c r="E202" s="614" t="s">
        <v>333</v>
      </c>
      <c r="F202" s="604">
        <v>0</v>
      </c>
      <c r="G202" s="605">
        <v>0</v>
      </c>
      <c r="H202" s="607">
        <v>931.96019000000001</v>
      </c>
      <c r="I202" s="604">
        <v>1191.5849900000001</v>
      </c>
      <c r="J202" s="605">
        <v>1191.5849900000001</v>
      </c>
      <c r="K202" s="615" t="s">
        <v>333</v>
      </c>
    </row>
    <row r="203" spans="1:11" ht="14.4" customHeight="1" thickBot="1" x14ac:dyDescent="0.35">
      <c r="A203" s="623" t="s">
        <v>528</v>
      </c>
      <c r="B203" s="604">
        <v>2585.0473351516098</v>
      </c>
      <c r="C203" s="604">
        <v>1715.64438</v>
      </c>
      <c r="D203" s="605">
        <v>-869.40295515161097</v>
      </c>
      <c r="E203" s="606">
        <v>0.66368006367599996</v>
      </c>
      <c r="F203" s="604">
        <v>7.9414861968509998</v>
      </c>
      <c r="G203" s="605">
        <v>3.9707430984249998</v>
      </c>
      <c r="H203" s="607">
        <v>3.0630000000000002</v>
      </c>
      <c r="I203" s="604">
        <v>54.223239999999997</v>
      </c>
      <c r="J203" s="605">
        <v>50.252496901573998</v>
      </c>
      <c r="K203" s="608">
        <v>6.8278454002090001</v>
      </c>
    </row>
    <row r="204" spans="1:11" ht="14.4" customHeight="1" thickBot="1" x14ac:dyDescent="0.35">
      <c r="A204" s="624" t="s">
        <v>529</v>
      </c>
      <c r="B204" s="604">
        <v>2577.1058489547599</v>
      </c>
      <c r="C204" s="604">
        <v>1689.07972</v>
      </c>
      <c r="D204" s="605">
        <v>-888.02612895475897</v>
      </c>
      <c r="E204" s="606">
        <v>0.65541728551199996</v>
      </c>
      <c r="F204" s="604">
        <v>0</v>
      </c>
      <c r="G204" s="605">
        <v>0</v>
      </c>
      <c r="H204" s="607">
        <v>3.0630000000000002</v>
      </c>
      <c r="I204" s="604">
        <v>23.405999999999999</v>
      </c>
      <c r="J204" s="605">
        <v>23.405999999999999</v>
      </c>
      <c r="K204" s="615" t="s">
        <v>333</v>
      </c>
    </row>
    <row r="205" spans="1:11" ht="14.4" customHeight="1" thickBot="1" x14ac:dyDescent="0.35">
      <c r="A205" s="625" t="s">
        <v>530</v>
      </c>
      <c r="B205" s="609">
        <v>0</v>
      </c>
      <c r="C205" s="609">
        <v>18.478000000000002</v>
      </c>
      <c r="D205" s="610">
        <v>18.478000000000002</v>
      </c>
      <c r="E205" s="611" t="s">
        <v>333</v>
      </c>
      <c r="F205" s="609">
        <v>0</v>
      </c>
      <c r="G205" s="610">
        <v>0</v>
      </c>
      <c r="H205" s="612">
        <v>3.0630000000000002</v>
      </c>
      <c r="I205" s="609">
        <v>23.405999999999999</v>
      </c>
      <c r="J205" s="610">
        <v>23.405999999999999</v>
      </c>
      <c r="K205" s="613" t="s">
        <v>333</v>
      </c>
    </row>
    <row r="206" spans="1:11" ht="14.4" customHeight="1" thickBot="1" x14ac:dyDescent="0.35">
      <c r="A206" s="626" t="s">
        <v>531</v>
      </c>
      <c r="B206" s="604">
        <v>0</v>
      </c>
      <c r="C206" s="604">
        <v>18.478000000000002</v>
      </c>
      <c r="D206" s="605">
        <v>18.478000000000002</v>
      </c>
      <c r="E206" s="614" t="s">
        <v>333</v>
      </c>
      <c r="F206" s="604">
        <v>0</v>
      </c>
      <c r="G206" s="605">
        <v>0</v>
      </c>
      <c r="H206" s="607">
        <v>3.0630000000000002</v>
      </c>
      <c r="I206" s="604">
        <v>23.405999999999999</v>
      </c>
      <c r="J206" s="605">
        <v>23.405999999999999</v>
      </c>
      <c r="K206" s="615" t="s">
        <v>333</v>
      </c>
    </row>
    <row r="207" spans="1:11" ht="14.4" customHeight="1" thickBot="1" x14ac:dyDescent="0.35">
      <c r="A207" s="625" t="s">
        <v>532</v>
      </c>
      <c r="B207" s="609">
        <v>2577.1058489547599</v>
      </c>
      <c r="C207" s="609">
        <v>1670.6017199999999</v>
      </c>
      <c r="D207" s="610">
        <v>-906.50412895475904</v>
      </c>
      <c r="E207" s="616">
        <v>0.64824722689500003</v>
      </c>
      <c r="F207" s="609">
        <v>0</v>
      </c>
      <c r="G207" s="610">
        <v>0</v>
      </c>
      <c r="H207" s="612">
        <v>4.9406564584124654E-324</v>
      </c>
      <c r="I207" s="609">
        <v>2.9643938750474793E-323</v>
      </c>
      <c r="J207" s="610">
        <v>2.9643938750474793E-323</v>
      </c>
      <c r="K207" s="613" t="s">
        <v>333</v>
      </c>
    </row>
    <row r="208" spans="1:11" ht="14.4" customHeight="1" thickBot="1" x14ac:dyDescent="0.35">
      <c r="A208" s="626" t="s">
        <v>533</v>
      </c>
      <c r="B208" s="604">
        <v>0</v>
      </c>
      <c r="C208" s="604">
        <v>1464.7139999999999</v>
      </c>
      <c r="D208" s="605">
        <v>1464.7139999999999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2.9643938750474793E-323</v>
      </c>
      <c r="J208" s="605">
        <v>2.9643938750474793E-323</v>
      </c>
      <c r="K208" s="615" t="s">
        <v>333</v>
      </c>
    </row>
    <row r="209" spans="1:11" ht="14.4" customHeight="1" thickBot="1" x14ac:dyDescent="0.35">
      <c r="A209" s="626" t="s">
        <v>534</v>
      </c>
      <c r="B209" s="604">
        <v>0</v>
      </c>
      <c r="C209" s="604">
        <v>1.3380000000000001</v>
      </c>
      <c r="D209" s="605">
        <v>1.3380000000000001</v>
      </c>
      <c r="E209" s="614" t="s">
        <v>333</v>
      </c>
      <c r="F209" s="604">
        <v>0</v>
      </c>
      <c r="G209" s="605">
        <v>0</v>
      </c>
      <c r="H209" s="607">
        <v>4.9406564584124654E-324</v>
      </c>
      <c r="I209" s="604">
        <v>2.9643938750474793E-323</v>
      </c>
      <c r="J209" s="605">
        <v>2.9643938750474793E-323</v>
      </c>
      <c r="K209" s="615" t="s">
        <v>333</v>
      </c>
    </row>
    <row r="210" spans="1:11" ht="14.4" customHeight="1" thickBot="1" x14ac:dyDescent="0.35">
      <c r="A210" s="626" t="s">
        <v>535</v>
      </c>
      <c r="B210" s="604">
        <v>0</v>
      </c>
      <c r="C210" s="604">
        <v>40.300759999999997</v>
      </c>
      <c r="D210" s="605">
        <v>40.300759999999997</v>
      </c>
      <c r="E210" s="614" t="s">
        <v>333</v>
      </c>
      <c r="F210" s="604">
        <v>0</v>
      </c>
      <c r="G210" s="605">
        <v>0</v>
      </c>
      <c r="H210" s="607">
        <v>4.9406564584124654E-324</v>
      </c>
      <c r="I210" s="604">
        <v>2.9643938750474793E-323</v>
      </c>
      <c r="J210" s="605">
        <v>2.9643938750474793E-323</v>
      </c>
      <c r="K210" s="615" t="s">
        <v>333</v>
      </c>
    </row>
    <row r="211" spans="1:11" ht="14.4" customHeight="1" thickBot="1" x14ac:dyDescent="0.35">
      <c r="A211" s="626" t="s">
        <v>536</v>
      </c>
      <c r="B211" s="604">
        <v>0</v>
      </c>
      <c r="C211" s="604">
        <v>78.418390000000002</v>
      </c>
      <c r="D211" s="605">
        <v>78.418390000000002</v>
      </c>
      <c r="E211" s="614" t="s">
        <v>333</v>
      </c>
      <c r="F211" s="604">
        <v>0</v>
      </c>
      <c r="G211" s="605">
        <v>0</v>
      </c>
      <c r="H211" s="607">
        <v>4.9406564584124654E-324</v>
      </c>
      <c r="I211" s="604">
        <v>2.9643938750474793E-323</v>
      </c>
      <c r="J211" s="605">
        <v>2.9643938750474793E-323</v>
      </c>
      <c r="K211" s="615" t="s">
        <v>333</v>
      </c>
    </row>
    <row r="212" spans="1:11" ht="14.4" customHeight="1" thickBot="1" x14ac:dyDescent="0.35">
      <c r="A212" s="626" t="s">
        <v>537</v>
      </c>
      <c r="B212" s="604">
        <v>0</v>
      </c>
      <c r="C212" s="604">
        <v>85.830569999999994</v>
      </c>
      <c r="D212" s="605">
        <v>85.830569999999994</v>
      </c>
      <c r="E212" s="614" t="s">
        <v>333</v>
      </c>
      <c r="F212" s="604">
        <v>0</v>
      </c>
      <c r="G212" s="605">
        <v>0</v>
      </c>
      <c r="H212" s="607">
        <v>4.9406564584124654E-324</v>
      </c>
      <c r="I212" s="604">
        <v>2.9643938750474793E-323</v>
      </c>
      <c r="J212" s="605">
        <v>2.9643938750474793E-323</v>
      </c>
      <c r="K212" s="615" t="s">
        <v>333</v>
      </c>
    </row>
    <row r="213" spans="1:11" ht="14.4" customHeight="1" thickBot="1" x14ac:dyDescent="0.35">
      <c r="A213" s="629" t="s">
        <v>538</v>
      </c>
      <c r="B213" s="609">
        <v>7.9414861968509998</v>
      </c>
      <c r="C213" s="609">
        <v>26.56466</v>
      </c>
      <c r="D213" s="610">
        <v>18.623173803147999</v>
      </c>
      <c r="E213" s="616">
        <v>3.3450489419129998</v>
      </c>
      <c r="F213" s="609">
        <v>7.9414861968509998</v>
      </c>
      <c r="G213" s="610">
        <v>3.9707430984249998</v>
      </c>
      <c r="H213" s="612">
        <v>4.9406564584124654E-324</v>
      </c>
      <c r="I213" s="609">
        <v>30.817240000000002</v>
      </c>
      <c r="J213" s="610">
        <v>26.846496901574</v>
      </c>
      <c r="K213" s="617">
        <v>3.8805381305340001</v>
      </c>
    </row>
    <row r="214" spans="1:11" ht="14.4" customHeight="1" thickBot="1" x14ac:dyDescent="0.35">
      <c r="A214" s="625" t="s">
        <v>539</v>
      </c>
      <c r="B214" s="609">
        <v>0</v>
      </c>
      <c r="C214" s="609">
        <v>5.9999999999999995E-4</v>
      </c>
      <c r="D214" s="610">
        <v>5.9999999999999995E-4</v>
      </c>
      <c r="E214" s="611" t="s">
        <v>333</v>
      </c>
      <c r="F214" s="609">
        <v>0</v>
      </c>
      <c r="G214" s="610">
        <v>0</v>
      </c>
      <c r="H214" s="612">
        <v>4.9406564584124654E-324</v>
      </c>
      <c r="I214" s="609">
        <v>-4.4999999999999999E-4</v>
      </c>
      <c r="J214" s="610">
        <v>-4.4999999999999999E-4</v>
      </c>
      <c r="K214" s="613" t="s">
        <v>333</v>
      </c>
    </row>
    <row r="215" spans="1:11" ht="14.4" customHeight="1" thickBot="1" x14ac:dyDescent="0.35">
      <c r="A215" s="626" t="s">
        <v>540</v>
      </c>
      <c r="B215" s="604">
        <v>0</v>
      </c>
      <c r="C215" s="604">
        <v>5.9999999999999995E-4</v>
      </c>
      <c r="D215" s="605">
        <v>5.9999999999999995E-4</v>
      </c>
      <c r="E215" s="614" t="s">
        <v>333</v>
      </c>
      <c r="F215" s="604">
        <v>0</v>
      </c>
      <c r="G215" s="605">
        <v>0</v>
      </c>
      <c r="H215" s="607">
        <v>4.9406564584124654E-324</v>
      </c>
      <c r="I215" s="604">
        <v>-4.4999999999999999E-4</v>
      </c>
      <c r="J215" s="605">
        <v>-4.4999999999999999E-4</v>
      </c>
      <c r="K215" s="615" t="s">
        <v>333</v>
      </c>
    </row>
    <row r="216" spans="1:11" ht="14.4" customHeight="1" thickBot="1" x14ac:dyDescent="0.35">
      <c r="A216" s="625" t="s">
        <v>541</v>
      </c>
      <c r="B216" s="609">
        <v>7.9414861968509998</v>
      </c>
      <c r="C216" s="609">
        <v>26.56306</v>
      </c>
      <c r="D216" s="610">
        <v>18.621573803147999</v>
      </c>
      <c r="E216" s="616">
        <v>3.3448474682899998</v>
      </c>
      <c r="F216" s="609">
        <v>7.9414861968509998</v>
      </c>
      <c r="G216" s="610">
        <v>3.9707430984249998</v>
      </c>
      <c r="H216" s="612">
        <v>4.9406564584124654E-324</v>
      </c>
      <c r="I216" s="609">
        <v>12.69469</v>
      </c>
      <c r="J216" s="610">
        <v>8.7239469015739992</v>
      </c>
      <c r="K216" s="617">
        <v>1.5985282458879999</v>
      </c>
    </row>
    <row r="217" spans="1:11" ht="14.4" customHeight="1" thickBot="1" x14ac:dyDescent="0.35">
      <c r="A217" s="626" t="s">
        <v>542</v>
      </c>
      <c r="B217" s="604">
        <v>0</v>
      </c>
      <c r="C217" s="604">
        <v>0.94299999999999995</v>
      </c>
      <c r="D217" s="605">
        <v>0.94299999999999995</v>
      </c>
      <c r="E217" s="614" t="s">
        <v>333</v>
      </c>
      <c r="F217" s="604">
        <v>0</v>
      </c>
      <c r="G217" s="605">
        <v>0</v>
      </c>
      <c r="H217" s="607">
        <v>4.9406564584124654E-324</v>
      </c>
      <c r="I217" s="604">
        <v>0.29799999999999999</v>
      </c>
      <c r="J217" s="605">
        <v>0.29799999999999999</v>
      </c>
      <c r="K217" s="615" t="s">
        <v>333</v>
      </c>
    </row>
    <row r="218" spans="1:11" ht="14.4" customHeight="1" thickBot="1" x14ac:dyDescent="0.35">
      <c r="A218" s="626" t="s">
        <v>543</v>
      </c>
      <c r="B218" s="604">
        <v>7.9414861968509998</v>
      </c>
      <c r="C218" s="604">
        <v>25.620059999999999</v>
      </c>
      <c r="D218" s="605">
        <v>17.678573803148002</v>
      </c>
      <c r="E218" s="606">
        <v>3.2261039514430001</v>
      </c>
      <c r="F218" s="604">
        <v>7.9414861968509998</v>
      </c>
      <c r="G218" s="605">
        <v>3.9707430984249998</v>
      </c>
      <c r="H218" s="607">
        <v>4.9406564584124654E-324</v>
      </c>
      <c r="I218" s="604">
        <v>12.39669</v>
      </c>
      <c r="J218" s="605">
        <v>8.4259469015739992</v>
      </c>
      <c r="K218" s="608">
        <v>1.5610037835120001</v>
      </c>
    </row>
    <row r="219" spans="1:11" ht="14.4" customHeight="1" thickBot="1" x14ac:dyDescent="0.35">
      <c r="A219" s="625" t="s">
        <v>544</v>
      </c>
      <c r="B219" s="609">
        <v>4.9406564584124654E-324</v>
      </c>
      <c r="C219" s="609">
        <v>1E-3</v>
      </c>
      <c r="D219" s="610">
        <v>1E-3</v>
      </c>
      <c r="E219" s="611" t="s">
        <v>345</v>
      </c>
      <c r="F219" s="609">
        <v>0</v>
      </c>
      <c r="G219" s="610">
        <v>0</v>
      </c>
      <c r="H219" s="612">
        <v>4.9406564584124654E-324</v>
      </c>
      <c r="I219" s="609">
        <v>18.123000000000001</v>
      </c>
      <c r="J219" s="610">
        <v>18.123000000000001</v>
      </c>
      <c r="K219" s="613" t="s">
        <v>333</v>
      </c>
    </row>
    <row r="220" spans="1:11" ht="14.4" customHeight="1" thickBot="1" x14ac:dyDescent="0.35">
      <c r="A220" s="626" t="s">
        <v>545</v>
      </c>
      <c r="B220" s="604">
        <v>4.9406564584124654E-324</v>
      </c>
      <c r="C220" s="604">
        <v>1E-3</v>
      </c>
      <c r="D220" s="605">
        <v>1E-3</v>
      </c>
      <c r="E220" s="614" t="s">
        <v>345</v>
      </c>
      <c r="F220" s="604">
        <v>0</v>
      </c>
      <c r="G220" s="605">
        <v>0</v>
      </c>
      <c r="H220" s="607">
        <v>4.9406564584124654E-324</v>
      </c>
      <c r="I220" s="604">
        <v>18.123000000000001</v>
      </c>
      <c r="J220" s="605">
        <v>18.123000000000001</v>
      </c>
      <c r="K220" s="615" t="s">
        <v>333</v>
      </c>
    </row>
    <row r="221" spans="1:11" ht="14.4" customHeight="1" thickBot="1" x14ac:dyDescent="0.35">
      <c r="A221" s="623" t="s">
        <v>546</v>
      </c>
      <c r="B221" s="604">
        <v>0</v>
      </c>
      <c r="C221" s="604">
        <v>0.73806000000000005</v>
      </c>
      <c r="D221" s="605">
        <v>0.73806000000000005</v>
      </c>
      <c r="E221" s="614" t="s">
        <v>333</v>
      </c>
      <c r="F221" s="604">
        <v>0</v>
      </c>
      <c r="G221" s="605">
        <v>0</v>
      </c>
      <c r="H221" s="607">
        <v>4.9406564584124654E-324</v>
      </c>
      <c r="I221" s="604">
        <v>0.10652</v>
      </c>
      <c r="J221" s="605">
        <v>0.10652</v>
      </c>
      <c r="K221" s="615" t="s">
        <v>333</v>
      </c>
    </row>
    <row r="222" spans="1:11" ht="14.4" customHeight="1" thickBot="1" x14ac:dyDescent="0.35">
      <c r="A222" s="629" t="s">
        <v>547</v>
      </c>
      <c r="B222" s="609">
        <v>0</v>
      </c>
      <c r="C222" s="609">
        <v>0.73806000000000005</v>
      </c>
      <c r="D222" s="610">
        <v>0.73806000000000005</v>
      </c>
      <c r="E222" s="611" t="s">
        <v>333</v>
      </c>
      <c r="F222" s="609">
        <v>0</v>
      </c>
      <c r="G222" s="610">
        <v>0</v>
      </c>
      <c r="H222" s="612">
        <v>4.9406564584124654E-324</v>
      </c>
      <c r="I222" s="609">
        <v>0.10652</v>
      </c>
      <c r="J222" s="610">
        <v>0.10652</v>
      </c>
      <c r="K222" s="613" t="s">
        <v>333</v>
      </c>
    </row>
    <row r="223" spans="1:11" ht="14.4" customHeight="1" thickBot="1" x14ac:dyDescent="0.35">
      <c r="A223" s="625" t="s">
        <v>548</v>
      </c>
      <c r="B223" s="609">
        <v>0</v>
      </c>
      <c r="C223" s="609">
        <v>0.73806000000000005</v>
      </c>
      <c r="D223" s="610">
        <v>0.73806000000000005</v>
      </c>
      <c r="E223" s="611" t="s">
        <v>333</v>
      </c>
      <c r="F223" s="609">
        <v>0</v>
      </c>
      <c r="G223" s="610">
        <v>0</v>
      </c>
      <c r="H223" s="612">
        <v>4.9406564584124654E-324</v>
      </c>
      <c r="I223" s="609">
        <v>0.10652</v>
      </c>
      <c r="J223" s="610">
        <v>0.10652</v>
      </c>
      <c r="K223" s="613" t="s">
        <v>333</v>
      </c>
    </row>
    <row r="224" spans="1:11" ht="14.4" customHeight="1" thickBot="1" x14ac:dyDescent="0.35">
      <c r="A224" s="626" t="s">
        <v>549</v>
      </c>
      <c r="B224" s="604">
        <v>0</v>
      </c>
      <c r="C224" s="604">
        <v>0.73806000000000005</v>
      </c>
      <c r="D224" s="605">
        <v>0.73806000000000005</v>
      </c>
      <c r="E224" s="614" t="s">
        <v>333</v>
      </c>
      <c r="F224" s="604">
        <v>0</v>
      </c>
      <c r="G224" s="605">
        <v>0</v>
      </c>
      <c r="H224" s="607">
        <v>4.9406564584124654E-324</v>
      </c>
      <c r="I224" s="604">
        <v>0.10652</v>
      </c>
      <c r="J224" s="605">
        <v>0.10652</v>
      </c>
      <c r="K224" s="615" t="s">
        <v>333</v>
      </c>
    </row>
    <row r="225" spans="1:11" ht="14.4" customHeight="1" thickBot="1" x14ac:dyDescent="0.35">
      <c r="A225" s="623" t="s">
        <v>550</v>
      </c>
      <c r="B225" s="604">
        <v>0</v>
      </c>
      <c r="C225" s="604">
        <v>1380.40391</v>
      </c>
      <c r="D225" s="605">
        <v>1380.40391</v>
      </c>
      <c r="E225" s="614" t="s">
        <v>333</v>
      </c>
      <c r="F225" s="604">
        <v>0</v>
      </c>
      <c r="G225" s="605">
        <v>0</v>
      </c>
      <c r="H225" s="607">
        <v>3.0550000000000002</v>
      </c>
      <c r="I225" s="604">
        <v>187.17089000000001</v>
      </c>
      <c r="J225" s="605">
        <v>187.17089000000001</v>
      </c>
      <c r="K225" s="615" t="s">
        <v>333</v>
      </c>
    </row>
    <row r="226" spans="1:11" ht="14.4" customHeight="1" thickBot="1" x14ac:dyDescent="0.35">
      <c r="A226" s="629" t="s">
        <v>551</v>
      </c>
      <c r="B226" s="609">
        <v>0</v>
      </c>
      <c r="C226" s="609">
        <v>1380.40391</v>
      </c>
      <c r="D226" s="610">
        <v>1380.40391</v>
      </c>
      <c r="E226" s="611" t="s">
        <v>333</v>
      </c>
      <c r="F226" s="609">
        <v>0</v>
      </c>
      <c r="G226" s="610">
        <v>0</v>
      </c>
      <c r="H226" s="612">
        <v>3.0550000000000002</v>
      </c>
      <c r="I226" s="609">
        <v>187.17089000000001</v>
      </c>
      <c r="J226" s="610">
        <v>187.17089000000001</v>
      </c>
      <c r="K226" s="613" t="s">
        <v>333</v>
      </c>
    </row>
    <row r="227" spans="1:11" ht="14.4" customHeight="1" thickBot="1" x14ac:dyDescent="0.35">
      <c r="A227" s="625" t="s">
        <v>552</v>
      </c>
      <c r="B227" s="609">
        <v>0</v>
      </c>
      <c r="C227" s="609">
        <v>1368.0169100000001</v>
      </c>
      <c r="D227" s="610">
        <v>1368.0169100000001</v>
      </c>
      <c r="E227" s="611" t="s">
        <v>333</v>
      </c>
      <c r="F227" s="609">
        <v>0</v>
      </c>
      <c r="G227" s="610">
        <v>0</v>
      </c>
      <c r="H227" s="612">
        <v>4.9406564584124654E-324</v>
      </c>
      <c r="I227" s="609">
        <v>168.84089</v>
      </c>
      <c r="J227" s="610">
        <v>168.84089</v>
      </c>
      <c r="K227" s="613" t="s">
        <v>333</v>
      </c>
    </row>
    <row r="228" spans="1:11" ht="14.4" customHeight="1" thickBot="1" x14ac:dyDescent="0.35">
      <c r="A228" s="626" t="s">
        <v>553</v>
      </c>
      <c r="B228" s="604">
        <v>0</v>
      </c>
      <c r="C228" s="604">
        <v>1368.0169100000001</v>
      </c>
      <c r="D228" s="605">
        <v>1368.0169100000001</v>
      </c>
      <c r="E228" s="614" t="s">
        <v>333</v>
      </c>
      <c r="F228" s="604">
        <v>0</v>
      </c>
      <c r="G228" s="605">
        <v>0</v>
      </c>
      <c r="H228" s="607">
        <v>4.9406564584124654E-324</v>
      </c>
      <c r="I228" s="604">
        <v>168.84089</v>
      </c>
      <c r="J228" s="605">
        <v>168.84089</v>
      </c>
      <c r="K228" s="615" t="s">
        <v>333</v>
      </c>
    </row>
    <row r="229" spans="1:11" ht="14.4" customHeight="1" thickBot="1" x14ac:dyDescent="0.35">
      <c r="A229" s="628" t="s">
        <v>554</v>
      </c>
      <c r="B229" s="604">
        <v>4.9406564584124654E-324</v>
      </c>
      <c r="C229" s="604">
        <v>12.387</v>
      </c>
      <c r="D229" s="605">
        <v>12.387</v>
      </c>
      <c r="E229" s="614" t="s">
        <v>345</v>
      </c>
      <c r="F229" s="604">
        <v>0</v>
      </c>
      <c r="G229" s="605">
        <v>0</v>
      </c>
      <c r="H229" s="607">
        <v>3.0550000000000002</v>
      </c>
      <c r="I229" s="604">
        <v>18.329999999999998</v>
      </c>
      <c r="J229" s="605">
        <v>18.329999999999998</v>
      </c>
      <c r="K229" s="615" t="s">
        <v>333</v>
      </c>
    </row>
    <row r="230" spans="1:11" ht="14.4" customHeight="1" thickBot="1" x14ac:dyDescent="0.35">
      <c r="A230" s="626" t="s">
        <v>555</v>
      </c>
      <c r="B230" s="604">
        <v>4.9406564584124654E-324</v>
      </c>
      <c r="C230" s="604">
        <v>12.387</v>
      </c>
      <c r="D230" s="605">
        <v>12.387</v>
      </c>
      <c r="E230" s="614" t="s">
        <v>345</v>
      </c>
      <c r="F230" s="604">
        <v>0</v>
      </c>
      <c r="G230" s="605">
        <v>0</v>
      </c>
      <c r="H230" s="607">
        <v>3.0550000000000002</v>
      </c>
      <c r="I230" s="604">
        <v>18.329999999999998</v>
      </c>
      <c r="J230" s="605">
        <v>18.329999999999998</v>
      </c>
      <c r="K230" s="615" t="s">
        <v>333</v>
      </c>
    </row>
    <row r="231" spans="1:11" ht="14.4" customHeight="1" thickBot="1" x14ac:dyDescent="0.35">
      <c r="A231" s="622" t="s">
        <v>556</v>
      </c>
      <c r="B231" s="604">
        <v>9049.9258705087595</v>
      </c>
      <c r="C231" s="604">
        <v>8976.2711099999997</v>
      </c>
      <c r="D231" s="605">
        <v>-73.654760508758002</v>
      </c>
      <c r="E231" s="606">
        <v>0.99186128576400001</v>
      </c>
      <c r="F231" s="604">
        <v>8659.0576977601395</v>
      </c>
      <c r="G231" s="605">
        <v>4329.5288488800697</v>
      </c>
      <c r="H231" s="607">
        <v>739.80440999999996</v>
      </c>
      <c r="I231" s="604">
        <v>4804.7060600000004</v>
      </c>
      <c r="J231" s="605">
        <v>475.17721111993302</v>
      </c>
      <c r="K231" s="608">
        <v>0.55487631884499999</v>
      </c>
    </row>
    <row r="232" spans="1:11" ht="14.4" customHeight="1" thickBot="1" x14ac:dyDescent="0.35">
      <c r="A232" s="627" t="s">
        <v>557</v>
      </c>
      <c r="B232" s="609">
        <v>9049.9258705087595</v>
      </c>
      <c r="C232" s="609">
        <v>8976.2711099999997</v>
      </c>
      <c r="D232" s="610">
        <v>-73.654760508758002</v>
      </c>
      <c r="E232" s="616">
        <v>0.99186128576400001</v>
      </c>
      <c r="F232" s="609">
        <v>8659.0576977601395</v>
      </c>
      <c r="G232" s="610">
        <v>4329.5288488800697</v>
      </c>
      <c r="H232" s="612">
        <v>739.80440999999996</v>
      </c>
      <c r="I232" s="609">
        <v>4804.7060600000004</v>
      </c>
      <c r="J232" s="610">
        <v>475.17721111993302</v>
      </c>
      <c r="K232" s="617">
        <v>0.55487631884499999</v>
      </c>
    </row>
    <row r="233" spans="1:11" ht="14.4" customHeight="1" thickBot="1" x14ac:dyDescent="0.35">
      <c r="A233" s="629" t="s">
        <v>54</v>
      </c>
      <c r="B233" s="609">
        <v>9049.9258705087595</v>
      </c>
      <c r="C233" s="609">
        <v>8976.2711099999997</v>
      </c>
      <c r="D233" s="610">
        <v>-73.654760508758002</v>
      </c>
      <c r="E233" s="616">
        <v>0.99186128576400001</v>
      </c>
      <c r="F233" s="609">
        <v>8659.0576977601395</v>
      </c>
      <c r="G233" s="610">
        <v>4329.5288488800697</v>
      </c>
      <c r="H233" s="612">
        <v>739.80440999999996</v>
      </c>
      <c r="I233" s="609">
        <v>4804.7060600000004</v>
      </c>
      <c r="J233" s="610">
        <v>475.17721111993302</v>
      </c>
      <c r="K233" s="617">
        <v>0.55487631884499999</v>
      </c>
    </row>
    <row r="234" spans="1:11" ht="14.4" customHeight="1" thickBot="1" x14ac:dyDescent="0.35">
      <c r="A234" s="625" t="s">
        <v>558</v>
      </c>
      <c r="B234" s="609">
        <v>69.999999999999005</v>
      </c>
      <c r="C234" s="609">
        <v>155.166</v>
      </c>
      <c r="D234" s="610">
        <v>85.165999999999997</v>
      </c>
      <c r="E234" s="616">
        <v>2.2166571428570001</v>
      </c>
      <c r="F234" s="609">
        <v>209</v>
      </c>
      <c r="G234" s="610">
        <v>104.5</v>
      </c>
      <c r="H234" s="612">
        <v>13.122999999999999</v>
      </c>
      <c r="I234" s="609">
        <v>78.738</v>
      </c>
      <c r="J234" s="610">
        <v>-25.762</v>
      </c>
      <c r="K234" s="617">
        <v>0.37673684210500002</v>
      </c>
    </row>
    <row r="235" spans="1:11" ht="14.4" customHeight="1" thickBot="1" x14ac:dyDescent="0.35">
      <c r="A235" s="626" t="s">
        <v>559</v>
      </c>
      <c r="B235" s="604">
        <v>69.999999999999005</v>
      </c>
      <c r="C235" s="604">
        <v>155.166</v>
      </c>
      <c r="D235" s="605">
        <v>85.165999999999997</v>
      </c>
      <c r="E235" s="606">
        <v>2.2166571428570001</v>
      </c>
      <c r="F235" s="604">
        <v>209</v>
      </c>
      <c r="G235" s="605">
        <v>104.5</v>
      </c>
      <c r="H235" s="607">
        <v>13.122999999999999</v>
      </c>
      <c r="I235" s="604">
        <v>78.738</v>
      </c>
      <c r="J235" s="605">
        <v>-25.762</v>
      </c>
      <c r="K235" s="608">
        <v>0.37673684210500002</v>
      </c>
    </row>
    <row r="236" spans="1:11" ht="14.4" customHeight="1" thickBot="1" x14ac:dyDescent="0.35">
      <c r="A236" s="625" t="s">
        <v>560</v>
      </c>
      <c r="B236" s="609">
        <v>461.232197151538</v>
      </c>
      <c r="C236" s="609">
        <v>397.31</v>
      </c>
      <c r="D236" s="610">
        <v>-63.922197151536999</v>
      </c>
      <c r="E236" s="616">
        <v>0.86140994157299999</v>
      </c>
      <c r="F236" s="609">
        <v>407.05769776013602</v>
      </c>
      <c r="G236" s="610">
        <v>203.52884888006801</v>
      </c>
      <c r="H236" s="612">
        <v>34.298999999999999</v>
      </c>
      <c r="I236" s="609">
        <v>201.489</v>
      </c>
      <c r="J236" s="610">
        <v>-2.0398488800669998</v>
      </c>
      <c r="K236" s="617">
        <v>0.49498879669500001</v>
      </c>
    </row>
    <row r="237" spans="1:11" ht="14.4" customHeight="1" thickBot="1" x14ac:dyDescent="0.35">
      <c r="A237" s="626" t="s">
        <v>561</v>
      </c>
      <c r="B237" s="604">
        <v>461.232197151538</v>
      </c>
      <c r="C237" s="604">
        <v>397.31</v>
      </c>
      <c r="D237" s="605">
        <v>-63.922197151536999</v>
      </c>
      <c r="E237" s="606">
        <v>0.86140994157299999</v>
      </c>
      <c r="F237" s="604">
        <v>407.05769776013602</v>
      </c>
      <c r="G237" s="605">
        <v>203.52884888006801</v>
      </c>
      <c r="H237" s="607">
        <v>34.298999999999999</v>
      </c>
      <c r="I237" s="604">
        <v>201.489</v>
      </c>
      <c r="J237" s="605">
        <v>-2.0398488800669998</v>
      </c>
      <c r="K237" s="608">
        <v>0.49498879669500001</v>
      </c>
    </row>
    <row r="238" spans="1:11" ht="14.4" customHeight="1" thickBot="1" x14ac:dyDescent="0.35">
      <c r="A238" s="625" t="s">
        <v>562</v>
      </c>
      <c r="B238" s="609">
        <v>843.69367335731795</v>
      </c>
      <c r="C238" s="609">
        <v>697.52392999999995</v>
      </c>
      <c r="D238" s="610">
        <v>-146.169743357318</v>
      </c>
      <c r="E238" s="616">
        <v>0.82675021992700004</v>
      </c>
      <c r="F238" s="609">
        <v>765</v>
      </c>
      <c r="G238" s="610">
        <v>382.5</v>
      </c>
      <c r="H238" s="612">
        <v>67.706999999999994</v>
      </c>
      <c r="I238" s="609">
        <v>418.73649999999998</v>
      </c>
      <c r="J238" s="610">
        <v>36.236499999998998</v>
      </c>
      <c r="K238" s="617">
        <v>0.547367973856</v>
      </c>
    </row>
    <row r="239" spans="1:11" ht="14.4" customHeight="1" thickBot="1" x14ac:dyDescent="0.35">
      <c r="A239" s="626" t="s">
        <v>563</v>
      </c>
      <c r="B239" s="604">
        <v>843.69367335731795</v>
      </c>
      <c r="C239" s="604">
        <v>697.52392999999995</v>
      </c>
      <c r="D239" s="605">
        <v>-146.169743357318</v>
      </c>
      <c r="E239" s="606">
        <v>0.82675021992700004</v>
      </c>
      <c r="F239" s="604">
        <v>765</v>
      </c>
      <c r="G239" s="605">
        <v>382.5</v>
      </c>
      <c r="H239" s="607">
        <v>67.706999999999994</v>
      </c>
      <c r="I239" s="604">
        <v>418.73649999999998</v>
      </c>
      <c r="J239" s="605">
        <v>36.236499999998998</v>
      </c>
      <c r="K239" s="608">
        <v>0.547367973856</v>
      </c>
    </row>
    <row r="240" spans="1:11" ht="14.4" customHeight="1" thickBot="1" x14ac:dyDescent="0.35">
      <c r="A240" s="625" t="s">
        <v>564</v>
      </c>
      <c r="B240" s="609">
        <v>0</v>
      </c>
      <c r="C240" s="609">
        <v>15.989000000000001</v>
      </c>
      <c r="D240" s="610">
        <v>15.989000000000001</v>
      </c>
      <c r="E240" s="611" t="s">
        <v>333</v>
      </c>
      <c r="F240" s="609">
        <v>4.9406564584124654E-324</v>
      </c>
      <c r="G240" s="610">
        <v>0</v>
      </c>
      <c r="H240" s="612">
        <v>0.61</v>
      </c>
      <c r="I240" s="609">
        <v>5.9850000000000003</v>
      </c>
      <c r="J240" s="610">
        <v>5.9850000000000003</v>
      </c>
      <c r="K240" s="613" t="s">
        <v>345</v>
      </c>
    </row>
    <row r="241" spans="1:11" ht="14.4" customHeight="1" thickBot="1" x14ac:dyDescent="0.35">
      <c r="A241" s="626" t="s">
        <v>565</v>
      </c>
      <c r="B241" s="604">
        <v>0</v>
      </c>
      <c r="C241" s="604">
        <v>15.989000000000001</v>
      </c>
      <c r="D241" s="605">
        <v>15.989000000000001</v>
      </c>
      <c r="E241" s="614" t="s">
        <v>333</v>
      </c>
      <c r="F241" s="604">
        <v>4.9406564584124654E-324</v>
      </c>
      <c r="G241" s="605">
        <v>0</v>
      </c>
      <c r="H241" s="607">
        <v>0.61</v>
      </c>
      <c r="I241" s="604">
        <v>5.9850000000000003</v>
      </c>
      <c r="J241" s="605">
        <v>5.9850000000000003</v>
      </c>
      <c r="K241" s="615" t="s">
        <v>345</v>
      </c>
    </row>
    <row r="242" spans="1:11" ht="14.4" customHeight="1" thickBot="1" x14ac:dyDescent="0.35">
      <c r="A242" s="625" t="s">
        <v>566</v>
      </c>
      <c r="B242" s="609">
        <v>1425.99999999998</v>
      </c>
      <c r="C242" s="609">
        <v>1264.75091</v>
      </c>
      <c r="D242" s="610">
        <v>-161.24908999998101</v>
      </c>
      <c r="E242" s="616">
        <v>0.88692209677400002</v>
      </c>
      <c r="F242" s="609">
        <v>1778</v>
      </c>
      <c r="G242" s="610">
        <v>889</v>
      </c>
      <c r="H242" s="612">
        <v>110.70975</v>
      </c>
      <c r="I242" s="609">
        <v>638.18965000000003</v>
      </c>
      <c r="J242" s="610">
        <v>-250.81035</v>
      </c>
      <c r="K242" s="617">
        <v>0.35893681102300001</v>
      </c>
    </row>
    <row r="243" spans="1:11" ht="14.4" customHeight="1" thickBot="1" x14ac:dyDescent="0.35">
      <c r="A243" s="626" t="s">
        <v>567</v>
      </c>
      <c r="B243" s="604">
        <v>1424.99999999998</v>
      </c>
      <c r="C243" s="604">
        <v>1264.38959</v>
      </c>
      <c r="D243" s="605">
        <v>-160.61040999998201</v>
      </c>
      <c r="E243" s="606">
        <v>0.88729094035</v>
      </c>
      <c r="F243" s="604">
        <v>1757</v>
      </c>
      <c r="G243" s="605">
        <v>878.5</v>
      </c>
      <c r="H243" s="607">
        <v>109.06122000000001</v>
      </c>
      <c r="I243" s="604">
        <v>628.29837999999995</v>
      </c>
      <c r="J243" s="605">
        <v>-250.20161999999999</v>
      </c>
      <c r="K243" s="608">
        <v>0.35759725668699999</v>
      </c>
    </row>
    <row r="244" spans="1:11" ht="14.4" customHeight="1" thickBot="1" x14ac:dyDescent="0.35">
      <c r="A244" s="626" t="s">
        <v>568</v>
      </c>
      <c r="B244" s="604">
        <v>0.99999999999900002</v>
      </c>
      <c r="C244" s="604">
        <v>0.36131999999999997</v>
      </c>
      <c r="D244" s="605">
        <v>-0.63867999999900005</v>
      </c>
      <c r="E244" s="606">
        <v>0.36131999999999997</v>
      </c>
      <c r="F244" s="604">
        <v>21</v>
      </c>
      <c r="G244" s="605">
        <v>10.5</v>
      </c>
      <c r="H244" s="607">
        <v>1.6485300000000001</v>
      </c>
      <c r="I244" s="604">
        <v>9.8912700000000005</v>
      </c>
      <c r="J244" s="605">
        <v>-0.60872999999900002</v>
      </c>
      <c r="K244" s="608">
        <v>0.47101285714199997</v>
      </c>
    </row>
    <row r="245" spans="1:11" ht="14.4" customHeight="1" thickBot="1" x14ac:dyDescent="0.35">
      <c r="A245" s="625" t="s">
        <v>569</v>
      </c>
      <c r="B245" s="609">
        <v>0</v>
      </c>
      <c r="C245" s="609">
        <v>1110.54474</v>
      </c>
      <c r="D245" s="610">
        <v>1110.54474</v>
      </c>
      <c r="E245" s="611" t="s">
        <v>333</v>
      </c>
      <c r="F245" s="609">
        <v>4.9406564584124654E-324</v>
      </c>
      <c r="G245" s="610">
        <v>0</v>
      </c>
      <c r="H245" s="612">
        <v>118.47118</v>
      </c>
      <c r="I245" s="609">
        <v>789.64719000000002</v>
      </c>
      <c r="J245" s="610">
        <v>789.64719000000002</v>
      </c>
      <c r="K245" s="613" t="s">
        <v>345</v>
      </c>
    </row>
    <row r="246" spans="1:11" ht="14.4" customHeight="1" thickBot="1" x14ac:dyDescent="0.35">
      <c r="A246" s="626" t="s">
        <v>570</v>
      </c>
      <c r="B246" s="604">
        <v>0</v>
      </c>
      <c r="C246" s="604">
        <v>1110.54474</v>
      </c>
      <c r="D246" s="605">
        <v>1110.54474</v>
      </c>
      <c r="E246" s="614" t="s">
        <v>333</v>
      </c>
      <c r="F246" s="604">
        <v>4.9406564584124654E-324</v>
      </c>
      <c r="G246" s="605">
        <v>0</v>
      </c>
      <c r="H246" s="607">
        <v>118.47118</v>
      </c>
      <c r="I246" s="604">
        <v>664.28719000000001</v>
      </c>
      <c r="J246" s="605">
        <v>664.28719000000001</v>
      </c>
      <c r="K246" s="615" t="s">
        <v>345</v>
      </c>
    </row>
    <row r="247" spans="1:11" ht="14.4" customHeight="1" thickBot="1" x14ac:dyDescent="0.35">
      <c r="A247" s="626" t="s">
        <v>571</v>
      </c>
      <c r="B247" s="604">
        <v>0</v>
      </c>
      <c r="C247" s="604">
        <v>4.9406564584124654E-324</v>
      </c>
      <c r="D247" s="605">
        <v>4.9406564584124654E-324</v>
      </c>
      <c r="E247" s="614" t="s">
        <v>333</v>
      </c>
      <c r="F247" s="604">
        <v>4.9406564584124654E-324</v>
      </c>
      <c r="G247" s="605">
        <v>0</v>
      </c>
      <c r="H247" s="607">
        <v>4.9406564584124654E-324</v>
      </c>
      <c r="I247" s="604">
        <v>125.36</v>
      </c>
      <c r="J247" s="605">
        <v>125.36</v>
      </c>
      <c r="K247" s="615" t="s">
        <v>345</v>
      </c>
    </row>
    <row r="248" spans="1:11" ht="14.4" customHeight="1" thickBot="1" x14ac:dyDescent="0.35">
      <c r="A248" s="625" t="s">
        <v>572</v>
      </c>
      <c r="B248" s="609">
        <v>6248.99999999992</v>
      </c>
      <c r="C248" s="609">
        <v>5334.9865300000001</v>
      </c>
      <c r="D248" s="610">
        <v>-914.01346999991995</v>
      </c>
      <c r="E248" s="616">
        <v>0.85373444230999995</v>
      </c>
      <c r="F248" s="609">
        <v>5500</v>
      </c>
      <c r="G248" s="610">
        <v>2750</v>
      </c>
      <c r="H248" s="612">
        <v>394.88448</v>
      </c>
      <c r="I248" s="609">
        <v>2671.9207200000001</v>
      </c>
      <c r="J248" s="610">
        <v>-78.079279999999997</v>
      </c>
      <c r="K248" s="617">
        <v>0.48580376727199998</v>
      </c>
    </row>
    <row r="249" spans="1:11" ht="14.4" customHeight="1" thickBot="1" x14ac:dyDescent="0.35">
      <c r="A249" s="626" t="s">
        <v>573</v>
      </c>
      <c r="B249" s="604">
        <v>6248.99999999992</v>
      </c>
      <c r="C249" s="604">
        <v>5334.9865300000001</v>
      </c>
      <c r="D249" s="605">
        <v>-914.01346999991995</v>
      </c>
      <c r="E249" s="606">
        <v>0.85373444230999995</v>
      </c>
      <c r="F249" s="604">
        <v>5500</v>
      </c>
      <c r="G249" s="605">
        <v>2750</v>
      </c>
      <c r="H249" s="607">
        <v>394.88448</v>
      </c>
      <c r="I249" s="604">
        <v>2671.9207200000001</v>
      </c>
      <c r="J249" s="605">
        <v>-78.079279999999997</v>
      </c>
      <c r="K249" s="608">
        <v>0.48580376727199998</v>
      </c>
    </row>
    <row r="250" spans="1:11" ht="14.4" customHeight="1" thickBot="1" x14ac:dyDescent="0.35">
      <c r="A250" s="630" t="s">
        <v>574</v>
      </c>
      <c r="B250" s="609">
        <v>0</v>
      </c>
      <c r="C250" s="609">
        <v>748.20348000000001</v>
      </c>
      <c r="D250" s="610">
        <v>748.20348000000001</v>
      </c>
      <c r="E250" s="611" t="s">
        <v>333</v>
      </c>
      <c r="F250" s="609">
        <v>4.9406564584124654E-324</v>
      </c>
      <c r="G250" s="610">
        <v>0</v>
      </c>
      <c r="H250" s="612">
        <v>4.9406564584124654E-324</v>
      </c>
      <c r="I250" s="609">
        <v>730.28202999999996</v>
      </c>
      <c r="J250" s="610">
        <v>730.28202999999996</v>
      </c>
      <c r="K250" s="613" t="s">
        <v>345</v>
      </c>
    </row>
    <row r="251" spans="1:11" ht="14.4" customHeight="1" thickBot="1" x14ac:dyDescent="0.35">
      <c r="A251" s="627" t="s">
        <v>575</v>
      </c>
      <c r="B251" s="609">
        <v>0</v>
      </c>
      <c r="C251" s="609">
        <v>748.20348000000001</v>
      </c>
      <c r="D251" s="610">
        <v>748.20348000000001</v>
      </c>
      <c r="E251" s="611" t="s">
        <v>333</v>
      </c>
      <c r="F251" s="609">
        <v>4.9406564584124654E-324</v>
      </c>
      <c r="G251" s="610">
        <v>0</v>
      </c>
      <c r="H251" s="612">
        <v>4.9406564584124654E-324</v>
      </c>
      <c r="I251" s="609">
        <v>730.28202999999996</v>
      </c>
      <c r="J251" s="610">
        <v>730.28202999999996</v>
      </c>
      <c r="K251" s="613" t="s">
        <v>345</v>
      </c>
    </row>
    <row r="252" spans="1:11" ht="14.4" customHeight="1" thickBot="1" x14ac:dyDescent="0.35">
      <c r="A252" s="629" t="s">
        <v>576</v>
      </c>
      <c r="B252" s="609">
        <v>0</v>
      </c>
      <c r="C252" s="609">
        <v>748.20348000000001</v>
      </c>
      <c r="D252" s="610">
        <v>748.20348000000001</v>
      </c>
      <c r="E252" s="611" t="s">
        <v>333</v>
      </c>
      <c r="F252" s="609">
        <v>4.9406564584124654E-324</v>
      </c>
      <c r="G252" s="610">
        <v>0</v>
      </c>
      <c r="H252" s="612">
        <v>4.9406564584124654E-324</v>
      </c>
      <c r="I252" s="609">
        <v>730.28202999999996</v>
      </c>
      <c r="J252" s="610">
        <v>730.28202999999996</v>
      </c>
      <c r="K252" s="613" t="s">
        <v>345</v>
      </c>
    </row>
    <row r="253" spans="1:11" ht="14.4" customHeight="1" thickBot="1" x14ac:dyDescent="0.35">
      <c r="A253" s="625" t="s">
        <v>577</v>
      </c>
      <c r="B253" s="609">
        <v>0</v>
      </c>
      <c r="C253" s="609">
        <v>748.20348000000001</v>
      </c>
      <c r="D253" s="610">
        <v>748.20348000000001</v>
      </c>
      <c r="E253" s="611" t="s">
        <v>333</v>
      </c>
      <c r="F253" s="609">
        <v>4.9406564584124654E-324</v>
      </c>
      <c r="G253" s="610">
        <v>0</v>
      </c>
      <c r="H253" s="612">
        <v>4.9406564584124654E-324</v>
      </c>
      <c r="I253" s="609">
        <v>730.28202999999996</v>
      </c>
      <c r="J253" s="610">
        <v>730.28202999999996</v>
      </c>
      <c r="K253" s="613" t="s">
        <v>345</v>
      </c>
    </row>
    <row r="254" spans="1:11" ht="14.4" customHeight="1" thickBot="1" x14ac:dyDescent="0.35">
      <c r="A254" s="626" t="s">
        <v>578</v>
      </c>
      <c r="B254" s="604">
        <v>0</v>
      </c>
      <c r="C254" s="604">
        <v>1.0787800000000001</v>
      </c>
      <c r="D254" s="605">
        <v>1.0787800000000001</v>
      </c>
      <c r="E254" s="614" t="s">
        <v>333</v>
      </c>
      <c r="F254" s="604">
        <v>4.9406564584124654E-324</v>
      </c>
      <c r="G254" s="605">
        <v>0</v>
      </c>
      <c r="H254" s="607">
        <v>4.9406564584124654E-324</v>
      </c>
      <c r="I254" s="604">
        <v>0.44492999999999999</v>
      </c>
      <c r="J254" s="605">
        <v>0.44492999999999999</v>
      </c>
      <c r="K254" s="615" t="s">
        <v>345</v>
      </c>
    </row>
    <row r="255" spans="1:11" ht="14.4" customHeight="1" thickBot="1" x14ac:dyDescent="0.35">
      <c r="A255" s="626" t="s">
        <v>579</v>
      </c>
      <c r="B255" s="604">
        <v>0</v>
      </c>
      <c r="C255" s="604">
        <v>747.12469999999996</v>
      </c>
      <c r="D255" s="605">
        <v>747.12469999999996</v>
      </c>
      <c r="E255" s="614" t="s">
        <v>333</v>
      </c>
      <c r="F255" s="604">
        <v>4.9406564584124654E-324</v>
      </c>
      <c r="G255" s="605">
        <v>0</v>
      </c>
      <c r="H255" s="607">
        <v>4.9406564584124654E-324</v>
      </c>
      <c r="I255" s="604">
        <v>729.83709999999996</v>
      </c>
      <c r="J255" s="605">
        <v>729.83709999999996</v>
      </c>
      <c r="K255" s="615" t="s">
        <v>345</v>
      </c>
    </row>
    <row r="256" spans="1:11" ht="14.4" customHeight="1" thickBot="1" x14ac:dyDescent="0.35">
      <c r="A256" s="631"/>
      <c r="B256" s="604">
        <v>12069.8201763816</v>
      </c>
      <c r="C256" s="604">
        <v>-18111.850690000101</v>
      </c>
      <c r="D256" s="605">
        <v>-30181.670866381701</v>
      </c>
      <c r="E256" s="606">
        <v>-1.5005899363299999</v>
      </c>
      <c r="F256" s="604">
        <v>59384.006127574801</v>
      </c>
      <c r="G256" s="605">
        <v>29692.003063787401</v>
      </c>
      <c r="H256" s="607">
        <v>7548.2567399999998</v>
      </c>
      <c r="I256" s="604">
        <v>36242.029279999901</v>
      </c>
      <c r="J256" s="605">
        <v>6550.02621621245</v>
      </c>
      <c r="K256" s="608">
        <v>0.61029950054399995</v>
      </c>
    </row>
    <row r="257" spans="1:11" ht="14.4" customHeight="1" thickBot="1" x14ac:dyDescent="0.35">
      <c r="A257" s="632" t="s">
        <v>66</v>
      </c>
      <c r="B257" s="618">
        <v>12069.8201763816</v>
      </c>
      <c r="C257" s="618">
        <v>-18111.850690000101</v>
      </c>
      <c r="D257" s="619">
        <v>-30181.670866381799</v>
      </c>
      <c r="E257" s="620" t="s">
        <v>333</v>
      </c>
      <c r="F257" s="618">
        <v>59384.006127574801</v>
      </c>
      <c r="G257" s="619">
        <v>29692.003063787401</v>
      </c>
      <c r="H257" s="618">
        <v>7548.2567399999998</v>
      </c>
      <c r="I257" s="618">
        <v>36242.029279999901</v>
      </c>
      <c r="J257" s="619">
        <v>6550.02621621246</v>
      </c>
      <c r="K257" s="621">
        <v>0.61029950054399995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580</v>
      </c>
      <c r="B5" s="634" t="s">
        <v>581</v>
      </c>
      <c r="C5" s="635" t="s">
        <v>582</v>
      </c>
      <c r="D5" s="635" t="s">
        <v>582</v>
      </c>
      <c r="E5" s="635"/>
      <c r="F5" s="635" t="s">
        <v>582</v>
      </c>
      <c r="G5" s="635" t="s">
        <v>582</v>
      </c>
      <c r="H5" s="635" t="s">
        <v>582</v>
      </c>
      <c r="I5" s="636" t="s">
        <v>582</v>
      </c>
      <c r="J5" s="637" t="s">
        <v>74</v>
      </c>
    </row>
    <row r="6" spans="1:10" ht="14.4" customHeight="1" x14ac:dyDescent="0.3">
      <c r="A6" s="633" t="s">
        <v>580</v>
      </c>
      <c r="B6" s="634" t="s">
        <v>341</v>
      </c>
      <c r="C6" s="635">
        <v>34335.322459999996</v>
      </c>
      <c r="D6" s="635">
        <v>31169.59511999998</v>
      </c>
      <c r="E6" s="635"/>
      <c r="F6" s="635">
        <v>17488.735490000021</v>
      </c>
      <c r="G6" s="635">
        <v>15973.452259189735</v>
      </c>
      <c r="H6" s="635">
        <v>1515.2832308102861</v>
      </c>
      <c r="I6" s="636">
        <v>1.0948626011599041</v>
      </c>
      <c r="J6" s="637" t="s">
        <v>1</v>
      </c>
    </row>
    <row r="7" spans="1:10" ht="14.4" customHeight="1" x14ac:dyDescent="0.3">
      <c r="A7" s="633" t="s">
        <v>580</v>
      </c>
      <c r="B7" s="634" t="s">
        <v>342</v>
      </c>
      <c r="C7" s="635">
        <v>123.87342000000001</v>
      </c>
      <c r="D7" s="635">
        <v>160.51446999999902</v>
      </c>
      <c r="E7" s="635"/>
      <c r="F7" s="635">
        <v>124.57545999999999</v>
      </c>
      <c r="G7" s="635">
        <v>153.95398538600148</v>
      </c>
      <c r="H7" s="635">
        <v>-29.378525386001485</v>
      </c>
      <c r="I7" s="636">
        <v>0.80917333635539146</v>
      </c>
      <c r="J7" s="637" t="s">
        <v>1</v>
      </c>
    </row>
    <row r="8" spans="1:10" ht="14.4" customHeight="1" x14ac:dyDescent="0.3">
      <c r="A8" s="633" t="s">
        <v>580</v>
      </c>
      <c r="B8" s="634" t="s">
        <v>343</v>
      </c>
      <c r="C8" s="635">
        <v>0</v>
      </c>
      <c r="D8" s="635">
        <v>0</v>
      </c>
      <c r="E8" s="635"/>
      <c r="F8" s="635">
        <v>26.743259999999999</v>
      </c>
      <c r="G8" s="635">
        <v>5.0000439033415001</v>
      </c>
      <c r="H8" s="635">
        <v>21.7432160966585</v>
      </c>
      <c r="I8" s="636">
        <v>5.3486050356733141</v>
      </c>
      <c r="J8" s="637" t="s">
        <v>1</v>
      </c>
    </row>
    <row r="9" spans="1:10" ht="14.4" customHeight="1" x14ac:dyDescent="0.3">
      <c r="A9" s="633" t="s">
        <v>580</v>
      </c>
      <c r="B9" s="634" t="s">
        <v>344</v>
      </c>
      <c r="C9" s="635">
        <v>0.91688999999999998</v>
      </c>
      <c r="D9" s="635" t="s">
        <v>582</v>
      </c>
      <c r="E9" s="635"/>
      <c r="F9" s="635">
        <v>0.59559999999999991</v>
      </c>
      <c r="G9" s="635">
        <v>0</v>
      </c>
      <c r="H9" s="635">
        <v>0.59559999999999991</v>
      </c>
      <c r="I9" s="636" t="s">
        <v>582</v>
      </c>
      <c r="J9" s="637" t="s">
        <v>1</v>
      </c>
    </row>
    <row r="10" spans="1:10" ht="14.4" customHeight="1" x14ac:dyDescent="0.3">
      <c r="A10" s="633" t="s">
        <v>580</v>
      </c>
      <c r="B10" s="634" t="s">
        <v>346</v>
      </c>
      <c r="C10" s="635" t="s">
        <v>582</v>
      </c>
      <c r="D10" s="635" t="s">
        <v>582</v>
      </c>
      <c r="E10" s="635"/>
      <c r="F10" s="635">
        <v>8.8550000000000004</v>
      </c>
      <c r="G10" s="635">
        <v>0</v>
      </c>
      <c r="H10" s="635">
        <v>8.8550000000000004</v>
      </c>
      <c r="I10" s="636" t="s">
        <v>582</v>
      </c>
      <c r="J10" s="637" t="s">
        <v>1</v>
      </c>
    </row>
    <row r="11" spans="1:10" ht="14.4" customHeight="1" x14ac:dyDescent="0.3">
      <c r="A11" s="633" t="s">
        <v>580</v>
      </c>
      <c r="B11" s="634" t="s">
        <v>347</v>
      </c>
      <c r="C11" s="635">
        <v>142.09841</v>
      </c>
      <c r="D11" s="635">
        <v>88.531579999998996</v>
      </c>
      <c r="E11" s="635"/>
      <c r="F11" s="635">
        <v>139.41267999999999</v>
      </c>
      <c r="G11" s="635">
        <v>87.075974885549499</v>
      </c>
      <c r="H11" s="635">
        <v>52.336705114450496</v>
      </c>
      <c r="I11" s="636">
        <v>1.6010464445932482</v>
      </c>
      <c r="J11" s="637" t="s">
        <v>1</v>
      </c>
    </row>
    <row r="12" spans="1:10" ht="14.4" customHeight="1" x14ac:dyDescent="0.3">
      <c r="A12" s="633" t="s">
        <v>580</v>
      </c>
      <c r="B12" s="634" t="s">
        <v>348</v>
      </c>
      <c r="C12" s="635">
        <v>3.6724099999999997</v>
      </c>
      <c r="D12" s="635">
        <v>4.4702700000000002</v>
      </c>
      <c r="E12" s="635"/>
      <c r="F12" s="635">
        <v>41.124139999999997</v>
      </c>
      <c r="G12" s="635">
        <v>3.250220360008</v>
      </c>
      <c r="H12" s="635">
        <v>37.873919639991996</v>
      </c>
      <c r="I12" s="636">
        <v>12.652723644835815</v>
      </c>
      <c r="J12" s="637" t="s">
        <v>1</v>
      </c>
    </row>
    <row r="13" spans="1:10" ht="14.4" customHeight="1" x14ac:dyDescent="0.3">
      <c r="A13" s="633" t="s">
        <v>580</v>
      </c>
      <c r="B13" s="634" t="s">
        <v>349</v>
      </c>
      <c r="C13" s="635">
        <v>60256.826549999998</v>
      </c>
      <c r="D13" s="635">
        <v>67798.499479999999</v>
      </c>
      <c r="E13" s="635"/>
      <c r="F13" s="635">
        <v>77484.609880000105</v>
      </c>
      <c r="G13" s="635">
        <v>70819.297683122495</v>
      </c>
      <c r="H13" s="635">
        <v>6665.3121968776104</v>
      </c>
      <c r="I13" s="636">
        <v>1.0941171744840117</v>
      </c>
      <c r="J13" s="637" t="s">
        <v>1</v>
      </c>
    </row>
    <row r="14" spans="1:10" ht="14.4" customHeight="1" x14ac:dyDescent="0.3">
      <c r="A14" s="633" t="s">
        <v>580</v>
      </c>
      <c r="B14" s="634" t="s">
        <v>350</v>
      </c>
      <c r="C14" s="635" t="s">
        <v>582</v>
      </c>
      <c r="D14" s="635" t="s">
        <v>582</v>
      </c>
      <c r="E14" s="635"/>
      <c r="F14" s="635">
        <v>3822.1337000000003</v>
      </c>
      <c r="G14" s="635">
        <v>0</v>
      </c>
      <c r="H14" s="635">
        <v>3822.1337000000003</v>
      </c>
      <c r="I14" s="636" t="s">
        <v>582</v>
      </c>
      <c r="J14" s="637" t="s">
        <v>1</v>
      </c>
    </row>
    <row r="15" spans="1:10" ht="14.4" customHeight="1" x14ac:dyDescent="0.3">
      <c r="A15" s="633" t="s">
        <v>580</v>
      </c>
      <c r="B15" s="634" t="s">
        <v>351</v>
      </c>
      <c r="C15" s="635">
        <v>30.057120000000001</v>
      </c>
      <c r="D15" s="635">
        <v>30.446539999999004</v>
      </c>
      <c r="E15" s="635"/>
      <c r="F15" s="635">
        <v>48.304250000000003</v>
      </c>
      <c r="G15" s="635">
        <v>29.526534915490508</v>
      </c>
      <c r="H15" s="635">
        <v>18.777715084509495</v>
      </c>
      <c r="I15" s="636">
        <v>1.6359606753130433</v>
      </c>
      <c r="J15" s="637" t="s">
        <v>1</v>
      </c>
    </row>
    <row r="16" spans="1:10" ht="14.4" customHeight="1" x14ac:dyDescent="0.3">
      <c r="A16" s="633" t="s">
        <v>580</v>
      </c>
      <c r="B16" s="634" t="s">
        <v>583</v>
      </c>
      <c r="C16" s="635">
        <v>94892.767259999993</v>
      </c>
      <c r="D16" s="635">
        <v>99252.057459999982</v>
      </c>
      <c r="E16" s="635"/>
      <c r="F16" s="635">
        <v>99185.089460000134</v>
      </c>
      <c r="G16" s="635">
        <v>87071.556701762631</v>
      </c>
      <c r="H16" s="635">
        <v>12113.532758237503</v>
      </c>
      <c r="I16" s="636">
        <v>1.1391215824902357</v>
      </c>
      <c r="J16" s="637" t="s">
        <v>584</v>
      </c>
    </row>
    <row r="18" spans="1:10" ht="14.4" customHeight="1" x14ac:dyDescent="0.3">
      <c r="A18" s="633" t="s">
        <v>580</v>
      </c>
      <c r="B18" s="634" t="s">
        <v>581</v>
      </c>
      <c r="C18" s="635" t="s">
        <v>582</v>
      </c>
      <c r="D18" s="635" t="s">
        <v>582</v>
      </c>
      <c r="E18" s="635"/>
      <c r="F18" s="635" t="s">
        <v>582</v>
      </c>
      <c r="G18" s="635" t="s">
        <v>582</v>
      </c>
      <c r="H18" s="635" t="s">
        <v>582</v>
      </c>
      <c r="I18" s="636" t="s">
        <v>582</v>
      </c>
      <c r="J18" s="637" t="s">
        <v>74</v>
      </c>
    </row>
    <row r="19" spans="1:10" ht="14.4" customHeight="1" x14ac:dyDescent="0.3">
      <c r="A19" s="633" t="s">
        <v>585</v>
      </c>
      <c r="B19" s="634" t="s">
        <v>586</v>
      </c>
      <c r="C19" s="635" t="s">
        <v>582</v>
      </c>
      <c r="D19" s="635" t="s">
        <v>582</v>
      </c>
      <c r="E19" s="635"/>
      <c r="F19" s="635" t="s">
        <v>582</v>
      </c>
      <c r="G19" s="635" t="s">
        <v>582</v>
      </c>
      <c r="H19" s="635" t="s">
        <v>582</v>
      </c>
      <c r="I19" s="636" t="s">
        <v>582</v>
      </c>
      <c r="J19" s="637" t="s">
        <v>0</v>
      </c>
    </row>
    <row r="20" spans="1:10" ht="14.4" customHeight="1" x14ac:dyDescent="0.3">
      <c r="A20" s="633" t="s">
        <v>585</v>
      </c>
      <c r="B20" s="634" t="s">
        <v>341</v>
      </c>
      <c r="C20" s="635">
        <v>2828.71803</v>
      </c>
      <c r="D20" s="635">
        <v>2896.8900100000001</v>
      </c>
      <c r="E20" s="635"/>
      <c r="F20" s="635">
        <v>1692.8479400000022</v>
      </c>
      <c r="G20" s="635">
        <v>1624.78272691599</v>
      </c>
      <c r="H20" s="635">
        <v>68.065213084012157</v>
      </c>
      <c r="I20" s="636">
        <v>1.0418918861928124</v>
      </c>
      <c r="J20" s="637" t="s">
        <v>1</v>
      </c>
    </row>
    <row r="21" spans="1:10" ht="14.4" customHeight="1" x14ac:dyDescent="0.3">
      <c r="A21" s="633" t="s">
        <v>585</v>
      </c>
      <c r="B21" s="634" t="s">
        <v>342</v>
      </c>
      <c r="C21" s="635">
        <v>58.402209999999997</v>
      </c>
      <c r="D21" s="635">
        <v>59.546659999999001</v>
      </c>
      <c r="E21" s="635"/>
      <c r="F21" s="635">
        <v>76.929469999999995</v>
      </c>
      <c r="G21" s="635">
        <v>67.738001867775495</v>
      </c>
      <c r="H21" s="635">
        <v>9.1914681322245002</v>
      </c>
      <c r="I21" s="636">
        <v>1.1356914564761778</v>
      </c>
      <c r="J21" s="637" t="s">
        <v>1</v>
      </c>
    </row>
    <row r="22" spans="1:10" ht="14.4" customHeight="1" x14ac:dyDescent="0.3">
      <c r="A22" s="633" t="s">
        <v>585</v>
      </c>
      <c r="B22" s="634" t="s">
        <v>343</v>
      </c>
      <c r="C22" s="635">
        <v>0</v>
      </c>
      <c r="D22" s="635">
        <v>0</v>
      </c>
      <c r="E22" s="635"/>
      <c r="F22" s="635">
        <v>0</v>
      </c>
      <c r="G22" s="635">
        <v>1.000008780668</v>
      </c>
      <c r="H22" s="635">
        <v>-1.000008780668</v>
      </c>
      <c r="I22" s="636">
        <v>0</v>
      </c>
      <c r="J22" s="637" t="s">
        <v>1</v>
      </c>
    </row>
    <row r="23" spans="1:10" ht="14.4" customHeight="1" x14ac:dyDescent="0.3">
      <c r="A23" s="633" t="s">
        <v>585</v>
      </c>
      <c r="B23" s="634" t="s">
        <v>346</v>
      </c>
      <c r="C23" s="635" t="s">
        <v>582</v>
      </c>
      <c r="D23" s="635" t="s">
        <v>582</v>
      </c>
      <c r="E23" s="635"/>
      <c r="F23" s="635">
        <v>8.8550000000000004</v>
      </c>
      <c r="G23" s="635">
        <v>0</v>
      </c>
      <c r="H23" s="635">
        <v>8.8550000000000004</v>
      </c>
      <c r="I23" s="636" t="s">
        <v>582</v>
      </c>
      <c r="J23" s="637" t="s">
        <v>1</v>
      </c>
    </row>
    <row r="24" spans="1:10" ht="14.4" customHeight="1" x14ac:dyDescent="0.3">
      <c r="A24" s="633" t="s">
        <v>585</v>
      </c>
      <c r="B24" s="634" t="s">
        <v>347</v>
      </c>
      <c r="C24" s="635">
        <v>72.993279999999999</v>
      </c>
      <c r="D24" s="635">
        <v>58.712620000000001</v>
      </c>
      <c r="E24" s="635"/>
      <c r="F24" s="635">
        <v>89.581540000000004</v>
      </c>
      <c r="G24" s="635">
        <v>46.995481939889999</v>
      </c>
      <c r="H24" s="635">
        <v>42.586058060110005</v>
      </c>
      <c r="I24" s="636">
        <v>1.9061734511964383</v>
      </c>
      <c r="J24" s="637" t="s">
        <v>1</v>
      </c>
    </row>
    <row r="25" spans="1:10" ht="14.4" customHeight="1" x14ac:dyDescent="0.3">
      <c r="A25" s="633" t="s">
        <v>585</v>
      </c>
      <c r="B25" s="634" t="s">
        <v>348</v>
      </c>
      <c r="C25" s="635">
        <v>2.6315299999999997</v>
      </c>
      <c r="D25" s="635">
        <v>1.7038199999999999</v>
      </c>
      <c r="E25" s="635"/>
      <c r="F25" s="635">
        <v>33.305019999999999</v>
      </c>
      <c r="G25" s="635">
        <v>0.9286343885735</v>
      </c>
      <c r="H25" s="635">
        <v>32.3763856114265</v>
      </c>
      <c r="I25" s="636">
        <v>35.864512890978254</v>
      </c>
      <c r="J25" s="637" t="s">
        <v>1</v>
      </c>
    </row>
    <row r="26" spans="1:10" ht="14.4" customHeight="1" x14ac:dyDescent="0.3">
      <c r="A26" s="633" t="s">
        <v>585</v>
      </c>
      <c r="B26" s="634" t="s">
        <v>351</v>
      </c>
      <c r="C26" s="635">
        <v>28.588799999999999</v>
      </c>
      <c r="D26" s="635">
        <v>30.446539999999004</v>
      </c>
      <c r="E26" s="635"/>
      <c r="F26" s="635">
        <v>30.247340000000001</v>
      </c>
      <c r="G26" s="635">
        <v>29.172261060577505</v>
      </c>
      <c r="H26" s="635">
        <v>1.0750789394224967</v>
      </c>
      <c r="I26" s="636">
        <v>1.0368527807011616</v>
      </c>
      <c r="J26" s="637" t="s">
        <v>1</v>
      </c>
    </row>
    <row r="27" spans="1:10" ht="14.4" customHeight="1" x14ac:dyDescent="0.3">
      <c r="A27" s="633" t="s">
        <v>585</v>
      </c>
      <c r="B27" s="634" t="s">
        <v>587</v>
      </c>
      <c r="C27" s="635">
        <v>2991.3338500000004</v>
      </c>
      <c r="D27" s="635">
        <v>3047.2996499999981</v>
      </c>
      <c r="E27" s="635"/>
      <c r="F27" s="635">
        <v>1931.766310000002</v>
      </c>
      <c r="G27" s="635">
        <v>1770.6171149534744</v>
      </c>
      <c r="H27" s="635">
        <v>161.14919504652767</v>
      </c>
      <c r="I27" s="636">
        <v>1.091013011048841</v>
      </c>
      <c r="J27" s="637" t="s">
        <v>588</v>
      </c>
    </row>
    <row r="28" spans="1:10" ht="14.4" customHeight="1" x14ac:dyDescent="0.3">
      <c r="A28" s="633" t="s">
        <v>582</v>
      </c>
      <c r="B28" s="634" t="s">
        <v>582</v>
      </c>
      <c r="C28" s="635" t="s">
        <v>582</v>
      </c>
      <c r="D28" s="635" t="s">
        <v>582</v>
      </c>
      <c r="E28" s="635"/>
      <c r="F28" s="635" t="s">
        <v>582</v>
      </c>
      <c r="G28" s="635" t="s">
        <v>582</v>
      </c>
      <c r="H28" s="635" t="s">
        <v>582</v>
      </c>
      <c r="I28" s="636" t="s">
        <v>582</v>
      </c>
      <c r="J28" s="637" t="s">
        <v>589</v>
      </c>
    </row>
    <row r="29" spans="1:10" ht="14.4" customHeight="1" x14ac:dyDescent="0.3">
      <c r="A29" s="633" t="s">
        <v>590</v>
      </c>
      <c r="B29" s="634" t="s">
        <v>591</v>
      </c>
      <c r="C29" s="635" t="s">
        <v>582</v>
      </c>
      <c r="D29" s="635" t="s">
        <v>582</v>
      </c>
      <c r="E29" s="635"/>
      <c r="F29" s="635" t="s">
        <v>582</v>
      </c>
      <c r="G29" s="635" t="s">
        <v>582</v>
      </c>
      <c r="H29" s="635" t="s">
        <v>582</v>
      </c>
      <c r="I29" s="636" t="s">
        <v>582</v>
      </c>
      <c r="J29" s="637" t="s">
        <v>0</v>
      </c>
    </row>
    <row r="30" spans="1:10" ht="14.4" customHeight="1" x14ac:dyDescent="0.3">
      <c r="A30" s="633" t="s">
        <v>590</v>
      </c>
      <c r="B30" s="634" t="s">
        <v>341</v>
      </c>
      <c r="C30" s="635">
        <v>3422.6273700000002</v>
      </c>
      <c r="D30" s="635">
        <v>3168.9365899999989</v>
      </c>
      <c r="E30" s="635"/>
      <c r="F30" s="635">
        <v>1898.484620000002</v>
      </c>
      <c r="G30" s="635">
        <v>1752.882793716215</v>
      </c>
      <c r="H30" s="635">
        <v>145.60182628378698</v>
      </c>
      <c r="I30" s="636">
        <v>1.0830642110275397</v>
      </c>
      <c r="J30" s="637" t="s">
        <v>1</v>
      </c>
    </row>
    <row r="31" spans="1:10" ht="14.4" customHeight="1" x14ac:dyDescent="0.3">
      <c r="A31" s="633" t="s">
        <v>590</v>
      </c>
      <c r="B31" s="634" t="s">
        <v>342</v>
      </c>
      <c r="C31" s="635">
        <v>65.471210000000013</v>
      </c>
      <c r="D31" s="635">
        <v>100.96781000000001</v>
      </c>
      <c r="E31" s="635"/>
      <c r="F31" s="635">
        <v>47.645989999999998</v>
      </c>
      <c r="G31" s="635">
        <v>86.215983518225997</v>
      </c>
      <c r="H31" s="635">
        <v>-38.569993518225999</v>
      </c>
      <c r="I31" s="636">
        <v>0.55263523137711079</v>
      </c>
      <c r="J31" s="637" t="s">
        <v>1</v>
      </c>
    </row>
    <row r="32" spans="1:10" ht="14.4" customHeight="1" x14ac:dyDescent="0.3">
      <c r="A32" s="633" t="s">
        <v>590</v>
      </c>
      <c r="B32" s="634" t="s">
        <v>343</v>
      </c>
      <c r="C32" s="635">
        <v>0</v>
      </c>
      <c r="D32" s="635">
        <v>0</v>
      </c>
      <c r="E32" s="635"/>
      <c r="F32" s="635">
        <v>26.743259999999999</v>
      </c>
      <c r="G32" s="635">
        <v>4.0000351226735003</v>
      </c>
      <c r="H32" s="635">
        <v>22.743224877326497</v>
      </c>
      <c r="I32" s="636">
        <v>6.6857562945911404</v>
      </c>
      <c r="J32" s="637" t="s">
        <v>1</v>
      </c>
    </row>
    <row r="33" spans="1:10" ht="14.4" customHeight="1" x14ac:dyDescent="0.3">
      <c r="A33" s="633" t="s">
        <v>590</v>
      </c>
      <c r="B33" s="634" t="s">
        <v>347</v>
      </c>
      <c r="C33" s="635">
        <v>68.965589999999992</v>
      </c>
      <c r="D33" s="635">
        <v>29.818959999999002</v>
      </c>
      <c r="E33" s="635"/>
      <c r="F33" s="635">
        <v>49.831139999999998</v>
      </c>
      <c r="G33" s="635">
        <v>39.996154842459497</v>
      </c>
      <c r="H33" s="635">
        <v>9.8349851575405012</v>
      </c>
      <c r="I33" s="636">
        <v>1.2458982668778895</v>
      </c>
      <c r="J33" s="637" t="s">
        <v>1</v>
      </c>
    </row>
    <row r="34" spans="1:10" ht="14.4" customHeight="1" x14ac:dyDescent="0.3">
      <c r="A34" s="633" t="s">
        <v>590</v>
      </c>
      <c r="B34" s="634" t="s">
        <v>348</v>
      </c>
      <c r="C34" s="635">
        <v>1.04088</v>
      </c>
      <c r="D34" s="635">
        <v>2.7664500000000003</v>
      </c>
      <c r="E34" s="635"/>
      <c r="F34" s="635">
        <v>7.8191199999999998</v>
      </c>
      <c r="G34" s="635">
        <v>2.3215859714345002</v>
      </c>
      <c r="H34" s="635">
        <v>5.4975340285655001</v>
      </c>
      <c r="I34" s="636">
        <v>3.36800794638184</v>
      </c>
      <c r="J34" s="637" t="s">
        <v>1</v>
      </c>
    </row>
    <row r="35" spans="1:10" ht="14.4" customHeight="1" x14ac:dyDescent="0.3">
      <c r="A35" s="633" t="s">
        <v>590</v>
      </c>
      <c r="B35" s="634" t="s">
        <v>350</v>
      </c>
      <c r="C35" s="635" t="s">
        <v>582</v>
      </c>
      <c r="D35" s="635" t="s">
        <v>582</v>
      </c>
      <c r="E35" s="635"/>
      <c r="F35" s="635">
        <v>95.162049999999994</v>
      </c>
      <c r="G35" s="635">
        <v>0</v>
      </c>
      <c r="H35" s="635">
        <v>95.162049999999994</v>
      </c>
      <c r="I35" s="636" t="s">
        <v>582</v>
      </c>
      <c r="J35" s="637" t="s">
        <v>1</v>
      </c>
    </row>
    <row r="36" spans="1:10" ht="14.4" customHeight="1" x14ac:dyDescent="0.3">
      <c r="A36" s="633" t="s">
        <v>590</v>
      </c>
      <c r="B36" s="634" t="s">
        <v>351</v>
      </c>
      <c r="C36" s="635">
        <v>0.73416000000000003</v>
      </c>
      <c r="D36" s="635">
        <v>0</v>
      </c>
      <c r="E36" s="635"/>
      <c r="F36" s="635">
        <v>0.74060000000000004</v>
      </c>
      <c r="G36" s="635">
        <v>0</v>
      </c>
      <c r="H36" s="635">
        <v>0.74060000000000004</v>
      </c>
      <c r="I36" s="636" t="s">
        <v>582</v>
      </c>
      <c r="J36" s="637" t="s">
        <v>1</v>
      </c>
    </row>
    <row r="37" spans="1:10" ht="14.4" customHeight="1" x14ac:dyDescent="0.3">
      <c r="A37" s="633" t="s">
        <v>590</v>
      </c>
      <c r="B37" s="634" t="s">
        <v>592</v>
      </c>
      <c r="C37" s="635">
        <v>3558.8392100000001</v>
      </c>
      <c r="D37" s="635">
        <v>3302.4898099999982</v>
      </c>
      <c r="E37" s="635"/>
      <c r="F37" s="635">
        <v>2126.4267800000021</v>
      </c>
      <c r="G37" s="635">
        <v>1885.4165531710084</v>
      </c>
      <c r="H37" s="635">
        <v>241.01022682899361</v>
      </c>
      <c r="I37" s="636">
        <v>1.1278286362892316</v>
      </c>
      <c r="J37" s="637" t="s">
        <v>588</v>
      </c>
    </row>
    <row r="38" spans="1:10" ht="14.4" customHeight="1" x14ac:dyDescent="0.3">
      <c r="A38" s="633" t="s">
        <v>582</v>
      </c>
      <c r="B38" s="634" t="s">
        <v>582</v>
      </c>
      <c r="C38" s="635" t="s">
        <v>582</v>
      </c>
      <c r="D38" s="635" t="s">
        <v>582</v>
      </c>
      <c r="E38" s="635"/>
      <c r="F38" s="635" t="s">
        <v>582</v>
      </c>
      <c r="G38" s="635" t="s">
        <v>582</v>
      </c>
      <c r="H38" s="635" t="s">
        <v>582</v>
      </c>
      <c r="I38" s="636" t="s">
        <v>582</v>
      </c>
      <c r="J38" s="637" t="s">
        <v>589</v>
      </c>
    </row>
    <row r="39" spans="1:10" ht="14.4" customHeight="1" x14ac:dyDescent="0.3">
      <c r="A39" s="633" t="s">
        <v>593</v>
      </c>
      <c r="B39" s="634" t="s">
        <v>594</v>
      </c>
      <c r="C39" s="635" t="s">
        <v>582</v>
      </c>
      <c r="D39" s="635" t="s">
        <v>582</v>
      </c>
      <c r="E39" s="635"/>
      <c r="F39" s="635" t="s">
        <v>582</v>
      </c>
      <c r="G39" s="635" t="s">
        <v>582</v>
      </c>
      <c r="H39" s="635" t="s">
        <v>582</v>
      </c>
      <c r="I39" s="636" t="s">
        <v>582</v>
      </c>
      <c r="J39" s="637" t="s">
        <v>0</v>
      </c>
    </row>
    <row r="40" spans="1:10" ht="14.4" customHeight="1" x14ac:dyDescent="0.3">
      <c r="A40" s="633" t="s">
        <v>593</v>
      </c>
      <c r="B40" s="634" t="s">
        <v>341</v>
      </c>
      <c r="C40" s="635">
        <v>0</v>
      </c>
      <c r="D40" s="635" t="s">
        <v>582</v>
      </c>
      <c r="E40" s="635"/>
      <c r="F40" s="635" t="s">
        <v>582</v>
      </c>
      <c r="G40" s="635" t="s">
        <v>582</v>
      </c>
      <c r="H40" s="635" t="s">
        <v>582</v>
      </c>
      <c r="I40" s="636" t="s">
        <v>582</v>
      </c>
      <c r="J40" s="637" t="s">
        <v>1</v>
      </c>
    </row>
    <row r="41" spans="1:10" ht="14.4" customHeight="1" x14ac:dyDescent="0.3">
      <c r="A41" s="633" t="s">
        <v>593</v>
      </c>
      <c r="B41" s="634" t="s">
        <v>595</v>
      </c>
      <c r="C41" s="635">
        <v>0</v>
      </c>
      <c r="D41" s="635" t="s">
        <v>582</v>
      </c>
      <c r="E41" s="635"/>
      <c r="F41" s="635" t="s">
        <v>582</v>
      </c>
      <c r="G41" s="635" t="s">
        <v>582</v>
      </c>
      <c r="H41" s="635" t="s">
        <v>582</v>
      </c>
      <c r="I41" s="636" t="s">
        <v>582</v>
      </c>
      <c r="J41" s="637" t="s">
        <v>588</v>
      </c>
    </row>
    <row r="42" spans="1:10" ht="14.4" customHeight="1" x14ac:dyDescent="0.3">
      <c r="A42" s="633" t="s">
        <v>582</v>
      </c>
      <c r="B42" s="634" t="s">
        <v>582</v>
      </c>
      <c r="C42" s="635" t="s">
        <v>582</v>
      </c>
      <c r="D42" s="635" t="s">
        <v>582</v>
      </c>
      <c r="E42" s="635"/>
      <c r="F42" s="635" t="s">
        <v>582</v>
      </c>
      <c r="G42" s="635" t="s">
        <v>582</v>
      </c>
      <c r="H42" s="635" t="s">
        <v>582</v>
      </c>
      <c r="I42" s="636" t="s">
        <v>582</v>
      </c>
      <c r="J42" s="637" t="s">
        <v>589</v>
      </c>
    </row>
    <row r="43" spans="1:10" ht="14.4" customHeight="1" x14ac:dyDescent="0.3">
      <c r="A43" s="633" t="s">
        <v>596</v>
      </c>
      <c r="B43" s="634" t="s">
        <v>597</v>
      </c>
      <c r="C43" s="635" t="s">
        <v>582</v>
      </c>
      <c r="D43" s="635" t="s">
        <v>582</v>
      </c>
      <c r="E43" s="635"/>
      <c r="F43" s="635" t="s">
        <v>582</v>
      </c>
      <c r="G43" s="635" t="s">
        <v>582</v>
      </c>
      <c r="H43" s="635" t="s">
        <v>582</v>
      </c>
      <c r="I43" s="636" t="s">
        <v>582</v>
      </c>
      <c r="J43" s="637" t="s">
        <v>0</v>
      </c>
    </row>
    <row r="44" spans="1:10" ht="14.4" customHeight="1" x14ac:dyDescent="0.3">
      <c r="A44" s="633" t="s">
        <v>596</v>
      </c>
      <c r="B44" s="634" t="s">
        <v>341</v>
      </c>
      <c r="C44" s="635">
        <v>27046.621939999997</v>
      </c>
      <c r="D44" s="635">
        <v>24385.696899999984</v>
      </c>
      <c r="E44" s="635"/>
      <c r="F44" s="635">
        <v>13249.697700000019</v>
      </c>
      <c r="G44" s="635">
        <v>11905.048836618949</v>
      </c>
      <c r="H44" s="635">
        <v>1344.6488633810695</v>
      </c>
      <c r="I44" s="636">
        <v>1.1129477822253899</v>
      </c>
      <c r="J44" s="637" t="s">
        <v>1</v>
      </c>
    </row>
    <row r="45" spans="1:10" ht="14.4" customHeight="1" x14ac:dyDescent="0.3">
      <c r="A45" s="633" t="s">
        <v>596</v>
      </c>
      <c r="B45" s="634" t="s">
        <v>347</v>
      </c>
      <c r="C45" s="635" t="s">
        <v>582</v>
      </c>
      <c r="D45" s="635">
        <v>0</v>
      </c>
      <c r="E45" s="635"/>
      <c r="F45" s="635">
        <v>0</v>
      </c>
      <c r="G45" s="635">
        <v>8.43381032E-2</v>
      </c>
      <c r="H45" s="635">
        <v>-8.43381032E-2</v>
      </c>
      <c r="I45" s="636">
        <v>0</v>
      </c>
      <c r="J45" s="637" t="s">
        <v>1</v>
      </c>
    </row>
    <row r="46" spans="1:10" ht="14.4" customHeight="1" x14ac:dyDescent="0.3">
      <c r="A46" s="633" t="s">
        <v>596</v>
      </c>
      <c r="B46" s="634" t="s">
        <v>350</v>
      </c>
      <c r="C46" s="635" t="s">
        <v>582</v>
      </c>
      <c r="D46" s="635" t="s">
        <v>582</v>
      </c>
      <c r="E46" s="635"/>
      <c r="F46" s="635">
        <v>3726.9716500000004</v>
      </c>
      <c r="G46" s="635">
        <v>0</v>
      </c>
      <c r="H46" s="635">
        <v>3726.9716500000004</v>
      </c>
      <c r="I46" s="636" t="s">
        <v>582</v>
      </c>
      <c r="J46" s="637" t="s">
        <v>1</v>
      </c>
    </row>
    <row r="47" spans="1:10" ht="14.4" customHeight="1" x14ac:dyDescent="0.3">
      <c r="A47" s="633" t="s">
        <v>596</v>
      </c>
      <c r="B47" s="634" t="s">
        <v>351</v>
      </c>
      <c r="C47" s="635">
        <v>0</v>
      </c>
      <c r="D47" s="635">
        <v>0</v>
      </c>
      <c r="E47" s="635"/>
      <c r="F47" s="635">
        <v>0</v>
      </c>
      <c r="G47" s="635">
        <v>0.1771369274565</v>
      </c>
      <c r="H47" s="635">
        <v>-0.1771369274565</v>
      </c>
      <c r="I47" s="636">
        <v>0</v>
      </c>
      <c r="J47" s="637" t="s">
        <v>1</v>
      </c>
    </row>
    <row r="48" spans="1:10" ht="14.4" customHeight="1" x14ac:dyDescent="0.3">
      <c r="A48" s="633" t="s">
        <v>596</v>
      </c>
      <c r="B48" s="634" t="s">
        <v>598</v>
      </c>
      <c r="C48" s="635">
        <v>27046.621939999997</v>
      </c>
      <c r="D48" s="635">
        <v>24385.696899999984</v>
      </c>
      <c r="E48" s="635"/>
      <c r="F48" s="635">
        <v>16976.669350000018</v>
      </c>
      <c r="G48" s="635">
        <v>11905.310311649604</v>
      </c>
      <c r="H48" s="635">
        <v>5071.3590383504143</v>
      </c>
      <c r="I48" s="636">
        <v>1.4259745362023852</v>
      </c>
      <c r="J48" s="637" t="s">
        <v>588</v>
      </c>
    </row>
    <row r="49" spans="1:10" ht="14.4" customHeight="1" x14ac:dyDescent="0.3">
      <c r="A49" s="633" t="s">
        <v>582</v>
      </c>
      <c r="B49" s="634" t="s">
        <v>582</v>
      </c>
      <c r="C49" s="635" t="s">
        <v>582</v>
      </c>
      <c r="D49" s="635" t="s">
        <v>582</v>
      </c>
      <c r="E49" s="635"/>
      <c r="F49" s="635" t="s">
        <v>582</v>
      </c>
      <c r="G49" s="635" t="s">
        <v>582</v>
      </c>
      <c r="H49" s="635" t="s">
        <v>582</v>
      </c>
      <c r="I49" s="636" t="s">
        <v>582</v>
      </c>
      <c r="J49" s="637" t="s">
        <v>589</v>
      </c>
    </row>
    <row r="50" spans="1:10" ht="14.4" customHeight="1" x14ac:dyDescent="0.3">
      <c r="A50" s="633" t="s">
        <v>599</v>
      </c>
      <c r="B50" s="634" t="s">
        <v>600</v>
      </c>
      <c r="C50" s="635" t="s">
        <v>582</v>
      </c>
      <c r="D50" s="635" t="s">
        <v>582</v>
      </c>
      <c r="E50" s="635"/>
      <c r="F50" s="635" t="s">
        <v>582</v>
      </c>
      <c r="G50" s="635" t="s">
        <v>582</v>
      </c>
      <c r="H50" s="635" t="s">
        <v>582</v>
      </c>
      <c r="I50" s="636" t="s">
        <v>582</v>
      </c>
      <c r="J50" s="637" t="s">
        <v>0</v>
      </c>
    </row>
    <row r="51" spans="1:10" ht="14.4" customHeight="1" x14ac:dyDescent="0.3">
      <c r="A51" s="633" t="s">
        <v>599</v>
      </c>
      <c r="B51" s="634" t="s">
        <v>341</v>
      </c>
      <c r="C51" s="635">
        <v>958.85248999999999</v>
      </c>
      <c r="D51" s="635">
        <v>712.65860999999893</v>
      </c>
      <c r="E51" s="635"/>
      <c r="F51" s="635">
        <v>642.60716000000104</v>
      </c>
      <c r="G51" s="635">
        <v>685.74088046179997</v>
      </c>
      <c r="H51" s="635">
        <v>-43.13372046179893</v>
      </c>
      <c r="I51" s="636">
        <v>0.9370990972089176</v>
      </c>
      <c r="J51" s="637" t="s">
        <v>1</v>
      </c>
    </row>
    <row r="52" spans="1:10" ht="14.4" customHeight="1" x14ac:dyDescent="0.3">
      <c r="A52" s="633" t="s">
        <v>599</v>
      </c>
      <c r="B52" s="634" t="s">
        <v>347</v>
      </c>
      <c r="C52" s="635">
        <v>0.13954</v>
      </c>
      <c r="D52" s="635">
        <v>0</v>
      </c>
      <c r="E52" s="635"/>
      <c r="F52" s="635" t="s">
        <v>582</v>
      </c>
      <c r="G52" s="635" t="s">
        <v>582</v>
      </c>
      <c r="H52" s="635" t="s">
        <v>582</v>
      </c>
      <c r="I52" s="636" t="s">
        <v>582</v>
      </c>
      <c r="J52" s="637" t="s">
        <v>1</v>
      </c>
    </row>
    <row r="53" spans="1:10" ht="14.4" customHeight="1" x14ac:dyDescent="0.3">
      <c r="A53" s="633" t="s">
        <v>599</v>
      </c>
      <c r="B53" s="634" t="s">
        <v>351</v>
      </c>
      <c r="C53" s="635">
        <v>0.36708000000000002</v>
      </c>
      <c r="D53" s="635">
        <v>0</v>
      </c>
      <c r="E53" s="635"/>
      <c r="F53" s="635">
        <v>17.316310000000001</v>
      </c>
      <c r="G53" s="635">
        <v>0</v>
      </c>
      <c r="H53" s="635">
        <v>17.316310000000001</v>
      </c>
      <c r="I53" s="636" t="s">
        <v>582</v>
      </c>
      <c r="J53" s="637" t="s">
        <v>1</v>
      </c>
    </row>
    <row r="54" spans="1:10" ht="14.4" customHeight="1" x14ac:dyDescent="0.3">
      <c r="A54" s="633" t="s">
        <v>599</v>
      </c>
      <c r="B54" s="634" t="s">
        <v>601</v>
      </c>
      <c r="C54" s="635">
        <v>959.35910999999999</v>
      </c>
      <c r="D54" s="635">
        <v>712.65860999999893</v>
      </c>
      <c r="E54" s="635"/>
      <c r="F54" s="635">
        <v>659.92347000000109</v>
      </c>
      <c r="G54" s="635">
        <v>685.74088046179997</v>
      </c>
      <c r="H54" s="635">
        <v>-25.817410461798886</v>
      </c>
      <c r="I54" s="636">
        <v>0.96235106991956987</v>
      </c>
      <c r="J54" s="637" t="s">
        <v>588</v>
      </c>
    </row>
    <row r="55" spans="1:10" ht="14.4" customHeight="1" x14ac:dyDescent="0.3">
      <c r="A55" s="633" t="s">
        <v>582</v>
      </c>
      <c r="B55" s="634" t="s">
        <v>582</v>
      </c>
      <c r="C55" s="635" t="s">
        <v>582</v>
      </c>
      <c r="D55" s="635" t="s">
        <v>582</v>
      </c>
      <c r="E55" s="635"/>
      <c r="F55" s="635" t="s">
        <v>582</v>
      </c>
      <c r="G55" s="635" t="s">
        <v>582</v>
      </c>
      <c r="H55" s="635" t="s">
        <v>582</v>
      </c>
      <c r="I55" s="636" t="s">
        <v>582</v>
      </c>
      <c r="J55" s="637" t="s">
        <v>589</v>
      </c>
    </row>
    <row r="56" spans="1:10" ht="14.4" customHeight="1" x14ac:dyDescent="0.3">
      <c r="A56" s="633" t="s">
        <v>602</v>
      </c>
      <c r="B56" s="634" t="s">
        <v>603</v>
      </c>
      <c r="C56" s="635" t="s">
        <v>582</v>
      </c>
      <c r="D56" s="635" t="s">
        <v>582</v>
      </c>
      <c r="E56" s="635"/>
      <c r="F56" s="635" t="s">
        <v>582</v>
      </c>
      <c r="G56" s="635" t="s">
        <v>582</v>
      </c>
      <c r="H56" s="635" t="s">
        <v>582</v>
      </c>
      <c r="I56" s="636" t="s">
        <v>582</v>
      </c>
      <c r="J56" s="637" t="s">
        <v>0</v>
      </c>
    </row>
    <row r="57" spans="1:10" ht="14.4" customHeight="1" x14ac:dyDescent="0.3">
      <c r="A57" s="633" t="s">
        <v>602</v>
      </c>
      <c r="B57" s="634" t="s">
        <v>341</v>
      </c>
      <c r="C57" s="635">
        <v>7.8360099999999999</v>
      </c>
      <c r="D57" s="635">
        <v>5.4130099999999999</v>
      </c>
      <c r="E57" s="635"/>
      <c r="F57" s="635">
        <v>5.0980699999999999</v>
      </c>
      <c r="G57" s="635">
        <v>4.9970214767804997</v>
      </c>
      <c r="H57" s="635">
        <v>0.1010485232195002</v>
      </c>
      <c r="I57" s="636">
        <v>1.0202217508347802</v>
      </c>
      <c r="J57" s="637" t="s">
        <v>1</v>
      </c>
    </row>
    <row r="58" spans="1:10" ht="14.4" customHeight="1" x14ac:dyDescent="0.3">
      <c r="A58" s="633" t="s">
        <v>602</v>
      </c>
      <c r="B58" s="634" t="s">
        <v>344</v>
      </c>
      <c r="C58" s="635">
        <v>0.91688999999999998</v>
      </c>
      <c r="D58" s="635" t="s">
        <v>582</v>
      </c>
      <c r="E58" s="635"/>
      <c r="F58" s="635">
        <v>0.59559999999999991</v>
      </c>
      <c r="G58" s="635">
        <v>0</v>
      </c>
      <c r="H58" s="635">
        <v>0.59559999999999991</v>
      </c>
      <c r="I58" s="636" t="s">
        <v>582</v>
      </c>
      <c r="J58" s="637" t="s">
        <v>1</v>
      </c>
    </row>
    <row r="59" spans="1:10" ht="14.4" customHeight="1" x14ac:dyDescent="0.3">
      <c r="A59" s="633" t="s">
        <v>602</v>
      </c>
      <c r="B59" s="634" t="s">
        <v>347</v>
      </c>
      <c r="C59" s="635">
        <v>0</v>
      </c>
      <c r="D59" s="635">
        <v>0</v>
      </c>
      <c r="E59" s="635"/>
      <c r="F59" s="635" t="s">
        <v>582</v>
      </c>
      <c r="G59" s="635" t="s">
        <v>582</v>
      </c>
      <c r="H59" s="635" t="s">
        <v>582</v>
      </c>
      <c r="I59" s="636" t="s">
        <v>582</v>
      </c>
      <c r="J59" s="637" t="s">
        <v>1</v>
      </c>
    </row>
    <row r="60" spans="1:10" ht="14.4" customHeight="1" x14ac:dyDescent="0.3">
      <c r="A60" s="633" t="s">
        <v>602</v>
      </c>
      <c r="B60" s="634" t="s">
        <v>351</v>
      </c>
      <c r="C60" s="635">
        <v>0.36708000000000002</v>
      </c>
      <c r="D60" s="635">
        <v>0</v>
      </c>
      <c r="E60" s="635"/>
      <c r="F60" s="635">
        <v>0</v>
      </c>
      <c r="G60" s="635">
        <v>0.1771369274565</v>
      </c>
      <c r="H60" s="635">
        <v>-0.1771369274565</v>
      </c>
      <c r="I60" s="636">
        <v>0</v>
      </c>
      <c r="J60" s="637" t="s">
        <v>1</v>
      </c>
    </row>
    <row r="61" spans="1:10" ht="14.4" customHeight="1" x14ac:dyDescent="0.3">
      <c r="A61" s="633" t="s">
        <v>602</v>
      </c>
      <c r="B61" s="634" t="s">
        <v>604</v>
      </c>
      <c r="C61" s="635">
        <v>9.11998</v>
      </c>
      <c r="D61" s="635">
        <v>5.4130099999999999</v>
      </c>
      <c r="E61" s="635"/>
      <c r="F61" s="635">
        <v>5.69367</v>
      </c>
      <c r="G61" s="635">
        <v>5.1741584042369997</v>
      </c>
      <c r="H61" s="635">
        <v>0.51951159576300032</v>
      </c>
      <c r="I61" s="636">
        <v>1.1004050427481278</v>
      </c>
      <c r="J61" s="637" t="s">
        <v>588</v>
      </c>
    </row>
    <row r="62" spans="1:10" ht="14.4" customHeight="1" x14ac:dyDescent="0.3">
      <c r="A62" s="633" t="s">
        <v>582</v>
      </c>
      <c r="B62" s="634" t="s">
        <v>582</v>
      </c>
      <c r="C62" s="635" t="s">
        <v>582</v>
      </c>
      <c r="D62" s="635" t="s">
        <v>582</v>
      </c>
      <c r="E62" s="635"/>
      <c r="F62" s="635" t="s">
        <v>582</v>
      </c>
      <c r="G62" s="635" t="s">
        <v>582</v>
      </c>
      <c r="H62" s="635" t="s">
        <v>582</v>
      </c>
      <c r="I62" s="636" t="s">
        <v>582</v>
      </c>
      <c r="J62" s="637" t="s">
        <v>589</v>
      </c>
    </row>
    <row r="63" spans="1:10" ht="14.4" customHeight="1" x14ac:dyDescent="0.3">
      <c r="A63" s="633" t="s">
        <v>605</v>
      </c>
      <c r="B63" s="634" t="s">
        <v>606</v>
      </c>
      <c r="C63" s="635" t="s">
        <v>582</v>
      </c>
      <c r="D63" s="635" t="s">
        <v>582</v>
      </c>
      <c r="E63" s="635"/>
      <c r="F63" s="635" t="s">
        <v>582</v>
      </c>
      <c r="G63" s="635" t="s">
        <v>582</v>
      </c>
      <c r="H63" s="635" t="s">
        <v>582</v>
      </c>
      <c r="I63" s="636" t="s">
        <v>582</v>
      </c>
      <c r="J63" s="637" t="s">
        <v>0</v>
      </c>
    </row>
    <row r="64" spans="1:10" ht="14.4" customHeight="1" x14ac:dyDescent="0.3">
      <c r="A64" s="633" t="s">
        <v>605</v>
      </c>
      <c r="B64" s="634" t="s">
        <v>341</v>
      </c>
      <c r="C64" s="635">
        <v>70.666619999999995</v>
      </c>
      <c r="D64" s="635" t="s">
        <v>582</v>
      </c>
      <c r="E64" s="635"/>
      <c r="F64" s="635" t="s">
        <v>582</v>
      </c>
      <c r="G64" s="635" t="s">
        <v>582</v>
      </c>
      <c r="H64" s="635" t="s">
        <v>582</v>
      </c>
      <c r="I64" s="636" t="s">
        <v>582</v>
      </c>
      <c r="J64" s="637" t="s">
        <v>1</v>
      </c>
    </row>
    <row r="65" spans="1:10" ht="14.4" customHeight="1" x14ac:dyDescent="0.3">
      <c r="A65" s="633" t="s">
        <v>605</v>
      </c>
      <c r="B65" s="634" t="s">
        <v>349</v>
      </c>
      <c r="C65" s="635">
        <v>60256.826549999998</v>
      </c>
      <c r="D65" s="635">
        <v>67798.499479999999</v>
      </c>
      <c r="E65" s="635"/>
      <c r="F65" s="635">
        <v>77484.609880000105</v>
      </c>
      <c r="G65" s="635">
        <v>70819.297683122495</v>
      </c>
      <c r="H65" s="635">
        <v>6665.3121968776104</v>
      </c>
      <c r="I65" s="636">
        <v>1.0941171744840117</v>
      </c>
      <c r="J65" s="637" t="s">
        <v>1</v>
      </c>
    </row>
    <row r="66" spans="1:10" ht="14.4" customHeight="1" x14ac:dyDescent="0.3">
      <c r="A66" s="633" t="s">
        <v>605</v>
      </c>
      <c r="B66" s="634" t="s">
        <v>607</v>
      </c>
      <c r="C66" s="635">
        <v>60327.493170000002</v>
      </c>
      <c r="D66" s="635">
        <v>67798.499479999999</v>
      </c>
      <c r="E66" s="635"/>
      <c r="F66" s="635">
        <v>77484.609880000105</v>
      </c>
      <c r="G66" s="635">
        <v>70819.297683122495</v>
      </c>
      <c r="H66" s="635">
        <v>6665.3121968776104</v>
      </c>
      <c r="I66" s="636">
        <v>1.0941171744840117</v>
      </c>
      <c r="J66" s="637" t="s">
        <v>588</v>
      </c>
    </row>
    <row r="67" spans="1:10" ht="14.4" customHeight="1" x14ac:dyDescent="0.3">
      <c r="A67" s="633" t="s">
        <v>582</v>
      </c>
      <c r="B67" s="634" t="s">
        <v>582</v>
      </c>
      <c r="C67" s="635" t="s">
        <v>582</v>
      </c>
      <c r="D67" s="635" t="s">
        <v>582</v>
      </c>
      <c r="E67" s="635"/>
      <c r="F67" s="635" t="s">
        <v>582</v>
      </c>
      <c r="G67" s="635" t="s">
        <v>582</v>
      </c>
      <c r="H67" s="635" t="s">
        <v>582</v>
      </c>
      <c r="I67" s="636" t="s">
        <v>582</v>
      </c>
      <c r="J67" s="637" t="s">
        <v>589</v>
      </c>
    </row>
    <row r="68" spans="1:10" ht="14.4" customHeight="1" x14ac:dyDescent="0.3">
      <c r="A68" s="633" t="s">
        <v>580</v>
      </c>
      <c r="B68" s="634" t="s">
        <v>583</v>
      </c>
      <c r="C68" s="635">
        <v>94892.767259999993</v>
      </c>
      <c r="D68" s="635">
        <v>99252.057459999982</v>
      </c>
      <c r="E68" s="635"/>
      <c r="F68" s="635">
        <v>99185.089460000134</v>
      </c>
      <c r="G68" s="635">
        <v>87071.556701762616</v>
      </c>
      <c r="H68" s="635">
        <v>12113.532758237518</v>
      </c>
      <c r="I68" s="636">
        <v>1.1391215824902359</v>
      </c>
      <c r="J68" s="637" t="s">
        <v>584</v>
      </c>
    </row>
  </sheetData>
  <mergeCells count="3">
    <mergeCell ref="F3:I3"/>
    <mergeCell ref="C4:D4"/>
    <mergeCell ref="A1:I1"/>
  </mergeCells>
  <conditionalFormatting sqref="F17 F69:F65537">
    <cfRule type="cellIs" dxfId="70" priority="18" stopIfTrue="1" operator="greaterThan">
      <formula>1</formula>
    </cfRule>
  </conditionalFormatting>
  <conditionalFormatting sqref="H5:H16">
    <cfRule type="expression" dxfId="69" priority="14">
      <formula>$H5&gt;0</formula>
    </cfRule>
  </conditionalFormatting>
  <conditionalFormatting sqref="I5:I16">
    <cfRule type="expression" dxfId="68" priority="15">
      <formula>$I5&gt;1</formula>
    </cfRule>
  </conditionalFormatting>
  <conditionalFormatting sqref="B5:B16">
    <cfRule type="expression" dxfId="67" priority="11">
      <formula>OR($J5="NS",$J5="SumaNS",$J5="Účet")</formula>
    </cfRule>
  </conditionalFormatting>
  <conditionalFormatting sqref="B5:D16 F5:I16">
    <cfRule type="expression" dxfId="66" priority="17">
      <formula>AND($J5&lt;&gt;"",$J5&lt;&gt;"mezeraKL")</formula>
    </cfRule>
  </conditionalFormatting>
  <conditionalFormatting sqref="B5:D16 F5:I16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4" priority="13">
      <formula>OR($J5="SumaNS",$J5="NS")</formula>
    </cfRule>
  </conditionalFormatting>
  <conditionalFormatting sqref="A5:A16">
    <cfRule type="expression" dxfId="63" priority="9">
      <formula>AND($J5&lt;&gt;"mezeraKL",$J5&lt;&gt;"")</formula>
    </cfRule>
  </conditionalFormatting>
  <conditionalFormatting sqref="A5:A16">
    <cfRule type="expression" dxfId="62" priority="10">
      <formula>AND($J5&lt;&gt;"",$J5&lt;&gt;"mezeraKL")</formula>
    </cfRule>
  </conditionalFormatting>
  <conditionalFormatting sqref="H18:H68">
    <cfRule type="expression" dxfId="61" priority="5">
      <formula>$H18&gt;0</formula>
    </cfRule>
  </conditionalFormatting>
  <conditionalFormatting sqref="A18:A68">
    <cfRule type="expression" dxfId="60" priority="2">
      <formula>AND($J18&lt;&gt;"mezeraKL",$J18&lt;&gt;"")</formula>
    </cfRule>
  </conditionalFormatting>
  <conditionalFormatting sqref="I18:I68">
    <cfRule type="expression" dxfId="59" priority="6">
      <formula>$I18&gt;1</formula>
    </cfRule>
  </conditionalFormatting>
  <conditionalFormatting sqref="B18:B68">
    <cfRule type="expression" dxfId="58" priority="1">
      <formula>OR($J18="NS",$J18="SumaNS",$J18="Účet")</formula>
    </cfRule>
  </conditionalFormatting>
  <conditionalFormatting sqref="A18:D68 F18:I68">
    <cfRule type="expression" dxfId="57" priority="8">
      <formula>AND($J18&lt;&gt;"",$J18&lt;&gt;"mezeraKL")</formula>
    </cfRule>
  </conditionalFormatting>
  <conditionalFormatting sqref="B18:D68 F18:I68">
    <cfRule type="expression" dxfId="5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8 F18:I68">
    <cfRule type="expression" dxfId="5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2451.4953132363862</v>
      </c>
      <c r="M3" s="207">
        <f>SUBTOTAL(9,M5:M1048576)</f>
        <v>40439.492988333339</v>
      </c>
      <c r="N3" s="208">
        <f>SUBTOTAL(9,N5:N1048576)</f>
        <v>99137227.530554891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580</v>
      </c>
      <c r="B5" s="644" t="s">
        <v>581</v>
      </c>
      <c r="C5" s="645" t="s">
        <v>585</v>
      </c>
      <c r="D5" s="646" t="s">
        <v>3291</v>
      </c>
      <c r="E5" s="645" t="s">
        <v>608</v>
      </c>
      <c r="F5" s="646" t="s">
        <v>3297</v>
      </c>
      <c r="G5" s="645"/>
      <c r="H5" s="645" t="s">
        <v>609</v>
      </c>
      <c r="I5" s="645" t="s">
        <v>610</v>
      </c>
      <c r="J5" s="645" t="s">
        <v>611</v>
      </c>
      <c r="K5" s="645" t="s">
        <v>612</v>
      </c>
      <c r="L5" s="647">
        <v>162.039237821021</v>
      </c>
      <c r="M5" s="647">
        <v>1</v>
      </c>
      <c r="N5" s="648">
        <v>162.039237821021</v>
      </c>
    </row>
    <row r="6" spans="1:14" ht="14.4" customHeight="1" x14ac:dyDescent="0.3">
      <c r="A6" s="649" t="s">
        <v>580</v>
      </c>
      <c r="B6" s="650" t="s">
        <v>581</v>
      </c>
      <c r="C6" s="651" t="s">
        <v>585</v>
      </c>
      <c r="D6" s="652" t="s">
        <v>3291</v>
      </c>
      <c r="E6" s="651" t="s">
        <v>608</v>
      </c>
      <c r="F6" s="652" t="s">
        <v>3297</v>
      </c>
      <c r="G6" s="651"/>
      <c r="H6" s="651" t="s">
        <v>613</v>
      </c>
      <c r="I6" s="651" t="s">
        <v>614</v>
      </c>
      <c r="J6" s="651" t="s">
        <v>615</v>
      </c>
      <c r="K6" s="651" t="s">
        <v>616</v>
      </c>
      <c r="L6" s="653">
        <v>32.879999999999995</v>
      </c>
      <c r="M6" s="653">
        <v>3</v>
      </c>
      <c r="N6" s="654">
        <v>98.639999999999986</v>
      </c>
    </row>
    <row r="7" spans="1:14" ht="14.4" customHeight="1" x14ac:dyDescent="0.3">
      <c r="A7" s="649" t="s">
        <v>580</v>
      </c>
      <c r="B7" s="650" t="s">
        <v>581</v>
      </c>
      <c r="C7" s="651" t="s">
        <v>585</v>
      </c>
      <c r="D7" s="652" t="s">
        <v>3291</v>
      </c>
      <c r="E7" s="651" t="s">
        <v>608</v>
      </c>
      <c r="F7" s="652" t="s">
        <v>3297</v>
      </c>
      <c r="G7" s="651"/>
      <c r="H7" s="651" t="s">
        <v>617</v>
      </c>
      <c r="I7" s="651" t="s">
        <v>617</v>
      </c>
      <c r="J7" s="651" t="s">
        <v>618</v>
      </c>
      <c r="K7" s="651" t="s">
        <v>619</v>
      </c>
      <c r="L7" s="653">
        <v>174.22117666719799</v>
      </c>
      <c r="M7" s="653">
        <v>2.762</v>
      </c>
      <c r="N7" s="654">
        <v>481.19888995480085</v>
      </c>
    </row>
    <row r="8" spans="1:14" ht="14.4" customHeight="1" x14ac:dyDescent="0.3">
      <c r="A8" s="649" t="s">
        <v>580</v>
      </c>
      <c r="B8" s="650" t="s">
        <v>581</v>
      </c>
      <c r="C8" s="651" t="s">
        <v>585</v>
      </c>
      <c r="D8" s="652" t="s">
        <v>3291</v>
      </c>
      <c r="E8" s="651" t="s">
        <v>608</v>
      </c>
      <c r="F8" s="652" t="s">
        <v>3297</v>
      </c>
      <c r="G8" s="651"/>
      <c r="H8" s="651" t="s">
        <v>620</v>
      </c>
      <c r="I8" s="651" t="s">
        <v>620</v>
      </c>
      <c r="J8" s="651" t="s">
        <v>621</v>
      </c>
      <c r="K8" s="651" t="s">
        <v>622</v>
      </c>
      <c r="L8" s="653">
        <v>1364.8475875575239</v>
      </c>
      <c r="M8" s="653">
        <v>2</v>
      </c>
      <c r="N8" s="654">
        <v>2729.6951751150477</v>
      </c>
    </row>
    <row r="9" spans="1:14" ht="14.4" customHeight="1" x14ac:dyDescent="0.3">
      <c r="A9" s="649" t="s">
        <v>580</v>
      </c>
      <c r="B9" s="650" t="s">
        <v>581</v>
      </c>
      <c r="C9" s="651" t="s">
        <v>585</v>
      </c>
      <c r="D9" s="652" t="s">
        <v>3291</v>
      </c>
      <c r="E9" s="651" t="s">
        <v>608</v>
      </c>
      <c r="F9" s="652" t="s">
        <v>3297</v>
      </c>
      <c r="G9" s="651"/>
      <c r="H9" s="651" t="s">
        <v>623</v>
      </c>
      <c r="I9" s="651" t="s">
        <v>623</v>
      </c>
      <c r="J9" s="651" t="s">
        <v>621</v>
      </c>
      <c r="K9" s="651" t="s">
        <v>624</v>
      </c>
      <c r="L9" s="653">
        <v>236.67000000000002</v>
      </c>
      <c r="M9" s="653">
        <v>3.1110000000000011</v>
      </c>
      <c r="N9" s="654">
        <v>736.28037000000029</v>
      </c>
    </row>
    <row r="10" spans="1:14" ht="14.4" customHeight="1" x14ac:dyDescent="0.3">
      <c r="A10" s="649" t="s">
        <v>580</v>
      </c>
      <c r="B10" s="650" t="s">
        <v>581</v>
      </c>
      <c r="C10" s="651" t="s">
        <v>585</v>
      </c>
      <c r="D10" s="652" t="s">
        <v>3291</v>
      </c>
      <c r="E10" s="651" t="s">
        <v>608</v>
      </c>
      <c r="F10" s="652" t="s">
        <v>3297</v>
      </c>
      <c r="G10" s="651"/>
      <c r="H10" s="651" t="s">
        <v>625</v>
      </c>
      <c r="I10" s="651" t="s">
        <v>625</v>
      </c>
      <c r="J10" s="651" t="s">
        <v>621</v>
      </c>
      <c r="K10" s="651" t="s">
        <v>626</v>
      </c>
      <c r="L10" s="653">
        <v>147.92500000000001</v>
      </c>
      <c r="M10" s="653">
        <v>3</v>
      </c>
      <c r="N10" s="654">
        <v>443.77500000000003</v>
      </c>
    </row>
    <row r="11" spans="1:14" ht="14.4" customHeight="1" x14ac:dyDescent="0.3">
      <c r="A11" s="649" t="s">
        <v>580</v>
      </c>
      <c r="B11" s="650" t="s">
        <v>581</v>
      </c>
      <c r="C11" s="651" t="s">
        <v>585</v>
      </c>
      <c r="D11" s="652" t="s">
        <v>3291</v>
      </c>
      <c r="E11" s="651" t="s">
        <v>608</v>
      </c>
      <c r="F11" s="652" t="s">
        <v>3297</v>
      </c>
      <c r="G11" s="651"/>
      <c r="H11" s="651" t="s">
        <v>627</v>
      </c>
      <c r="I11" s="651" t="s">
        <v>627</v>
      </c>
      <c r="J11" s="651" t="s">
        <v>628</v>
      </c>
      <c r="K11" s="651" t="s">
        <v>629</v>
      </c>
      <c r="L11" s="653">
        <v>31059.463333333333</v>
      </c>
      <c r="M11" s="653">
        <v>1</v>
      </c>
      <c r="N11" s="654">
        <v>31059.463333333333</v>
      </c>
    </row>
    <row r="12" spans="1:14" ht="14.4" customHeight="1" x14ac:dyDescent="0.3">
      <c r="A12" s="649" t="s">
        <v>580</v>
      </c>
      <c r="B12" s="650" t="s">
        <v>581</v>
      </c>
      <c r="C12" s="651" t="s">
        <v>585</v>
      </c>
      <c r="D12" s="652" t="s">
        <v>3291</v>
      </c>
      <c r="E12" s="651" t="s">
        <v>608</v>
      </c>
      <c r="F12" s="652" t="s">
        <v>3297</v>
      </c>
      <c r="G12" s="651" t="s">
        <v>630</v>
      </c>
      <c r="H12" s="651" t="s">
        <v>631</v>
      </c>
      <c r="I12" s="651" t="s">
        <v>631</v>
      </c>
      <c r="J12" s="651" t="s">
        <v>632</v>
      </c>
      <c r="K12" s="651" t="s">
        <v>633</v>
      </c>
      <c r="L12" s="653">
        <v>179.399727907358</v>
      </c>
      <c r="M12" s="653">
        <v>43</v>
      </c>
      <c r="N12" s="654">
        <v>7714.1883000163934</v>
      </c>
    </row>
    <row r="13" spans="1:14" ht="14.4" customHeight="1" x14ac:dyDescent="0.3">
      <c r="A13" s="649" t="s">
        <v>580</v>
      </c>
      <c r="B13" s="650" t="s">
        <v>581</v>
      </c>
      <c r="C13" s="651" t="s">
        <v>585</v>
      </c>
      <c r="D13" s="652" t="s">
        <v>3291</v>
      </c>
      <c r="E13" s="651" t="s">
        <v>608</v>
      </c>
      <c r="F13" s="652" t="s">
        <v>3297</v>
      </c>
      <c r="G13" s="651" t="s">
        <v>630</v>
      </c>
      <c r="H13" s="651" t="s">
        <v>634</v>
      </c>
      <c r="I13" s="651" t="s">
        <v>634</v>
      </c>
      <c r="J13" s="651" t="s">
        <v>635</v>
      </c>
      <c r="K13" s="651" t="s">
        <v>636</v>
      </c>
      <c r="L13" s="653">
        <v>181.58974260394376</v>
      </c>
      <c r="M13" s="653">
        <v>13</v>
      </c>
      <c r="N13" s="654">
        <v>2360.6666538512691</v>
      </c>
    </row>
    <row r="14" spans="1:14" ht="14.4" customHeight="1" x14ac:dyDescent="0.3">
      <c r="A14" s="649" t="s">
        <v>580</v>
      </c>
      <c r="B14" s="650" t="s">
        <v>581</v>
      </c>
      <c r="C14" s="651" t="s">
        <v>585</v>
      </c>
      <c r="D14" s="652" t="s">
        <v>3291</v>
      </c>
      <c r="E14" s="651" t="s">
        <v>608</v>
      </c>
      <c r="F14" s="652" t="s">
        <v>3297</v>
      </c>
      <c r="G14" s="651" t="s">
        <v>630</v>
      </c>
      <c r="H14" s="651" t="s">
        <v>637</v>
      </c>
      <c r="I14" s="651" t="s">
        <v>637</v>
      </c>
      <c r="J14" s="651" t="s">
        <v>638</v>
      </c>
      <c r="K14" s="651" t="s">
        <v>636</v>
      </c>
      <c r="L14" s="653">
        <v>149.49994113615162</v>
      </c>
      <c r="M14" s="653">
        <v>26</v>
      </c>
      <c r="N14" s="654">
        <v>3886.9984695399421</v>
      </c>
    </row>
    <row r="15" spans="1:14" ht="14.4" customHeight="1" x14ac:dyDescent="0.3">
      <c r="A15" s="649" t="s">
        <v>580</v>
      </c>
      <c r="B15" s="650" t="s">
        <v>581</v>
      </c>
      <c r="C15" s="651" t="s">
        <v>585</v>
      </c>
      <c r="D15" s="652" t="s">
        <v>3291</v>
      </c>
      <c r="E15" s="651" t="s">
        <v>608</v>
      </c>
      <c r="F15" s="652" t="s">
        <v>3297</v>
      </c>
      <c r="G15" s="651" t="s">
        <v>630</v>
      </c>
      <c r="H15" s="651" t="s">
        <v>639</v>
      </c>
      <c r="I15" s="651" t="s">
        <v>639</v>
      </c>
      <c r="J15" s="651" t="s">
        <v>638</v>
      </c>
      <c r="K15" s="651" t="s">
        <v>640</v>
      </c>
      <c r="L15" s="653">
        <v>232.29762190052605</v>
      </c>
      <c r="M15" s="653">
        <v>2</v>
      </c>
      <c r="N15" s="654">
        <v>464.59524380105211</v>
      </c>
    </row>
    <row r="16" spans="1:14" ht="14.4" customHeight="1" x14ac:dyDescent="0.3">
      <c r="A16" s="649" t="s">
        <v>580</v>
      </c>
      <c r="B16" s="650" t="s">
        <v>581</v>
      </c>
      <c r="C16" s="651" t="s">
        <v>585</v>
      </c>
      <c r="D16" s="652" t="s">
        <v>3291</v>
      </c>
      <c r="E16" s="651" t="s">
        <v>608</v>
      </c>
      <c r="F16" s="652" t="s">
        <v>3297</v>
      </c>
      <c r="G16" s="651" t="s">
        <v>630</v>
      </c>
      <c r="H16" s="651" t="s">
        <v>641</v>
      </c>
      <c r="I16" s="651" t="s">
        <v>641</v>
      </c>
      <c r="J16" s="651" t="s">
        <v>632</v>
      </c>
      <c r="K16" s="651" t="s">
        <v>642</v>
      </c>
      <c r="L16" s="653">
        <v>97.179915770845952</v>
      </c>
      <c r="M16" s="653">
        <v>28</v>
      </c>
      <c r="N16" s="654">
        <v>2721.0376415836868</v>
      </c>
    </row>
    <row r="17" spans="1:14" ht="14.4" customHeight="1" x14ac:dyDescent="0.3">
      <c r="A17" s="649" t="s">
        <v>580</v>
      </c>
      <c r="B17" s="650" t="s">
        <v>581</v>
      </c>
      <c r="C17" s="651" t="s">
        <v>585</v>
      </c>
      <c r="D17" s="652" t="s">
        <v>3291</v>
      </c>
      <c r="E17" s="651" t="s">
        <v>608</v>
      </c>
      <c r="F17" s="652" t="s">
        <v>3297</v>
      </c>
      <c r="G17" s="651" t="s">
        <v>630</v>
      </c>
      <c r="H17" s="651" t="s">
        <v>643</v>
      </c>
      <c r="I17" s="651" t="s">
        <v>643</v>
      </c>
      <c r="J17" s="651" t="s">
        <v>632</v>
      </c>
      <c r="K17" s="651" t="s">
        <v>644</v>
      </c>
      <c r="L17" s="653">
        <v>97.750503505321532</v>
      </c>
      <c r="M17" s="653">
        <v>78</v>
      </c>
      <c r="N17" s="654">
        <v>7624.5392734150792</v>
      </c>
    </row>
    <row r="18" spans="1:14" ht="14.4" customHeight="1" x14ac:dyDescent="0.3">
      <c r="A18" s="649" t="s">
        <v>580</v>
      </c>
      <c r="B18" s="650" t="s">
        <v>581</v>
      </c>
      <c r="C18" s="651" t="s">
        <v>585</v>
      </c>
      <c r="D18" s="652" t="s">
        <v>3291</v>
      </c>
      <c r="E18" s="651" t="s">
        <v>608</v>
      </c>
      <c r="F18" s="652" t="s">
        <v>3297</v>
      </c>
      <c r="G18" s="651" t="s">
        <v>630</v>
      </c>
      <c r="H18" s="651" t="s">
        <v>645</v>
      </c>
      <c r="I18" s="651" t="s">
        <v>646</v>
      </c>
      <c r="J18" s="651" t="s">
        <v>647</v>
      </c>
      <c r="K18" s="651" t="s">
        <v>648</v>
      </c>
      <c r="L18" s="653">
        <v>40.139999999999979</v>
      </c>
      <c r="M18" s="653">
        <v>1</v>
      </c>
      <c r="N18" s="654">
        <v>40.139999999999979</v>
      </c>
    </row>
    <row r="19" spans="1:14" ht="14.4" customHeight="1" x14ac:dyDescent="0.3">
      <c r="A19" s="649" t="s">
        <v>580</v>
      </c>
      <c r="B19" s="650" t="s">
        <v>581</v>
      </c>
      <c r="C19" s="651" t="s">
        <v>585</v>
      </c>
      <c r="D19" s="652" t="s">
        <v>3291</v>
      </c>
      <c r="E19" s="651" t="s">
        <v>608</v>
      </c>
      <c r="F19" s="652" t="s">
        <v>3297</v>
      </c>
      <c r="G19" s="651" t="s">
        <v>630</v>
      </c>
      <c r="H19" s="651" t="s">
        <v>649</v>
      </c>
      <c r="I19" s="651" t="s">
        <v>650</v>
      </c>
      <c r="J19" s="651" t="s">
        <v>651</v>
      </c>
      <c r="K19" s="651" t="s">
        <v>652</v>
      </c>
      <c r="L19" s="653">
        <v>84.569394351280636</v>
      </c>
      <c r="M19" s="653">
        <v>2</v>
      </c>
      <c r="N19" s="654">
        <v>169.13878870256127</v>
      </c>
    </row>
    <row r="20" spans="1:14" ht="14.4" customHeight="1" x14ac:dyDescent="0.3">
      <c r="A20" s="649" t="s">
        <v>580</v>
      </c>
      <c r="B20" s="650" t="s">
        <v>581</v>
      </c>
      <c r="C20" s="651" t="s">
        <v>585</v>
      </c>
      <c r="D20" s="652" t="s">
        <v>3291</v>
      </c>
      <c r="E20" s="651" t="s">
        <v>608</v>
      </c>
      <c r="F20" s="652" t="s">
        <v>3297</v>
      </c>
      <c r="G20" s="651" t="s">
        <v>630</v>
      </c>
      <c r="H20" s="651" t="s">
        <v>653</v>
      </c>
      <c r="I20" s="651" t="s">
        <v>654</v>
      </c>
      <c r="J20" s="651" t="s">
        <v>655</v>
      </c>
      <c r="K20" s="651" t="s">
        <v>656</v>
      </c>
      <c r="L20" s="653">
        <v>100.33988046692048</v>
      </c>
      <c r="M20" s="653">
        <v>15</v>
      </c>
      <c r="N20" s="654">
        <v>1505.0982070038071</v>
      </c>
    </row>
    <row r="21" spans="1:14" ht="14.4" customHeight="1" x14ac:dyDescent="0.3">
      <c r="A21" s="649" t="s">
        <v>580</v>
      </c>
      <c r="B21" s="650" t="s">
        <v>581</v>
      </c>
      <c r="C21" s="651" t="s">
        <v>585</v>
      </c>
      <c r="D21" s="652" t="s">
        <v>3291</v>
      </c>
      <c r="E21" s="651" t="s">
        <v>608</v>
      </c>
      <c r="F21" s="652" t="s">
        <v>3297</v>
      </c>
      <c r="G21" s="651" t="s">
        <v>630</v>
      </c>
      <c r="H21" s="651" t="s">
        <v>657</v>
      </c>
      <c r="I21" s="651" t="s">
        <v>658</v>
      </c>
      <c r="J21" s="651" t="s">
        <v>655</v>
      </c>
      <c r="K21" s="651" t="s">
        <v>659</v>
      </c>
      <c r="L21" s="653">
        <v>104.05867089310716</v>
      </c>
      <c r="M21" s="653">
        <v>90</v>
      </c>
      <c r="N21" s="654">
        <v>9365.2803803796451</v>
      </c>
    </row>
    <row r="22" spans="1:14" ht="14.4" customHeight="1" x14ac:dyDescent="0.3">
      <c r="A22" s="649" t="s">
        <v>580</v>
      </c>
      <c r="B22" s="650" t="s">
        <v>581</v>
      </c>
      <c r="C22" s="651" t="s">
        <v>585</v>
      </c>
      <c r="D22" s="652" t="s">
        <v>3291</v>
      </c>
      <c r="E22" s="651" t="s">
        <v>608</v>
      </c>
      <c r="F22" s="652" t="s">
        <v>3297</v>
      </c>
      <c r="G22" s="651" t="s">
        <v>630</v>
      </c>
      <c r="H22" s="651" t="s">
        <v>660</v>
      </c>
      <c r="I22" s="651" t="s">
        <v>661</v>
      </c>
      <c r="J22" s="651" t="s">
        <v>662</v>
      </c>
      <c r="K22" s="651" t="s">
        <v>663</v>
      </c>
      <c r="L22" s="653">
        <v>170.27829311227899</v>
      </c>
      <c r="M22" s="653">
        <v>25</v>
      </c>
      <c r="N22" s="654">
        <v>4256.9573278069747</v>
      </c>
    </row>
    <row r="23" spans="1:14" ht="14.4" customHeight="1" x14ac:dyDescent="0.3">
      <c r="A23" s="649" t="s">
        <v>580</v>
      </c>
      <c r="B23" s="650" t="s">
        <v>581</v>
      </c>
      <c r="C23" s="651" t="s">
        <v>585</v>
      </c>
      <c r="D23" s="652" t="s">
        <v>3291</v>
      </c>
      <c r="E23" s="651" t="s">
        <v>608</v>
      </c>
      <c r="F23" s="652" t="s">
        <v>3297</v>
      </c>
      <c r="G23" s="651" t="s">
        <v>630</v>
      </c>
      <c r="H23" s="651" t="s">
        <v>664</v>
      </c>
      <c r="I23" s="651" t="s">
        <v>665</v>
      </c>
      <c r="J23" s="651" t="s">
        <v>666</v>
      </c>
      <c r="K23" s="651" t="s">
        <v>667</v>
      </c>
      <c r="L23" s="653">
        <v>68.35499999999999</v>
      </c>
      <c r="M23" s="653">
        <v>4</v>
      </c>
      <c r="N23" s="654">
        <v>273.41999999999996</v>
      </c>
    </row>
    <row r="24" spans="1:14" ht="14.4" customHeight="1" x14ac:dyDescent="0.3">
      <c r="A24" s="649" t="s">
        <v>580</v>
      </c>
      <c r="B24" s="650" t="s">
        <v>581</v>
      </c>
      <c r="C24" s="651" t="s">
        <v>585</v>
      </c>
      <c r="D24" s="652" t="s">
        <v>3291</v>
      </c>
      <c r="E24" s="651" t="s">
        <v>608</v>
      </c>
      <c r="F24" s="652" t="s">
        <v>3297</v>
      </c>
      <c r="G24" s="651" t="s">
        <v>630</v>
      </c>
      <c r="H24" s="651" t="s">
        <v>668</v>
      </c>
      <c r="I24" s="651" t="s">
        <v>669</v>
      </c>
      <c r="J24" s="651" t="s">
        <v>670</v>
      </c>
      <c r="K24" s="651" t="s">
        <v>671</v>
      </c>
      <c r="L24" s="653">
        <v>77.369835052038738</v>
      </c>
      <c r="M24" s="653">
        <v>15</v>
      </c>
      <c r="N24" s="654">
        <v>1160.5475257805811</v>
      </c>
    </row>
    <row r="25" spans="1:14" ht="14.4" customHeight="1" x14ac:dyDescent="0.3">
      <c r="A25" s="649" t="s">
        <v>580</v>
      </c>
      <c r="B25" s="650" t="s">
        <v>581</v>
      </c>
      <c r="C25" s="651" t="s">
        <v>585</v>
      </c>
      <c r="D25" s="652" t="s">
        <v>3291</v>
      </c>
      <c r="E25" s="651" t="s">
        <v>608</v>
      </c>
      <c r="F25" s="652" t="s">
        <v>3297</v>
      </c>
      <c r="G25" s="651" t="s">
        <v>630</v>
      </c>
      <c r="H25" s="651" t="s">
        <v>672</v>
      </c>
      <c r="I25" s="651" t="s">
        <v>673</v>
      </c>
      <c r="J25" s="651" t="s">
        <v>674</v>
      </c>
      <c r="K25" s="651" t="s">
        <v>675</v>
      </c>
      <c r="L25" s="653">
        <v>59.94</v>
      </c>
      <c r="M25" s="653">
        <v>4</v>
      </c>
      <c r="N25" s="654">
        <v>239.76</v>
      </c>
    </row>
    <row r="26" spans="1:14" ht="14.4" customHeight="1" x14ac:dyDescent="0.3">
      <c r="A26" s="649" t="s">
        <v>580</v>
      </c>
      <c r="B26" s="650" t="s">
        <v>581</v>
      </c>
      <c r="C26" s="651" t="s">
        <v>585</v>
      </c>
      <c r="D26" s="652" t="s">
        <v>3291</v>
      </c>
      <c r="E26" s="651" t="s">
        <v>608</v>
      </c>
      <c r="F26" s="652" t="s">
        <v>3297</v>
      </c>
      <c r="G26" s="651" t="s">
        <v>630</v>
      </c>
      <c r="H26" s="651" t="s">
        <v>676</v>
      </c>
      <c r="I26" s="651" t="s">
        <v>677</v>
      </c>
      <c r="J26" s="651" t="s">
        <v>678</v>
      </c>
      <c r="K26" s="651" t="s">
        <v>679</v>
      </c>
      <c r="L26" s="653">
        <v>56.171762335362779</v>
      </c>
      <c r="M26" s="653">
        <v>21</v>
      </c>
      <c r="N26" s="654">
        <v>1179.6070090426183</v>
      </c>
    </row>
    <row r="27" spans="1:14" ht="14.4" customHeight="1" x14ac:dyDescent="0.3">
      <c r="A27" s="649" t="s">
        <v>580</v>
      </c>
      <c r="B27" s="650" t="s">
        <v>581</v>
      </c>
      <c r="C27" s="651" t="s">
        <v>585</v>
      </c>
      <c r="D27" s="652" t="s">
        <v>3291</v>
      </c>
      <c r="E27" s="651" t="s">
        <v>608</v>
      </c>
      <c r="F27" s="652" t="s">
        <v>3297</v>
      </c>
      <c r="G27" s="651" t="s">
        <v>630</v>
      </c>
      <c r="H27" s="651" t="s">
        <v>680</v>
      </c>
      <c r="I27" s="651" t="s">
        <v>681</v>
      </c>
      <c r="J27" s="651" t="s">
        <v>682</v>
      </c>
      <c r="K27" s="651" t="s">
        <v>679</v>
      </c>
      <c r="L27" s="653">
        <v>89.360062286738028</v>
      </c>
      <c r="M27" s="653">
        <v>9</v>
      </c>
      <c r="N27" s="654">
        <v>804.2405605806423</v>
      </c>
    </row>
    <row r="28" spans="1:14" ht="14.4" customHeight="1" x14ac:dyDescent="0.3">
      <c r="A28" s="649" t="s">
        <v>580</v>
      </c>
      <c r="B28" s="650" t="s">
        <v>581</v>
      </c>
      <c r="C28" s="651" t="s">
        <v>585</v>
      </c>
      <c r="D28" s="652" t="s">
        <v>3291</v>
      </c>
      <c r="E28" s="651" t="s">
        <v>608</v>
      </c>
      <c r="F28" s="652" t="s">
        <v>3297</v>
      </c>
      <c r="G28" s="651" t="s">
        <v>630</v>
      </c>
      <c r="H28" s="651" t="s">
        <v>683</v>
      </c>
      <c r="I28" s="651" t="s">
        <v>684</v>
      </c>
      <c r="J28" s="651" t="s">
        <v>674</v>
      </c>
      <c r="K28" s="651" t="s">
        <v>685</v>
      </c>
      <c r="L28" s="653">
        <v>65.06997308348663</v>
      </c>
      <c r="M28" s="653">
        <v>7</v>
      </c>
      <c r="N28" s="654">
        <v>455.48981158440643</v>
      </c>
    </row>
    <row r="29" spans="1:14" ht="14.4" customHeight="1" x14ac:dyDescent="0.3">
      <c r="A29" s="649" t="s">
        <v>580</v>
      </c>
      <c r="B29" s="650" t="s">
        <v>581</v>
      </c>
      <c r="C29" s="651" t="s">
        <v>585</v>
      </c>
      <c r="D29" s="652" t="s">
        <v>3291</v>
      </c>
      <c r="E29" s="651" t="s">
        <v>608</v>
      </c>
      <c r="F29" s="652" t="s">
        <v>3297</v>
      </c>
      <c r="G29" s="651" t="s">
        <v>630</v>
      </c>
      <c r="H29" s="651" t="s">
        <v>686</v>
      </c>
      <c r="I29" s="651" t="s">
        <v>687</v>
      </c>
      <c r="J29" s="651" t="s">
        <v>688</v>
      </c>
      <c r="K29" s="651" t="s">
        <v>689</v>
      </c>
      <c r="L29" s="653">
        <v>84.352568327860581</v>
      </c>
      <c r="M29" s="653">
        <v>26</v>
      </c>
      <c r="N29" s="654">
        <v>2193.1667765243751</v>
      </c>
    </row>
    <row r="30" spans="1:14" ht="14.4" customHeight="1" x14ac:dyDescent="0.3">
      <c r="A30" s="649" t="s">
        <v>580</v>
      </c>
      <c r="B30" s="650" t="s">
        <v>581</v>
      </c>
      <c r="C30" s="651" t="s">
        <v>585</v>
      </c>
      <c r="D30" s="652" t="s">
        <v>3291</v>
      </c>
      <c r="E30" s="651" t="s">
        <v>608</v>
      </c>
      <c r="F30" s="652" t="s">
        <v>3297</v>
      </c>
      <c r="G30" s="651" t="s">
        <v>630</v>
      </c>
      <c r="H30" s="651" t="s">
        <v>690</v>
      </c>
      <c r="I30" s="651" t="s">
        <v>691</v>
      </c>
      <c r="J30" s="651" t="s">
        <v>692</v>
      </c>
      <c r="K30" s="651" t="s">
        <v>693</v>
      </c>
      <c r="L30" s="653">
        <v>137.23056497655099</v>
      </c>
      <c r="M30" s="653">
        <v>1</v>
      </c>
      <c r="N30" s="654">
        <v>137.23056497655099</v>
      </c>
    </row>
    <row r="31" spans="1:14" ht="14.4" customHeight="1" x14ac:dyDescent="0.3">
      <c r="A31" s="649" t="s">
        <v>580</v>
      </c>
      <c r="B31" s="650" t="s">
        <v>581</v>
      </c>
      <c r="C31" s="651" t="s">
        <v>585</v>
      </c>
      <c r="D31" s="652" t="s">
        <v>3291</v>
      </c>
      <c r="E31" s="651" t="s">
        <v>608</v>
      </c>
      <c r="F31" s="652" t="s">
        <v>3297</v>
      </c>
      <c r="G31" s="651" t="s">
        <v>630</v>
      </c>
      <c r="H31" s="651" t="s">
        <v>694</v>
      </c>
      <c r="I31" s="651" t="s">
        <v>695</v>
      </c>
      <c r="J31" s="651" t="s">
        <v>696</v>
      </c>
      <c r="K31" s="651" t="s">
        <v>697</v>
      </c>
      <c r="L31" s="653">
        <v>66.434892964361168</v>
      </c>
      <c r="M31" s="653">
        <v>26</v>
      </c>
      <c r="N31" s="654">
        <v>1727.3072170733903</v>
      </c>
    </row>
    <row r="32" spans="1:14" ht="14.4" customHeight="1" x14ac:dyDescent="0.3">
      <c r="A32" s="649" t="s">
        <v>580</v>
      </c>
      <c r="B32" s="650" t="s">
        <v>581</v>
      </c>
      <c r="C32" s="651" t="s">
        <v>585</v>
      </c>
      <c r="D32" s="652" t="s">
        <v>3291</v>
      </c>
      <c r="E32" s="651" t="s">
        <v>608</v>
      </c>
      <c r="F32" s="652" t="s">
        <v>3297</v>
      </c>
      <c r="G32" s="651" t="s">
        <v>630</v>
      </c>
      <c r="H32" s="651" t="s">
        <v>698</v>
      </c>
      <c r="I32" s="651" t="s">
        <v>699</v>
      </c>
      <c r="J32" s="651" t="s">
        <v>700</v>
      </c>
      <c r="K32" s="651" t="s">
        <v>701</v>
      </c>
      <c r="L32" s="653">
        <v>28.612776625411023</v>
      </c>
      <c r="M32" s="653">
        <v>29</v>
      </c>
      <c r="N32" s="654">
        <v>829.77052213691968</v>
      </c>
    </row>
    <row r="33" spans="1:14" ht="14.4" customHeight="1" x14ac:dyDescent="0.3">
      <c r="A33" s="649" t="s">
        <v>580</v>
      </c>
      <c r="B33" s="650" t="s">
        <v>581</v>
      </c>
      <c r="C33" s="651" t="s">
        <v>585</v>
      </c>
      <c r="D33" s="652" t="s">
        <v>3291</v>
      </c>
      <c r="E33" s="651" t="s">
        <v>608</v>
      </c>
      <c r="F33" s="652" t="s">
        <v>3297</v>
      </c>
      <c r="G33" s="651" t="s">
        <v>630</v>
      </c>
      <c r="H33" s="651" t="s">
        <v>702</v>
      </c>
      <c r="I33" s="651" t="s">
        <v>703</v>
      </c>
      <c r="J33" s="651" t="s">
        <v>704</v>
      </c>
      <c r="K33" s="651" t="s">
        <v>705</v>
      </c>
      <c r="L33" s="653">
        <v>42.043741956886088</v>
      </c>
      <c r="M33" s="653">
        <v>11</v>
      </c>
      <c r="N33" s="654">
        <v>462.48116152574693</v>
      </c>
    </row>
    <row r="34" spans="1:14" ht="14.4" customHeight="1" x14ac:dyDescent="0.3">
      <c r="A34" s="649" t="s">
        <v>580</v>
      </c>
      <c r="B34" s="650" t="s">
        <v>581</v>
      </c>
      <c r="C34" s="651" t="s">
        <v>585</v>
      </c>
      <c r="D34" s="652" t="s">
        <v>3291</v>
      </c>
      <c r="E34" s="651" t="s">
        <v>608</v>
      </c>
      <c r="F34" s="652" t="s">
        <v>3297</v>
      </c>
      <c r="G34" s="651" t="s">
        <v>630</v>
      </c>
      <c r="H34" s="651" t="s">
        <v>706</v>
      </c>
      <c r="I34" s="651" t="s">
        <v>707</v>
      </c>
      <c r="J34" s="651" t="s">
        <v>704</v>
      </c>
      <c r="K34" s="651" t="s">
        <v>708</v>
      </c>
      <c r="L34" s="653">
        <v>81.217915107149338</v>
      </c>
      <c r="M34" s="653">
        <v>20</v>
      </c>
      <c r="N34" s="654">
        <v>1624.3583021429868</v>
      </c>
    </row>
    <row r="35" spans="1:14" ht="14.4" customHeight="1" x14ac:dyDescent="0.3">
      <c r="A35" s="649" t="s">
        <v>580</v>
      </c>
      <c r="B35" s="650" t="s">
        <v>581</v>
      </c>
      <c r="C35" s="651" t="s">
        <v>585</v>
      </c>
      <c r="D35" s="652" t="s">
        <v>3291</v>
      </c>
      <c r="E35" s="651" t="s">
        <v>608</v>
      </c>
      <c r="F35" s="652" t="s">
        <v>3297</v>
      </c>
      <c r="G35" s="651" t="s">
        <v>630</v>
      </c>
      <c r="H35" s="651" t="s">
        <v>709</v>
      </c>
      <c r="I35" s="651" t="s">
        <v>710</v>
      </c>
      <c r="J35" s="651" t="s">
        <v>711</v>
      </c>
      <c r="K35" s="651" t="s">
        <v>712</v>
      </c>
      <c r="L35" s="653">
        <v>61.622868047336226</v>
      </c>
      <c r="M35" s="653">
        <v>7</v>
      </c>
      <c r="N35" s="654">
        <v>431.36007633135358</v>
      </c>
    </row>
    <row r="36" spans="1:14" ht="14.4" customHeight="1" x14ac:dyDescent="0.3">
      <c r="A36" s="649" t="s">
        <v>580</v>
      </c>
      <c r="B36" s="650" t="s">
        <v>581</v>
      </c>
      <c r="C36" s="651" t="s">
        <v>585</v>
      </c>
      <c r="D36" s="652" t="s">
        <v>3291</v>
      </c>
      <c r="E36" s="651" t="s">
        <v>608</v>
      </c>
      <c r="F36" s="652" t="s">
        <v>3297</v>
      </c>
      <c r="G36" s="651" t="s">
        <v>630</v>
      </c>
      <c r="H36" s="651" t="s">
        <v>713</v>
      </c>
      <c r="I36" s="651" t="s">
        <v>714</v>
      </c>
      <c r="J36" s="651" t="s">
        <v>715</v>
      </c>
      <c r="K36" s="651" t="s">
        <v>716</v>
      </c>
      <c r="L36" s="653">
        <v>121.21</v>
      </c>
      <c r="M36" s="653">
        <v>21</v>
      </c>
      <c r="N36" s="654">
        <v>2545.41</v>
      </c>
    </row>
    <row r="37" spans="1:14" ht="14.4" customHeight="1" x14ac:dyDescent="0.3">
      <c r="A37" s="649" t="s">
        <v>580</v>
      </c>
      <c r="B37" s="650" t="s">
        <v>581</v>
      </c>
      <c r="C37" s="651" t="s">
        <v>585</v>
      </c>
      <c r="D37" s="652" t="s">
        <v>3291</v>
      </c>
      <c r="E37" s="651" t="s">
        <v>608</v>
      </c>
      <c r="F37" s="652" t="s">
        <v>3297</v>
      </c>
      <c r="G37" s="651" t="s">
        <v>630</v>
      </c>
      <c r="H37" s="651" t="s">
        <v>717</v>
      </c>
      <c r="I37" s="651" t="s">
        <v>718</v>
      </c>
      <c r="J37" s="651" t="s">
        <v>719</v>
      </c>
      <c r="K37" s="651" t="s">
        <v>720</v>
      </c>
      <c r="L37" s="653">
        <v>176.31</v>
      </c>
      <c r="M37" s="653">
        <v>1</v>
      </c>
      <c r="N37" s="654">
        <v>176.31</v>
      </c>
    </row>
    <row r="38" spans="1:14" ht="14.4" customHeight="1" x14ac:dyDescent="0.3">
      <c r="A38" s="649" t="s">
        <v>580</v>
      </c>
      <c r="B38" s="650" t="s">
        <v>581</v>
      </c>
      <c r="C38" s="651" t="s">
        <v>585</v>
      </c>
      <c r="D38" s="652" t="s">
        <v>3291</v>
      </c>
      <c r="E38" s="651" t="s">
        <v>608</v>
      </c>
      <c r="F38" s="652" t="s">
        <v>3297</v>
      </c>
      <c r="G38" s="651" t="s">
        <v>630</v>
      </c>
      <c r="H38" s="651" t="s">
        <v>721</v>
      </c>
      <c r="I38" s="651" t="s">
        <v>722</v>
      </c>
      <c r="J38" s="651" t="s">
        <v>723</v>
      </c>
      <c r="K38" s="651" t="s">
        <v>724</v>
      </c>
      <c r="L38" s="653">
        <v>37.260088035261369</v>
      </c>
      <c r="M38" s="653">
        <v>1</v>
      </c>
      <c r="N38" s="654">
        <v>37.260088035261369</v>
      </c>
    </row>
    <row r="39" spans="1:14" ht="14.4" customHeight="1" x14ac:dyDescent="0.3">
      <c r="A39" s="649" t="s">
        <v>580</v>
      </c>
      <c r="B39" s="650" t="s">
        <v>581</v>
      </c>
      <c r="C39" s="651" t="s">
        <v>585</v>
      </c>
      <c r="D39" s="652" t="s">
        <v>3291</v>
      </c>
      <c r="E39" s="651" t="s">
        <v>608</v>
      </c>
      <c r="F39" s="652" t="s">
        <v>3297</v>
      </c>
      <c r="G39" s="651" t="s">
        <v>630</v>
      </c>
      <c r="H39" s="651" t="s">
        <v>725</v>
      </c>
      <c r="I39" s="651" t="s">
        <v>726</v>
      </c>
      <c r="J39" s="651" t="s">
        <v>727</v>
      </c>
      <c r="K39" s="651" t="s">
        <v>648</v>
      </c>
      <c r="L39" s="653">
        <v>37.84999999999998</v>
      </c>
      <c r="M39" s="653">
        <v>1</v>
      </c>
      <c r="N39" s="654">
        <v>37.84999999999998</v>
      </c>
    </row>
    <row r="40" spans="1:14" ht="14.4" customHeight="1" x14ac:dyDescent="0.3">
      <c r="A40" s="649" t="s">
        <v>580</v>
      </c>
      <c r="B40" s="650" t="s">
        <v>581</v>
      </c>
      <c r="C40" s="651" t="s">
        <v>585</v>
      </c>
      <c r="D40" s="652" t="s">
        <v>3291</v>
      </c>
      <c r="E40" s="651" t="s">
        <v>608</v>
      </c>
      <c r="F40" s="652" t="s">
        <v>3297</v>
      </c>
      <c r="G40" s="651" t="s">
        <v>630</v>
      </c>
      <c r="H40" s="651" t="s">
        <v>728</v>
      </c>
      <c r="I40" s="651" t="s">
        <v>729</v>
      </c>
      <c r="J40" s="651" t="s">
        <v>730</v>
      </c>
      <c r="K40" s="651" t="s">
        <v>679</v>
      </c>
      <c r="L40" s="653">
        <v>67.266971471955372</v>
      </c>
      <c r="M40" s="653">
        <v>80</v>
      </c>
      <c r="N40" s="654">
        <v>5381.3577177564302</v>
      </c>
    </row>
    <row r="41" spans="1:14" ht="14.4" customHeight="1" x14ac:dyDescent="0.3">
      <c r="A41" s="649" t="s">
        <v>580</v>
      </c>
      <c r="B41" s="650" t="s">
        <v>581</v>
      </c>
      <c r="C41" s="651" t="s">
        <v>585</v>
      </c>
      <c r="D41" s="652" t="s">
        <v>3291</v>
      </c>
      <c r="E41" s="651" t="s">
        <v>608</v>
      </c>
      <c r="F41" s="652" t="s">
        <v>3297</v>
      </c>
      <c r="G41" s="651" t="s">
        <v>630</v>
      </c>
      <c r="H41" s="651" t="s">
        <v>731</v>
      </c>
      <c r="I41" s="651" t="s">
        <v>732</v>
      </c>
      <c r="J41" s="651" t="s">
        <v>733</v>
      </c>
      <c r="K41" s="651" t="s">
        <v>734</v>
      </c>
      <c r="L41" s="653">
        <v>73.663876772702992</v>
      </c>
      <c r="M41" s="653">
        <v>4</v>
      </c>
      <c r="N41" s="654">
        <v>294.65550709081197</v>
      </c>
    </row>
    <row r="42" spans="1:14" ht="14.4" customHeight="1" x14ac:dyDescent="0.3">
      <c r="A42" s="649" t="s">
        <v>580</v>
      </c>
      <c r="B42" s="650" t="s">
        <v>581</v>
      </c>
      <c r="C42" s="651" t="s">
        <v>585</v>
      </c>
      <c r="D42" s="652" t="s">
        <v>3291</v>
      </c>
      <c r="E42" s="651" t="s">
        <v>608</v>
      </c>
      <c r="F42" s="652" t="s">
        <v>3297</v>
      </c>
      <c r="G42" s="651" t="s">
        <v>630</v>
      </c>
      <c r="H42" s="651" t="s">
        <v>735</v>
      </c>
      <c r="I42" s="651" t="s">
        <v>736</v>
      </c>
      <c r="J42" s="651" t="s">
        <v>737</v>
      </c>
      <c r="K42" s="651" t="s">
        <v>738</v>
      </c>
      <c r="L42" s="653">
        <v>59.253383231126882</v>
      </c>
      <c r="M42" s="653">
        <v>9</v>
      </c>
      <c r="N42" s="654">
        <v>533.28044908014192</v>
      </c>
    </row>
    <row r="43" spans="1:14" ht="14.4" customHeight="1" x14ac:dyDescent="0.3">
      <c r="A43" s="649" t="s">
        <v>580</v>
      </c>
      <c r="B43" s="650" t="s">
        <v>581</v>
      </c>
      <c r="C43" s="651" t="s">
        <v>585</v>
      </c>
      <c r="D43" s="652" t="s">
        <v>3291</v>
      </c>
      <c r="E43" s="651" t="s">
        <v>608</v>
      </c>
      <c r="F43" s="652" t="s">
        <v>3297</v>
      </c>
      <c r="G43" s="651" t="s">
        <v>630</v>
      </c>
      <c r="H43" s="651" t="s">
        <v>739</v>
      </c>
      <c r="I43" s="651" t="s">
        <v>740</v>
      </c>
      <c r="J43" s="651" t="s">
        <v>741</v>
      </c>
      <c r="K43" s="651" t="s">
        <v>742</v>
      </c>
      <c r="L43" s="653">
        <v>60.35</v>
      </c>
      <c r="M43" s="653">
        <v>7</v>
      </c>
      <c r="N43" s="654">
        <v>422.45</v>
      </c>
    </row>
    <row r="44" spans="1:14" ht="14.4" customHeight="1" x14ac:dyDescent="0.3">
      <c r="A44" s="649" t="s">
        <v>580</v>
      </c>
      <c r="B44" s="650" t="s">
        <v>581</v>
      </c>
      <c r="C44" s="651" t="s">
        <v>585</v>
      </c>
      <c r="D44" s="652" t="s">
        <v>3291</v>
      </c>
      <c r="E44" s="651" t="s">
        <v>608</v>
      </c>
      <c r="F44" s="652" t="s">
        <v>3297</v>
      </c>
      <c r="G44" s="651" t="s">
        <v>630</v>
      </c>
      <c r="H44" s="651" t="s">
        <v>743</v>
      </c>
      <c r="I44" s="651" t="s">
        <v>744</v>
      </c>
      <c r="J44" s="651" t="s">
        <v>745</v>
      </c>
      <c r="K44" s="651" t="s">
        <v>746</v>
      </c>
      <c r="L44" s="653">
        <v>119.51999999999995</v>
      </c>
      <c r="M44" s="653">
        <v>1</v>
      </c>
      <c r="N44" s="654">
        <v>119.51999999999995</v>
      </c>
    </row>
    <row r="45" spans="1:14" ht="14.4" customHeight="1" x14ac:dyDescent="0.3">
      <c r="A45" s="649" t="s">
        <v>580</v>
      </c>
      <c r="B45" s="650" t="s">
        <v>581</v>
      </c>
      <c r="C45" s="651" t="s">
        <v>585</v>
      </c>
      <c r="D45" s="652" t="s">
        <v>3291</v>
      </c>
      <c r="E45" s="651" t="s">
        <v>608</v>
      </c>
      <c r="F45" s="652" t="s">
        <v>3297</v>
      </c>
      <c r="G45" s="651" t="s">
        <v>630</v>
      </c>
      <c r="H45" s="651" t="s">
        <v>747</v>
      </c>
      <c r="I45" s="651" t="s">
        <v>748</v>
      </c>
      <c r="J45" s="651" t="s">
        <v>749</v>
      </c>
      <c r="K45" s="651" t="s">
        <v>750</v>
      </c>
      <c r="L45" s="653">
        <v>99.864895853743306</v>
      </c>
      <c r="M45" s="653">
        <v>17</v>
      </c>
      <c r="N45" s="654">
        <v>1697.7032295136362</v>
      </c>
    </row>
    <row r="46" spans="1:14" ht="14.4" customHeight="1" x14ac:dyDescent="0.3">
      <c r="A46" s="649" t="s">
        <v>580</v>
      </c>
      <c r="B46" s="650" t="s">
        <v>581</v>
      </c>
      <c r="C46" s="651" t="s">
        <v>585</v>
      </c>
      <c r="D46" s="652" t="s">
        <v>3291</v>
      </c>
      <c r="E46" s="651" t="s">
        <v>608</v>
      </c>
      <c r="F46" s="652" t="s">
        <v>3297</v>
      </c>
      <c r="G46" s="651" t="s">
        <v>630</v>
      </c>
      <c r="H46" s="651" t="s">
        <v>751</v>
      </c>
      <c r="I46" s="651" t="s">
        <v>752</v>
      </c>
      <c r="J46" s="651" t="s">
        <v>753</v>
      </c>
      <c r="K46" s="651" t="s">
        <v>754</v>
      </c>
      <c r="L46" s="653">
        <v>259.9994904128713</v>
      </c>
      <c r="M46" s="653">
        <v>23</v>
      </c>
      <c r="N46" s="654">
        <v>5979.9882794960395</v>
      </c>
    </row>
    <row r="47" spans="1:14" ht="14.4" customHeight="1" x14ac:dyDescent="0.3">
      <c r="A47" s="649" t="s">
        <v>580</v>
      </c>
      <c r="B47" s="650" t="s">
        <v>581</v>
      </c>
      <c r="C47" s="651" t="s">
        <v>585</v>
      </c>
      <c r="D47" s="652" t="s">
        <v>3291</v>
      </c>
      <c r="E47" s="651" t="s">
        <v>608</v>
      </c>
      <c r="F47" s="652" t="s">
        <v>3297</v>
      </c>
      <c r="G47" s="651" t="s">
        <v>630</v>
      </c>
      <c r="H47" s="651" t="s">
        <v>755</v>
      </c>
      <c r="I47" s="651" t="s">
        <v>756</v>
      </c>
      <c r="J47" s="651" t="s">
        <v>757</v>
      </c>
      <c r="K47" s="651" t="s">
        <v>758</v>
      </c>
      <c r="L47" s="653">
        <v>151.13977883228165</v>
      </c>
      <c r="M47" s="653">
        <v>4</v>
      </c>
      <c r="N47" s="654">
        <v>604.5591153291266</v>
      </c>
    </row>
    <row r="48" spans="1:14" ht="14.4" customHeight="1" x14ac:dyDescent="0.3">
      <c r="A48" s="649" t="s">
        <v>580</v>
      </c>
      <c r="B48" s="650" t="s">
        <v>581</v>
      </c>
      <c r="C48" s="651" t="s">
        <v>585</v>
      </c>
      <c r="D48" s="652" t="s">
        <v>3291</v>
      </c>
      <c r="E48" s="651" t="s">
        <v>608</v>
      </c>
      <c r="F48" s="652" t="s">
        <v>3297</v>
      </c>
      <c r="G48" s="651" t="s">
        <v>630</v>
      </c>
      <c r="H48" s="651" t="s">
        <v>759</v>
      </c>
      <c r="I48" s="651" t="s">
        <v>760</v>
      </c>
      <c r="J48" s="651" t="s">
        <v>761</v>
      </c>
      <c r="K48" s="651" t="s">
        <v>762</v>
      </c>
      <c r="L48" s="653">
        <v>274.26055555555547</v>
      </c>
      <c r="M48" s="653">
        <v>36</v>
      </c>
      <c r="N48" s="654">
        <v>9873.3799999999974</v>
      </c>
    </row>
    <row r="49" spans="1:14" ht="14.4" customHeight="1" x14ac:dyDescent="0.3">
      <c r="A49" s="649" t="s">
        <v>580</v>
      </c>
      <c r="B49" s="650" t="s">
        <v>581</v>
      </c>
      <c r="C49" s="651" t="s">
        <v>585</v>
      </c>
      <c r="D49" s="652" t="s">
        <v>3291</v>
      </c>
      <c r="E49" s="651" t="s">
        <v>608</v>
      </c>
      <c r="F49" s="652" t="s">
        <v>3297</v>
      </c>
      <c r="G49" s="651" t="s">
        <v>630</v>
      </c>
      <c r="H49" s="651" t="s">
        <v>763</v>
      </c>
      <c r="I49" s="651" t="s">
        <v>764</v>
      </c>
      <c r="J49" s="651" t="s">
        <v>765</v>
      </c>
      <c r="K49" s="651" t="s">
        <v>766</v>
      </c>
      <c r="L49" s="653">
        <v>364.47000000000008</v>
      </c>
      <c r="M49" s="653">
        <v>5</v>
      </c>
      <c r="N49" s="654">
        <v>1822.3500000000004</v>
      </c>
    </row>
    <row r="50" spans="1:14" ht="14.4" customHeight="1" x14ac:dyDescent="0.3">
      <c r="A50" s="649" t="s">
        <v>580</v>
      </c>
      <c r="B50" s="650" t="s">
        <v>581</v>
      </c>
      <c r="C50" s="651" t="s">
        <v>585</v>
      </c>
      <c r="D50" s="652" t="s">
        <v>3291</v>
      </c>
      <c r="E50" s="651" t="s">
        <v>608</v>
      </c>
      <c r="F50" s="652" t="s">
        <v>3297</v>
      </c>
      <c r="G50" s="651" t="s">
        <v>630</v>
      </c>
      <c r="H50" s="651" t="s">
        <v>767</v>
      </c>
      <c r="I50" s="651" t="s">
        <v>768</v>
      </c>
      <c r="J50" s="651" t="s">
        <v>769</v>
      </c>
      <c r="K50" s="651" t="s">
        <v>770</v>
      </c>
      <c r="L50" s="653">
        <v>116.39</v>
      </c>
      <c r="M50" s="653">
        <v>1</v>
      </c>
      <c r="N50" s="654">
        <v>116.39</v>
      </c>
    </row>
    <row r="51" spans="1:14" ht="14.4" customHeight="1" x14ac:dyDescent="0.3">
      <c r="A51" s="649" t="s">
        <v>580</v>
      </c>
      <c r="B51" s="650" t="s">
        <v>581</v>
      </c>
      <c r="C51" s="651" t="s">
        <v>585</v>
      </c>
      <c r="D51" s="652" t="s">
        <v>3291</v>
      </c>
      <c r="E51" s="651" t="s">
        <v>608</v>
      </c>
      <c r="F51" s="652" t="s">
        <v>3297</v>
      </c>
      <c r="G51" s="651" t="s">
        <v>630</v>
      </c>
      <c r="H51" s="651" t="s">
        <v>771</v>
      </c>
      <c r="I51" s="651" t="s">
        <v>772</v>
      </c>
      <c r="J51" s="651" t="s">
        <v>773</v>
      </c>
      <c r="K51" s="651" t="s">
        <v>774</v>
      </c>
      <c r="L51" s="653">
        <v>128.88</v>
      </c>
      <c r="M51" s="653">
        <v>1</v>
      </c>
      <c r="N51" s="654">
        <v>128.88</v>
      </c>
    </row>
    <row r="52" spans="1:14" ht="14.4" customHeight="1" x14ac:dyDescent="0.3">
      <c r="A52" s="649" t="s">
        <v>580</v>
      </c>
      <c r="B52" s="650" t="s">
        <v>581</v>
      </c>
      <c r="C52" s="651" t="s">
        <v>585</v>
      </c>
      <c r="D52" s="652" t="s">
        <v>3291</v>
      </c>
      <c r="E52" s="651" t="s">
        <v>608</v>
      </c>
      <c r="F52" s="652" t="s">
        <v>3297</v>
      </c>
      <c r="G52" s="651" t="s">
        <v>630</v>
      </c>
      <c r="H52" s="651" t="s">
        <v>775</v>
      </c>
      <c r="I52" s="651" t="s">
        <v>776</v>
      </c>
      <c r="J52" s="651" t="s">
        <v>777</v>
      </c>
      <c r="K52" s="651" t="s">
        <v>778</v>
      </c>
      <c r="L52" s="653">
        <v>40.670119062239152</v>
      </c>
      <c r="M52" s="653">
        <v>4</v>
      </c>
      <c r="N52" s="654">
        <v>162.68047624895661</v>
      </c>
    </row>
    <row r="53" spans="1:14" ht="14.4" customHeight="1" x14ac:dyDescent="0.3">
      <c r="A53" s="649" t="s">
        <v>580</v>
      </c>
      <c r="B53" s="650" t="s">
        <v>581</v>
      </c>
      <c r="C53" s="651" t="s">
        <v>585</v>
      </c>
      <c r="D53" s="652" t="s">
        <v>3291</v>
      </c>
      <c r="E53" s="651" t="s">
        <v>608</v>
      </c>
      <c r="F53" s="652" t="s">
        <v>3297</v>
      </c>
      <c r="G53" s="651" t="s">
        <v>630</v>
      </c>
      <c r="H53" s="651" t="s">
        <v>779</v>
      </c>
      <c r="I53" s="651" t="s">
        <v>780</v>
      </c>
      <c r="J53" s="651" t="s">
        <v>781</v>
      </c>
      <c r="K53" s="651" t="s">
        <v>782</v>
      </c>
      <c r="L53" s="653">
        <v>194.04999999999998</v>
      </c>
      <c r="M53" s="653">
        <v>9</v>
      </c>
      <c r="N53" s="654">
        <v>1746.4499999999998</v>
      </c>
    </row>
    <row r="54" spans="1:14" ht="14.4" customHeight="1" x14ac:dyDescent="0.3">
      <c r="A54" s="649" t="s">
        <v>580</v>
      </c>
      <c r="B54" s="650" t="s">
        <v>581</v>
      </c>
      <c r="C54" s="651" t="s">
        <v>585</v>
      </c>
      <c r="D54" s="652" t="s">
        <v>3291</v>
      </c>
      <c r="E54" s="651" t="s">
        <v>608</v>
      </c>
      <c r="F54" s="652" t="s">
        <v>3297</v>
      </c>
      <c r="G54" s="651" t="s">
        <v>630</v>
      </c>
      <c r="H54" s="651" t="s">
        <v>783</v>
      </c>
      <c r="I54" s="651" t="s">
        <v>784</v>
      </c>
      <c r="J54" s="651" t="s">
        <v>785</v>
      </c>
      <c r="K54" s="651" t="s">
        <v>786</v>
      </c>
      <c r="L54" s="653">
        <v>102.446</v>
      </c>
      <c r="M54" s="653">
        <v>5</v>
      </c>
      <c r="N54" s="654">
        <v>512.23</v>
      </c>
    </row>
    <row r="55" spans="1:14" ht="14.4" customHeight="1" x14ac:dyDescent="0.3">
      <c r="A55" s="649" t="s">
        <v>580</v>
      </c>
      <c r="B55" s="650" t="s">
        <v>581</v>
      </c>
      <c r="C55" s="651" t="s">
        <v>585</v>
      </c>
      <c r="D55" s="652" t="s">
        <v>3291</v>
      </c>
      <c r="E55" s="651" t="s">
        <v>608</v>
      </c>
      <c r="F55" s="652" t="s">
        <v>3297</v>
      </c>
      <c r="G55" s="651" t="s">
        <v>630</v>
      </c>
      <c r="H55" s="651" t="s">
        <v>787</v>
      </c>
      <c r="I55" s="651" t="s">
        <v>787</v>
      </c>
      <c r="J55" s="651" t="s">
        <v>788</v>
      </c>
      <c r="K55" s="651" t="s">
        <v>789</v>
      </c>
      <c r="L55" s="653">
        <v>38.194957440499067</v>
      </c>
      <c r="M55" s="653">
        <v>164</v>
      </c>
      <c r="N55" s="654">
        <v>6263.9730202418468</v>
      </c>
    </row>
    <row r="56" spans="1:14" ht="14.4" customHeight="1" x14ac:dyDescent="0.3">
      <c r="A56" s="649" t="s">
        <v>580</v>
      </c>
      <c r="B56" s="650" t="s">
        <v>581</v>
      </c>
      <c r="C56" s="651" t="s">
        <v>585</v>
      </c>
      <c r="D56" s="652" t="s">
        <v>3291</v>
      </c>
      <c r="E56" s="651" t="s">
        <v>608</v>
      </c>
      <c r="F56" s="652" t="s">
        <v>3297</v>
      </c>
      <c r="G56" s="651" t="s">
        <v>630</v>
      </c>
      <c r="H56" s="651" t="s">
        <v>790</v>
      </c>
      <c r="I56" s="651" t="s">
        <v>791</v>
      </c>
      <c r="J56" s="651" t="s">
        <v>792</v>
      </c>
      <c r="K56" s="651" t="s">
        <v>793</v>
      </c>
      <c r="L56" s="653">
        <v>73.486635476204626</v>
      </c>
      <c r="M56" s="653">
        <v>6</v>
      </c>
      <c r="N56" s="654">
        <v>440.91981285722773</v>
      </c>
    </row>
    <row r="57" spans="1:14" ht="14.4" customHeight="1" x14ac:dyDescent="0.3">
      <c r="A57" s="649" t="s">
        <v>580</v>
      </c>
      <c r="B57" s="650" t="s">
        <v>581</v>
      </c>
      <c r="C57" s="651" t="s">
        <v>585</v>
      </c>
      <c r="D57" s="652" t="s">
        <v>3291</v>
      </c>
      <c r="E57" s="651" t="s">
        <v>608</v>
      </c>
      <c r="F57" s="652" t="s">
        <v>3297</v>
      </c>
      <c r="G57" s="651" t="s">
        <v>630</v>
      </c>
      <c r="H57" s="651" t="s">
        <v>794</v>
      </c>
      <c r="I57" s="651" t="s">
        <v>795</v>
      </c>
      <c r="J57" s="651" t="s">
        <v>792</v>
      </c>
      <c r="K57" s="651" t="s">
        <v>796</v>
      </c>
      <c r="L57" s="653">
        <v>237.85463749415081</v>
      </c>
      <c r="M57" s="653">
        <v>36</v>
      </c>
      <c r="N57" s="654">
        <v>8562.7669497894294</v>
      </c>
    </row>
    <row r="58" spans="1:14" ht="14.4" customHeight="1" x14ac:dyDescent="0.3">
      <c r="A58" s="649" t="s">
        <v>580</v>
      </c>
      <c r="B58" s="650" t="s">
        <v>581</v>
      </c>
      <c r="C58" s="651" t="s">
        <v>585</v>
      </c>
      <c r="D58" s="652" t="s">
        <v>3291</v>
      </c>
      <c r="E58" s="651" t="s">
        <v>608</v>
      </c>
      <c r="F58" s="652" t="s">
        <v>3297</v>
      </c>
      <c r="G58" s="651" t="s">
        <v>630</v>
      </c>
      <c r="H58" s="651" t="s">
        <v>797</v>
      </c>
      <c r="I58" s="651" t="s">
        <v>798</v>
      </c>
      <c r="J58" s="651" t="s">
        <v>799</v>
      </c>
      <c r="K58" s="651" t="s">
        <v>800</v>
      </c>
      <c r="L58" s="653">
        <v>184.73666666666668</v>
      </c>
      <c r="M58" s="653">
        <v>1</v>
      </c>
      <c r="N58" s="654">
        <v>184.73666666666668</v>
      </c>
    </row>
    <row r="59" spans="1:14" ht="14.4" customHeight="1" x14ac:dyDescent="0.3">
      <c r="A59" s="649" t="s">
        <v>580</v>
      </c>
      <c r="B59" s="650" t="s">
        <v>581</v>
      </c>
      <c r="C59" s="651" t="s">
        <v>585</v>
      </c>
      <c r="D59" s="652" t="s">
        <v>3291</v>
      </c>
      <c r="E59" s="651" t="s">
        <v>608</v>
      </c>
      <c r="F59" s="652" t="s">
        <v>3297</v>
      </c>
      <c r="G59" s="651" t="s">
        <v>630</v>
      </c>
      <c r="H59" s="651" t="s">
        <v>801</v>
      </c>
      <c r="I59" s="651" t="s">
        <v>802</v>
      </c>
      <c r="J59" s="651" t="s">
        <v>803</v>
      </c>
      <c r="K59" s="651" t="s">
        <v>804</v>
      </c>
      <c r="L59" s="653">
        <v>151.48999999999998</v>
      </c>
      <c r="M59" s="653">
        <v>4</v>
      </c>
      <c r="N59" s="654">
        <v>605.95999999999992</v>
      </c>
    </row>
    <row r="60" spans="1:14" ht="14.4" customHeight="1" x14ac:dyDescent="0.3">
      <c r="A60" s="649" t="s">
        <v>580</v>
      </c>
      <c r="B60" s="650" t="s">
        <v>581</v>
      </c>
      <c r="C60" s="651" t="s">
        <v>585</v>
      </c>
      <c r="D60" s="652" t="s">
        <v>3291</v>
      </c>
      <c r="E60" s="651" t="s">
        <v>608</v>
      </c>
      <c r="F60" s="652" t="s">
        <v>3297</v>
      </c>
      <c r="G60" s="651" t="s">
        <v>630</v>
      </c>
      <c r="H60" s="651" t="s">
        <v>805</v>
      </c>
      <c r="I60" s="651" t="s">
        <v>806</v>
      </c>
      <c r="J60" s="651" t="s">
        <v>807</v>
      </c>
      <c r="K60" s="651" t="s">
        <v>808</v>
      </c>
      <c r="L60" s="653">
        <v>77.214999999999989</v>
      </c>
      <c r="M60" s="653">
        <v>2</v>
      </c>
      <c r="N60" s="654">
        <v>154.42999999999998</v>
      </c>
    </row>
    <row r="61" spans="1:14" ht="14.4" customHeight="1" x14ac:dyDescent="0.3">
      <c r="A61" s="649" t="s">
        <v>580</v>
      </c>
      <c r="B61" s="650" t="s">
        <v>581</v>
      </c>
      <c r="C61" s="651" t="s">
        <v>585</v>
      </c>
      <c r="D61" s="652" t="s">
        <v>3291</v>
      </c>
      <c r="E61" s="651" t="s">
        <v>608</v>
      </c>
      <c r="F61" s="652" t="s">
        <v>3297</v>
      </c>
      <c r="G61" s="651" t="s">
        <v>630</v>
      </c>
      <c r="H61" s="651" t="s">
        <v>809</v>
      </c>
      <c r="I61" s="651" t="s">
        <v>810</v>
      </c>
      <c r="J61" s="651" t="s">
        <v>811</v>
      </c>
      <c r="K61" s="651" t="s">
        <v>812</v>
      </c>
      <c r="L61" s="653">
        <v>118.72600000000001</v>
      </c>
      <c r="M61" s="653">
        <v>1</v>
      </c>
      <c r="N61" s="654">
        <v>118.72600000000001</v>
      </c>
    </row>
    <row r="62" spans="1:14" ht="14.4" customHeight="1" x14ac:dyDescent="0.3">
      <c r="A62" s="649" t="s">
        <v>580</v>
      </c>
      <c r="B62" s="650" t="s">
        <v>581</v>
      </c>
      <c r="C62" s="651" t="s">
        <v>585</v>
      </c>
      <c r="D62" s="652" t="s">
        <v>3291</v>
      </c>
      <c r="E62" s="651" t="s">
        <v>608</v>
      </c>
      <c r="F62" s="652" t="s">
        <v>3297</v>
      </c>
      <c r="G62" s="651" t="s">
        <v>630</v>
      </c>
      <c r="H62" s="651" t="s">
        <v>813</v>
      </c>
      <c r="I62" s="651" t="s">
        <v>814</v>
      </c>
      <c r="J62" s="651" t="s">
        <v>815</v>
      </c>
      <c r="K62" s="651" t="s">
        <v>816</v>
      </c>
      <c r="L62" s="653">
        <v>59.43</v>
      </c>
      <c r="M62" s="653">
        <v>1</v>
      </c>
      <c r="N62" s="654">
        <v>59.43</v>
      </c>
    </row>
    <row r="63" spans="1:14" ht="14.4" customHeight="1" x14ac:dyDescent="0.3">
      <c r="A63" s="649" t="s">
        <v>580</v>
      </c>
      <c r="B63" s="650" t="s">
        <v>581</v>
      </c>
      <c r="C63" s="651" t="s">
        <v>585</v>
      </c>
      <c r="D63" s="652" t="s">
        <v>3291</v>
      </c>
      <c r="E63" s="651" t="s">
        <v>608</v>
      </c>
      <c r="F63" s="652" t="s">
        <v>3297</v>
      </c>
      <c r="G63" s="651" t="s">
        <v>630</v>
      </c>
      <c r="H63" s="651" t="s">
        <v>817</v>
      </c>
      <c r="I63" s="651" t="s">
        <v>818</v>
      </c>
      <c r="J63" s="651" t="s">
        <v>819</v>
      </c>
      <c r="K63" s="651" t="s">
        <v>820</v>
      </c>
      <c r="L63" s="653">
        <v>85.769999999999982</v>
      </c>
      <c r="M63" s="653">
        <v>2</v>
      </c>
      <c r="N63" s="654">
        <v>171.53999999999996</v>
      </c>
    </row>
    <row r="64" spans="1:14" ht="14.4" customHeight="1" x14ac:dyDescent="0.3">
      <c r="A64" s="649" t="s">
        <v>580</v>
      </c>
      <c r="B64" s="650" t="s">
        <v>581</v>
      </c>
      <c r="C64" s="651" t="s">
        <v>585</v>
      </c>
      <c r="D64" s="652" t="s">
        <v>3291</v>
      </c>
      <c r="E64" s="651" t="s">
        <v>608</v>
      </c>
      <c r="F64" s="652" t="s">
        <v>3297</v>
      </c>
      <c r="G64" s="651" t="s">
        <v>630</v>
      </c>
      <c r="H64" s="651" t="s">
        <v>821</v>
      </c>
      <c r="I64" s="651" t="s">
        <v>822</v>
      </c>
      <c r="J64" s="651" t="s">
        <v>823</v>
      </c>
      <c r="K64" s="651" t="s">
        <v>824</v>
      </c>
      <c r="L64" s="653">
        <v>103.98009122470999</v>
      </c>
      <c r="M64" s="653">
        <v>1</v>
      </c>
      <c r="N64" s="654">
        <v>103.98009122470999</v>
      </c>
    </row>
    <row r="65" spans="1:14" ht="14.4" customHeight="1" x14ac:dyDescent="0.3">
      <c r="A65" s="649" t="s">
        <v>580</v>
      </c>
      <c r="B65" s="650" t="s">
        <v>581</v>
      </c>
      <c r="C65" s="651" t="s">
        <v>585</v>
      </c>
      <c r="D65" s="652" t="s">
        <v>3291</v>
      </c>
      <c r="E65" s="651" t="s">
        <v>608</v>
      </c>
      <c r="F65" s="652" t="s">
        <v>3297</v>
      </c>
      <c r="G65" s="651" t="s">
        <v>630</v>
      </c>
      <c r="H65" s="651" t="s">
        <v>825</v>
      </c>
      <c r="I65" s="651" t="s">
        <v>826</v>
      </c>
      <c r="J65" s="651" t="s">
        <v>827</v>
      </c>
      <c r="K65" s="651" t="s">
        <v>828</v>
      </c>
      <c r="L65" s="653">
        <v>339.95499999999998</v>
      </c>
      <c r="M65" s="653">
        <v>4</v>
      </c>
      <c r="N65" s="654">
        <v>1359.82</v>
      </c>
    </row>
    <row r="66" spans="1:14" ht="14.4" customHeight="1" x14ac:dyDescent="0.3">
      <c r="A66" s="649" t="s">
        <v>580</v>
      </c>
      <c r="B66" s="650" t="s">
        <v>581</v>
      </c>
      <c r="C66" s="651" t="s">
        <v>585</v>
      </c>
      <c r="D66" s="652" t="s">
        <v>3291</v>
      </c>
      <c r="E66" s="651" t="s">
        <v>608</v>
      </c>
      <c r="F66" s="652" t="s">
        <v>3297</v>
      </c>
      <c r="G66" s="651" t="s">
        <v>630</v>
      </c>
      <c r="H66" s="651" t="s">
        <v>829</v>
      </c>
      <c r="I66" s="651" t="s">
        <v>830</v>
      </c>
      <c r="J66" s="651" t="s">
        <v>831</v>
      </c>
      <c r="K66" s="651" t="s">
        <v>828</v>
      </c>
      <c r="L66" s="653">
        <v>339.62</v>
      </c>
      <c r="M66" s="653">
        <v>1</v>
      </c>
      <c r="N66" s="654">
        <v>339.62</v>
      </c>
    </row>
    <row r="67" spans="1:14" ht="14.4" customHeight="1" x14ac:dyDescent="0.3">
      <c r="A67" s="649" t="s">
        <v>580</v>
      </c>
      <c r="B67" s="650" t="s">
        <v>581</v>
      </c>
      <c r="C67" s="651" t="s">
        <v>585</v>
      </c>
      <c r="D67" s="652" t="s">
        <v>3291</v>
      </c>
      <c r="E67" s="651" t="s">
        <v>608</v>
      </c>
      <c r="F67" s="652" t="s">
        <v>3297</v>
      </c>
      <c r="G67" s="651" t="s">
        <v>630</v>
      </c>
      <c r="H67" s="651" t="s">
        <v>832</v>
      </c>
      <c r="I67" s="651" t="s">
        <v>833</v>
      </c>
      <c r="J67" s="651" t="s">
        <v>834</v>
      </c>
      <c r="K67" s="651" t="s">
        <v>835</v>
      </c>
      <c r="L67" s="653">
        <v>54.369999999999969</v>
      </c>
      <c r="M67" s="653">
        <v>1</v>
      </c>
      <c r="N67" s="654">
        <v>54.369999999999969</v>
      </c>
    </row>
    <row r="68" spans="1:14" ht="14.4" customHeight="1" x14ac:dyDescent="0.3">
      <c r="A68" s="649" t="s">
        <v>580</v>
      </c>
      <c r="B68" s="650" t="s">
        <v>581</v>
      </c>
      <c r="C68" s="651" t="s">
        <v>585</v>
      </c>
      <c r="D68" s="652" t="s">
        <v>3291</v>
      </c>
      <c r="E68" s="651" t="s">
        <v>608</v>
      </c>
      <c r="F68" s="652" t="s">
        <v>3297</v>
      </c>
      <c r="G68" s="651" t="s">
        <v>630</v>
      </c>
      <c r="H68" s="651" t="s">
        <v>836</v>
      </c>
      <c r="I68" s="651" t="s">
        <v>837</v>
      </c>
      <c r="J68" s="651" t="s">
        <v>838</v>
      </c>
      <c r="K68" s="651" t="s">
        <v>839</v>
      </c>
      <c r="L68" s="653">
        <v>57.109998203082156</v>
      </c>
      <c r="M68" s="653">
        <v>2</v>
      </c>
      <c r="N68" s="654">
        <v>114.21999640616431</v>
      </c>
    </row>
    <row r="69" spans="1:14" ht="14.4" customHeight="1" x14ac:dyDescent="0.3">
      <c r="A69" s="649" t="s">
        <v>580</v>
      </c>
      <c r="B69" s="650" t="s">
        <v>581</v>
      </c>
      <c r="C69" s="651" t="s">
        <v>585</v>
      </c>
      <c r="D69" s="652" t="s">
        <v>3291</v>
      </c>
      <c r="E69" s="651" t="s">
        <v>608</v>
      </c>
      <c r="F69" s="652" t="s">
        <v>3297</v>
      </c>
      <c r="G69" s="651" t="s">
        <v>630</v>
      </c>
      <c r="H69" s="651" t="s">
        <v>840</v>
      </c>
      <c r="I69" s="651" t="s">
        <v>841</v>
      </c>
      <c r="J69" s="651" t="s">
        <v>842</v>
      </c>
      <c r="K69" s="651" t="s">
        <v>843</v>
      </c>
      <c r="L69" s="653">
        <v>70.232997917030602</v>
      </c>
      <c r="M69" s="653">
        <v>3</v>
      </c>
      <c r="N69" s="654">
        <v>210.69899375109179</v>
      </c>
    </row>
    <row r="70" spans="1:14" ht="14.4" customHeight="1" x14ac:dyDescent="0.3">
      <c r="A70" s="649" t="s">
        <v>580</v>
      </c>
      <c r="B70" s="650" t="s">
        <v>581</v>
      </c>
      <c r="C70" s="651" t="s">
        <v>585</v>
      </c>
      <c r="D70" s="652" t="s">
        <v>3291</v>
      </c>
      <c r="E70" s="651" t="s">
        <v>608</v>
      </c>
      <c r="F70" s="652" t="s">
        <v>3297</v>
      </c>
      <c r="G70" s="651" t="s">
        <v>630</v>
      </c>
      <c r="H70" s="651" t="s">
        <v>844</v>
      </c>
      <c r="I70" s="651" t="s">
        <v>845</v>
      </c>
      <c r="J70" s="651" t="s">
        <v>846</v>
      </c>
      <c r="K70" s="651" t="s">
        <v>847</v>
      </c>
      <c r="L70" s="653">
        <v>331.02846428571445</v>
      </c>
      <c r="M70" s="653">
        <v>2</v>
      </c>
      <c r="N70" s="654">
        <v>662.0569285714289</v>
      </c>
    </row>
    <row r="71" spans="1:14" ht="14.4" customHeight="1" x14ac:dyDescent="0.3">
      <c r="A71" s="649" t="s">
        <v>580</v>
      </c>
      <c r="B71" s="650" t="s">
        <v>581</v>
      </c>
      <c r="C71" s="651" t="s">
        <v>585</v>
      </c>
      <c r="D71" s="652" t="s">
        <v>3291</v>
      </c>
      <c r="E71" s="651" t="s">
        <v>608</v>
      </c>
      <c r="F71" s="652" t="s">
        <v>3297</v>
      </c>
      <c r="G71" s="651" t="s">
        <v>630</v>
      </c>
      <c r="H71" s="651" t="s">
        <v>848</v>
      </c>
      <c r="I71" s="651" t="s">
        <v>849</v>
      </c>
      <c r="J71" s="651" t="s">
        <v>850</v>
      </c>
      <c r="K71" s="651" t="s">
        <v>851</v>
      </c>
      <c r="L71" s="653">
        <v>45.964466482023738</v>
      </c>
      <c r="M71" s="653">
        <v>73</v>
      </c>
      <c r="N71" s="654">
        <v>3355.4060531877331</v>
      </c>
    </row>
    <row r="72" spans="1:14" ht="14.4" customHeight="1" x14ac:dyDescent="0.3">
      <c r="A72" s="649" t="s">
        <v>580</v>
      </c>
      <c r="B72" s="650" t="s">
        <v>581</v>
      </c>
      <c r="C72" s="651" t="s">
        <v>585</v>
      </c>
      <c r="D72" s="652" t="s">
        <v>3291</v>
      </c>
      <c r="E72" s="651" t="s">
        <v>608</v>
      </c>
      <c r="F72" s="652" t="s">
        <v>3297</v>
      </c>
      <c r="G72" s="651" t="s">
        <v>630</v>
      </c>
      <c r="H72" s="651" t="s">
        <v>852</v>
      </c>
      <c r="I72" s="651" t="s">
        <v>853</v>
      </c>
      <c r="J72" s="651" t="s">
        <v>854</v>
      </c>
      <c r="K72" s="651" t="s">
        <v>855</v>
      </c>
      <c r="L72" s="653">
        <v>39.050128916371222</v>
      </c>
      <c r="M72" s="653">
        <v>1</v>
      </c>
      <c r="N72" s="654">
        <v>39.050128916371222</v>
      </c>
    </row>
    <row r="73" spans="1:14" ht="14.4" customHeight="1" x14ac:dyDescent="0.3">
      <c r="A73" s="649" t="s">
        <v>580</v>
      </c>
      <c r="B73" s="650" t="s">
        <v>581</v>
      </c>
      <c r="C73" s="651" t="s">
        <v>585</v>
      </c>
      <c r="D73" s="652" t="s">
        <v>3291</v>
      </c>
      <c r="E73" s="651" t="s">
        <v>608</v>
      </c>
      <c r="F73" s="652" t="s">
        <v>3297</v>
      </c>
      <c r="G73" s="651" t="s">
        <v>630</v>
      </c>
      <c r="H73" s="651" t="s">
        <v>856</v>
      </c>
      <c r="I73" s="651" t="s">
        <v>857</v>
      </c>
      <c r="J73" s="651" t="s">
        <v>741</v>
      </c>
      <c r="K73" s="651" t="s">
        <v>858</v>
      </c>
      <c r="L73" s="653">
        <v>22.550341874669385</v>
      </c>
      <c r="M73" s="653">
        <v>132</v>
      </c>
      <c r="N73" s="654">
        <v>2976.6451274563588</v>
      </c>
    </row>
    <row r="74" spans="1:14" ht="14.4" customHeight="1" x14ac:dyDescent="0.3">
      <c r="A74" s="649" t="s">
        <v>580</v>
      </c>
      <c r="B74" s="650" t="s">
        <v>581</v>
      </c>
      <c r="C74" s="651" t="s">
        <v>585</v>
      </c>
      <c r="D74" s="652" t="s">
        <v>3291</v>
      </c>
      <c r="E74" s="651" t="s">
        <v>608</v>
      </c>
      <c r="F74" s="652" t="s">
        <v>3297</v>
      </c>
      <c r="G74" s="651" t="s">
        <v>630</v>
      </c>
      <c r="H74" s="651" t="s">
        <v>859</v>
      </c>
      <c r="I74" s="651" t="s">
        <v>860</v>
      </c>
      <c r="J74" s="651" t="s">
        <v>861</v>
      </c>
      <c r="K74" s="651"/>
      <c r="L74" s="653">
        <v>100.31</v>
      </c>
      <c r="M74" s="653">
        <v>1</v>
      </c>
      <c r="N74" s="654">
        <v>100.31</v>
      </c>
    </row>
    <row r="75" spans="1:14" ht="14.4" customHeight="1" x14ac:dyDescent="0.3">
      <c r="A75" s="649" t="s">
        <v>580</v>
      </c>
      <c r="B75" s="650" t="s">
        <v>581</v>
      </c>
      <c r="C75" s="651" t="s">
        <v>585</v>
      </c>
      <c r="D75" s="652" t="s">
        <v>3291</v>
      </c>
      <c r="E75" s="651" t="s">
        <v>608</v>
      </c>
      <c r="F75" s="652" t="s">
        <v>3297</v>
      </c>
      <c r="G75" s="651" t="s">
        <v>630</v>
      </c>
      <c r="H75" s="651" t="s">
        <v>862</v>
      </c>
      <c r="I75" s="651" t="s">
        <v>863</v>
      </c>
      <c r="J75" s="651" t="s">
        <v>864</v>
      </c>
      <c r="K75" s="651" t="s">
        <v>865</v>
      </c>
      <c r="L75" s="653">
        <v>28.35</v>
      </c>
      <c r="M75" s="653">
        <v>1</v>
      </c>
      <c r="N75" s="654">
        <v>28.35</v>
      </c>
    </row>
    <row r="76" spans="1:14" ht="14.4" customHeight="1" x14ac:dyDescent="0.3">
      <c r="A76" s="649" t="s">
        <v>580</v>
      </c>
      <c r="B76" s="650" t="s">
        <v>581</v>
      </c>
      <c r="C76" s="651" t="s">
        <v>585</v>
      </c>
      <c r="D76" s="652" t="s">
        <v>3291</v>
      </c>
      <c r="E76" s="651" t="s">
        <v>608</v>
      </c>
      <c r="F76" s="652" t="s">
        <v>3297</v>
      </c>
      <c r="G76" s="651" t="s">
        <v>630</v>
      </c>
      <c r="H76" s="651" t="s">
        <v>866</v>
      </c>
      <c r="I76" s="651" t="s">
        <v>867</v>
      </c>
      <c r="J76" s="651" t="s">
        <v>868</v>
      </c>
      <c r="K76" s="651" t="s">
        <v>869</v>
      </c>
      <c r="L76" s="653">
        <v>60.232999999999983</v>
      </c>
      <c r="M76" s="653">
        <v>10</v>
      </c>
      <c r="N76" s="654">
        <v>602.32999999999981</v>
      </c>
    </row>
    <row r="77" spans="1:14" ht="14.4" customHeight="1" x14ac:dyDescent="0.3">
      <c r="A77" s="649" t="s">
        <v>580</v>
      </c>
      <c r="B77" s="650" t="s">
        <v>581</v>
      </c>
      <c r="C77" s="651" t="s">
        <v>585</v>
      </c>
      <c r="D77" s="652" t="s">
        <v>3291</v>
      </c>
      <c r="E77" s="651" t="s">
        <v>608</v>
      </c>
      <c r="F77" s="652" t="s">
        <v>3297</v>
      </c>
      <c r="G77" s="651" t="s">
        <v>630</v>
      </c>
      <c r="H77" s="651" t="s">
        <v>870</v>
      </c>
      <c r="I77" s="651" t="s">
        <v>871</v>
      </c>
      <c r="J77" s="651" t="s">
        <v>872</v>
      </c>
      <c r="K77" s="651" t="s">
        <v>873</v>
      </c>
      <c r="L77" s="653">
        <v>77.099999999999994</v>
      </c>
      <c r="M77" s="653">
        <v>15</v>
      </c>
      <c r="N77" s="654">
        <v>1156.5</v>
      </c>
    </row>
    <row r="78" spans="1:14" ht="14.4" customHeight="1" x14ac:dyDescent="0.3">
      <c r="A78" s="649" t="s">
        <v>580</v>
      </c>
      <c r="B78" s="650" t="s">
        <v>581</v>
      </c>
      <c r="C78" s="651" t="s">
        <v>585</v>
      </c>
      <c r="D78" s="652" t="s">
        <v>3291</v>
      </c>
      <c r="E78" s="651" t="s">
        <v>608</v>
      </c>
      <c r="F78" s="652" t="s">
        <v>3297</v>
      </c>
      <c r="G78" s="651" t="s">
        <v>630</v>
      </c>
      <c r="H78" s="651" t="s">
        <v>874</v>
      </c>
      <c r="I78" s="651" t="s">
        <v>875</v>
      </c>
      <c r="J78" s="651" t="s">
        <v>876</v>
      </c>
      <c r="K78" s="651" t="s">
        <v>877</v>
      </c>
      <c r="L78" s="653">
        <v>158.21688761195057</v>
      </c>
      <c r="M78" s="653">
        <v>25</v>
      </c>
      <c r="N78" s="654">
        <v>3955.4221902987642</v>
      </c>
    </row>
    <row r="79" spans="1:14" ht="14.4" customHeight="1" x14ac:dyDescent="0.3">
      <c r="A79" s="649" t="s">
        <v>580</v>
      </c>
      <c r="B79" s="650" t="s">
        <v>581</v>
      </c>
      <c r="C79" s="651" t="s">
        <v>585</v>
      </c>
      <c r="D79" s="652" t="s">
        <v>3291</v>
      </c>
      <c r="E79" s="651" t="s">
        <v>608</v>
      </c>
      <c r="F79" s="652" t="s">
        <v>3297</v>
      </c>
      <c r="G79" s="651" t="s">
        <v>630</v>
      </c>
      <c r="H79" s="651" t="s">
        <v>878</v>
      </c>
      <c r="I79" s="651" t="s">
        <v>879</v>
      </c>
      <c r="J79" s="651" t="s">
        <v>880</v>
      </c>
      <c r="K79" s="651" t="s">
        <v>881</v>
      </c>
      <c r="L79" s="653">
        <v>1123.7498423704146</v>
      </c>
      <c r="M79" s="653">
        <v>4</v>
      </c>
      <c r="N79" s="654">
        <v>4494.9993694816585</v>
      </c>
    </row>
    <row r="80" spans="1:14" ht="14.4" customHeight="1" x14ac:dyDescent="0.3">
      <c r="A80" s="649" t="s">
        <v>580</v>
      </c>
      <c r="B80" s="650" t="s">
        <v>581</v>
      </c>
      <c r="C80" s="651" t="s">
        <v>585</v>
      </c>
      <c r="D80" s="652" t="s">
        <v>3291</v>
      </c>
      <c r="E80" s="651" t="s">
        <v>608</v>
      </c>
      <c r="F80" s="652" t="s">
        <v>3297</v>
      </c>
      <c r="G80" s="651" t="s">
        <v>630</v>
      </c>
      <c r="H80" s="651" t="s">
        <v>882</v>
      </c>
      <c r="I80" s="651" t="s">
        <v>883</v>
      </c>
      <c r="J80" s="651" t="s">
        <v>884</v>
      </c>
      <c r="K80" s="651" t="s">
        <v>885</v>
      </c>
      <c r="L80" s="653">
        <v>67.936265978921625</v>
      </c>
      <c r="M80" s="653">
        <v>10</v>
      </c>
      <c r="N80" s="654">
        <v>679.3626597892162</v>
      </c>
    </row>
    <row r="81" spans="1:14" ht="14.4" customHeight="1" x14ac:dyDescent="0.3">
      <c r="A81" s="649" t="s">
        <v>580</v>
      </c>
      <c r="B81" s="650" t="s">
        <v>581</v>
      </c>
      <c r="C81" s="651" t="s">
        <v>585</v>
      </c>
      <c r="D81" s="652" t="s">
        <v>3291</v>
      </c>
      <c r="E81" s="651" t="s">
        <v>608</v>
      </c>
      <c r="F81" s="652" t="s">
        <v>3297</v>
      </c>
      <c r="G81" s="651" t="s">
        <v>630</v>
      </c>
      <c r="H81" s="651" t="s">
        <v>886</v>
      </c>
      <c r="I81" s="651" t="s">
        <v>887</v>
      </c>
      <c r="J81" s="651" t="s">
        <v>888</v>
      </c>
      <c r="K81" s="651" t="s">
        <v>889</v>
      </c>
      <c r="L81" s="653">
        <v>83.858042817472722</v>
      </c>
      <c r="M81" s="653">
        <v>20</v>
      </c>
      <c r="N81" s="654">
        <v>1677.1608563494544</v>
      </c>
    </row>
    <row r="82" spans="1:14" ht="14.4" customHeight="1" x14ac:dyDescent="0.3">
      <c r="A82" s="649" t="s">
        <v>580</v>
      </c>
      <c r="B82" s="650" t="s">
        <v>581</v>
      </c>
      <c r="C82" s="651" t="s">
        <v>585</v>
      </c>
      <c r="D82" s="652" t="s">
        <v>3291</v>
      </c>
      <c r="E82" s="651" t="s">
        <v>608</v>
      </c>
      <c r="F82" s="652" t="s">
        <v>3297</v>
      </c>
      <c r="G82" s="651" t="s">
        <v>630</v>
      </c>
      <c r="H82" s="651" t="s">
        <v>890</v>
      </c>
      <c r="I82" s="651" t="s">
        <v>891</v>
      </c>
      <c r="J82" s="651" t="s">
        <v>892</v>
      </c>
      <c r="K82" s="651" t="s">
        <v>893</v>
      </c>
      <c r="L82" s="653">
        <v>122.90333333333335</v>
      </c>
      <c r="M82" s="653">
        <v>3</v>
      </c>
      <c r="N82" s="654">
        <v>368.71000000000004</v>
      </c>
    </row>
    <row r="83" spans="1:14" ht="14.4" customHeight="1" x14ac:dyDescent="0.3">
      <c r="A83" s="649" t="s">
        <v>580</v>
      </c>
      <c r="B83" s="650" t="s">
        <v>581</v>
      </c>
      <c r="C83" s="651" t="s">
        <v>585</v>
      </c>
      <c r="D83" s="652" t="s">
        <v>3291</v>
      </c>
      <c r="E83" s="651" t="s">
        <v>608</v>
      </c>
      <c r="F83" s="652" t="s">
        <v>3297</v>
      </c>
      <c r="G83" s="651" t="s">
        <v>630</v>
      </c>
      <c r="H83" s="651" t="s">
        <v>894</v>
      </c>
      <c r="I83" s="651" t="s">
        <v>895</v>
      </c>
      <c r="J83" s="651" t="s">
        <v>896</v>
      </c>
      <c r="K83" s="651" t="s">
        <v>897</v>
      </c>
      <c r="L83" s="653">
        <v>69.700152984278276</v>
      </c>
      <c r="M83" s="653">
        <v>2</v>
      </c>
      <c r="N83" s="654">
        <v>139.40030596855655</v>
      </c>
    </row>
    <row r="84" spans="1:14" ht="14.4" customHeight="1" x14ac:dyDescent="0.3">
      <c r="A84" s="649" t="s">
        <v>580</v>
      </c>
      <c r="B84" s="650" t="s">
        <v>581</v>
      </c>
      <c r="C84" s="651" t="s">
        <v>585</v>
      </c>
      <c r="D84" s="652" t="s">
        <v>3291</v>
      </c>
      <c r="E84" s="651" t="s">
        <v>608</v>
      </c>
      <c r="F84" s="652" t="s">
        <v>3297</v>
      </c>
      <c r="G84" s="651" t="s">
        <v>630</v>
      </c>
      <c r="H84" s="651" t="s">
        <v>898</v>
      </c>
      <c r="I84" s="651" t="s">
        <v>899</v>
      </c>
      <c r="J84" s="651" t="s">
        <v>900</v>
      </c>
      <c r="K84" s="651" t="s">
        <v>901</v>
      </c>
      <c r="L84" s="653">
        <v>93.04</v>
      </c>
      <c r="M84" s="653">
        <v>1</v>
      </c>
      <c r="N84" s="654">
        <v>93.04</v>
      </c>
    </row>
    <row r="85" spans="1:14" ht="14.4" customHeight="1" x14ac:dyDescent="0.3">
      <c r="A85" s="649" t="s">
        <v>580</v>
      </c>
      <c r="B85" s="650" t="s">
        <v>581</v>
      </c>
      <c r="C85" s="651" t="s">
        <v>585</v>
      </c>
      <c r="D85" s="652" t="s">
        <v>3291</v>
      </c>
      <c r="E85" s="651" t="s">
        <v>608</v>
      </c>
      <c r="F85" s="652" t="s">
        <v>3297</v>
      </c>
      <c r="G85" s="651" t="s">
        <v>630</v>
      </c>
      <c r="H85" s="651" t="s">
        <v>902</v>
      </c>
      <c r="I85" s="651" t="s">
        <v>903</v>
      </c>
      <c r="J85" s="651" t="s">
        <v>904</v>
      </c>
      <c r="K85" s="651" t="s">
        <v>905</v>
      </c>
      <c r="L85" s="653">
        <v>108.60999999999999</v>
      </c>
      <c r="M85" s="653">
        <v>1</v>
      </c>
      <c r="N85" s="654">
        <v>108.60999999999999</v>
      </c>
    </row>
    <row r="86" spans="1:14" ht="14.4" customHeight="1" x14ac:dyDescent="0.3">
      <c r="A86" s="649" t="s">
        <v>580</v>
      </c>
      <c r="B86" s="650" t="s">
        <v>581</v>
      </c>
      <c r="C86" s="651" t="s">
        <v>585</v>
      </c>
      <c r="D86" s="652" t="s">
        <v>3291</v>
      </c>
      <c r="E86" s="651" t="s">
        <v>608</v>
      </c>
      <c r="F86" s="652" t="s">
        <v>3297</v>
      </c>
      <c r="G86" s="651" t="s">
        <v>630</v>
      </c>
      <c r="H86" s="651" t="s">
        <v>906</v>
      </c>
      <c r="I86" s="651" t="s">
        <v>907</v>
      </c>
      <c r="J86" s="651" t="s">
        <v>908</v>
      </c>
      <c r="K86" s="651" t="s">
        <v>909</v>
      </c>
      <c r="L86" s="653">
        <v>167.76290964276873</v>
      </c>
      <c r="M86" s="653">
        <v>54</v>
      </c>
      <c r="N86" s="654">
        <v>9059.1971207095121</v>
      </c>
    </row>
    <row r="87" spans="1:14" ht="14.4" customHeight="1" x14ac:dyDescent="0.3">
      <c r="A87" s="649" t="s">
        <v>580</v>
      </c>
      <c r="B87" s="650" t="s">
        <v>581</v>
      </c>
      <c r="C87" s="651" t="s">
        <v>585</v>
      </c>
      <c r="D87" s="652" t="s">
        <v>3291</v>
      </c>
      <c r="E87" s="651" t="s">
        <v>608</v>
      </c>
      <c r="F87" s="652" t="s">
        <v>3297</v>
      </c>
      <c r="G87" s="651" t="s">
        <v>630</v>
      </c>
      <c r="H87" s="651" t="s">
        <v>910</v>
      </c>
      <c r="I87" s="651" t="s">
        <v>911</v>
      </c>
      <c r="J87" s="651" t="s">
        <v>912</v>
      </c>
      <c r="K87" s="651" t="s">
        <v>913</v>
      </c>
      <c r="L87" s="653">
        <v>66.885448122982567</v>
      </c>
      <c r="M87" s="653">
        <v>103</v>
      </c>
      <c r="N87" s="654">
        <v>6889.2011566672045</v>
      </c>
    </row>
    <row r="88" spans="1:14" ht="14.4" customHeight="1" x14ac:dyDescent="0.3">
      <c r="A88" s="649" t="s">
        <v>580</v>
      </c>
      <c r="B88" s="650" t="s">
        <v>581</v>
      </c>
      <c r="C88" s="651" t="s">
        <v>585</v>
      </c>
      <c r="D88" s="652" t="s">
        <v>3291</v>
      </c>
      <c r="E88" s="651" t="s">
        <v>608</v>
      </c>
      <c r="F88" s="652" t="s">
        <v>3297</v>
      </c>
      <c r="G88" s="651" t="s">
        <v>630</v>
      </c>
      <c r="H88" s="651" t="s">
        <v>914</v>
      </c>
      <c r="I88" s="651" t="s">
        <v>914</v>
      </c>
      <c r="J88" s="651" t="s">
        <v>915</v>
      </c>
      <c r="K88" s="651" t="s">
        <v>916</v>
      </c>
      <c r="L88" s="653">
        <v>154.5</v>
      </c>
      <c r="M88" s="653">
        <v>1</v>
      </c>
      <c r="N88" s="654">
        <v>154.5</v>
      </c>
    </row>
    <row r="89" spans="1:14" ht="14.4" customHeight="1" x14ac:dyDescent="0.3">
      <c r="A89" s="649" t="s">
        <v>580</v>
      </c>
      <c r="B89" s="650" t="s">
        <v>581</v>
      </c>
      <c r="C89" s="651" t="s">
        <v>585</v>
      </c>
      <c r="D89" s="652" t="s">
        <v>3291</v>
      </c>
      <c r="E89" s="651" t="s">
        <v>608</v>
      </c>
      <c r="F89" s="652" t="s">
        <v>3297</v>
      </c>
      <c r="G89" s="651" t="s">
        <v>630</v>
      </c>
      <c r="H89" s="651" t="s">
        <v>917</v>
      </c>
      <c r="I89" s="651" t="s">
        <v>918</v>
      </c>
      <c r="J89" s="651" t="s">
        <v>919</v>
      </c>
      <c r="K89" s="651" t="s">
        <v>920</v>
      </c>
      <c r="L89" s="653">
        <v>134.5003477825851</v>
      </c>
      <c r="M89" s="653">
        <v>2</v>
      </c>
      <c r="N89" s="654">
        <v>269.00069556517019</v>
      </c>
    </row>
    <row r="90" spans="1:14" ht="14.4" customHeight="1" x14ac:dyDescent="0.3">
      <c r="A90" s="649" t="s">
        <v>580</v>
      </c>
      <c r="B90" s="650" t="s">
        <v>581</v>
      </c>
      <c r="C90" s="651" t="s">
        <v>585</v>
      </c>
      <c r="D90" s="652" t="s">
        <v>3291</v>
      </c>
      <c r="E90" s="651" t="s">
        <v>608</v>
      </c>
      <c r="F90" s="652" t="s">
        <v>3297</v>
      </c>
      <c r="G90" s="651" t="s">
        <v>630</v>
      </c>
      <c r="H90" s="651" t="s">
        <v>921</v>
      </c>
      <c r="I90" s="651" t="s">
        <v>922</v>
      </c>
      <c r="J90" s="651" t="s">
        <v>923</v>
      </c>
      <c r="K90" s="651" t="s">
        <v>924</v>
      </c>
      <c r="L90" s="653">
        <v>105.6</v>
      </c>
      <c r="M90" s="653">
        <v>2</v>
      </c>
      <c r="N90" s="654">
        <v>211.2</v>
      </c>
    </row>
    <row r="91" spans="1:14" ht="14.4" customHeight="1" x14ac:dyDescent="0.3">
      <c r="A91" s="649" t="s">
        <v>580</v>
      </c>
      <c r="B91" s="650" t="s">
        <v>581</v>
      </c>
      <c r="C91" s="651" t="s">
        <v>585</v>
      </c>
      <c r="D91" s="652" t="s">
        <v>3291</v>
      </c>
      <c r="E91" s="651" t="s">
        <v>608</v>
      </c>
      <c r="F91" s="652" t="s">
        <v>3297</v>
      </c>
      <c r="G91" s="651" t="s">
        <v>630</v>
      </c>
      <c r="H91" s="651" t="s">
        <v>925</v>
      </c>
      <c r="I91" s="651" t="s">
        <v>926</v>
      </c>
      <c r="J91" s="651" t="s">
        <v>927</v>
      </c>
      <c r="K91" s="651" t="s">
        <v>928</v>
      </c>
      <c r="L91" s="653">
        <v>41.66351775305062</v>
      </c>
      <c r="M91" s="653">
        <v>186</v>
      </c>
      <c r="N91" s="654">
        <v>7749.4143020674155</v>
      </c>
    </row>
    <row r="92" spans="1:14" ht="14.4" customHeight="1" x14ac:dyDescent="0.3">
      <c r="A92" s="649" t="s">
        <v>580</v>
      </c>
      <c r="B92" s="650" t="s">
        <v>581</v>
      </c>
      <c r="C92" s="651" t="s">
        <v>585</v>
      </c>
      <c r="D92" s="652" t="s">
        <v>3291</v>
      </c>
      <c r="E92" s="651" t="s">
        <v>608</v>
      </c>
      <c r="F92" s="652" t="s">
        <v>3297</v>
      </c>
      <c r="G92" s="651" t="s">
        <v>630</v>
      </c>
      <c r="H92" s="651" t="s">
        <v>929</v>
      </c>
      <c r="I92" s="651" t="s">
        <v>930</v>
      </c>
      <c r="J92" s="651" t="s">
        <v>931</v>
      </c>
      <c r="K92" s="651" t="s">
        <v>932</v>
      </c>
      <c r="L92" s="653">
        <v>125.43999391653304</v>
      </c>
      <c r="M92" s="653">
        <v>29</v>
      </c>
      <c r="N92" s="654">
        <v>3637.759823579458</v>
      </c>
    </row>
    <row r="93" spans="1:14" ht="14.4" customHeight="1" x14ac:dyDescent="0.3">
      <c r="A93" s="649" t="s">
        <v>580</v>
      </c>
      <c r="B93" s="650" t="s">
        <v>581</v>
      </c>
      <c r="C93" s="651" t="s">
        <v>585</v>
      </c>
      <c r="D93" s="652" t="s">
        <v>3291</v>
      </c>
      <c r="E93" s="651" t="s">
        <v>608</v>
      </c>
      <c r="F93" s="652" t="s">
        <v>3297</v>
      </c>
      <c r="G93" s="651" t="s">
        <v>630</v>
      </c>
      <c r="H93" s="651" t="s">
        <v>933</v>
      </c>
      <c r="I93" s="651" t="s">
        <v>934</v>
      </c>
      <c r="J93" s="651" t="s">
        <v>931</v>
      </c>
      <c r="K93" s="651" t="s">
        <v>935</v>
      </c>
      <c r="L93" s="653">
        <v>140.79974340083123</v>
      </c>
      <c r="M93" s="653">
        <v>33</v>
      </c>
      <c r="N93" s="654">
        <v>4646.3915322274306</v>
      </c>
    </row>
    <row r="94" spans="1:14" ht="14.4" customHeight="1" x14ac:dyDescent="0.3">
      <c r="A94" s="649" t="s">
        <v>580</v>
      </c>
      <c r="B94" s="650" t="s">
        <v>581</v>
      </c>
      <c r="C94" s="651" t="s">
        <v>585</v>
      </c>
      <c r="D94" s="652" t="s">
        <v>3291</v>
      </c>
      <c r="E94" s="651" t="s">
        <v>608</v>
      </c>
      <c r="F94" s="652" t="s">
        <v>3297</v>
      </c>
      <c r="G94" s="651" t="s">
        <v>630</v>
      </c>
      <c r="H94" s="651" t="s">
        <v>936</v>
      </c>
      <c r="I94" s="651" t="s">
        <v>937</v>
      </c>
      <c r="J94" s="651" t="s">
        <v>938</v>
      </c>
      <c r="K94" s="651" t="s">
        <v>939</v>
      </c>
      <c r="L94" s="653">
        <v>72.692551080673496</v>
      </c>
      <c r="M94" s="653">
        <v>24</v>
      </c>
      <c r="N94" s="654">
        <v>1744.6212259361639</v>
      </c>
    </row>
    <row r="95" spans="1:14" ht="14.4" customHeight="1" x14ac:dyDescent="0.3">
      <c r="A95" s="649" t="s">
        <v>580</v>
      </c>
      <c r="B95" s="650" t="s">
        <v>581</v>
      </c>
      <c r="C95" s="651" t="s">
        <v>585</v>
      </c>
      <c r="D95" s="652" t="s">
        <v>3291</v>
      </c>
      <c r="E95" s="651" t="s">
        <v>608</v>
      </c>
      <c r="F95" s="652" t="s">
        <v>3297</v>
      </c>
      <c r="G95" s="651" t="s">
        <v>630</v>
      </c>
      <c r="H95" s="651" t="s">
        <v>940</v>
      </c>
      <c r="I95" s="651" t="s">
        <v>941</v>
      </c>
      <c r="J95" s="651" t="s">
        <v>942</v>
      </c>
      <c r="K95" s="651" t="s">
        <v>943</v>
      </c>
      <c r="L95" s="653">
        <v>59.350058550682199</v>
      </c>
      <c r="M95" s="653">
        <v>1</v>
      </c>
      <c r="N95" s="654">
        <v>59.350058550682199</v>
      </c>
    </row>
    <row r="96" spans="1:14" ht="14.4" customHeight="1" x14ac:dyDescent="0.3">
      <c r="A96" s="649" t="s">
        <v>580</v>
      </c>
      <c r="B96" s="650" t="s">
        <v>581</v>
      </c>
      <c r="C96" s="651" t="s">
        <v>585</v>
      </c>
      <c r="D96" s="652" t="s">
        <v>3291</v>
      </c>
      <c r="E96" s="651" t="s">
        <v>608</v>
      </c>
      <c r="F96" s="652" t="s">
        <v>3297</v>
      </c>
      <c r="G96" s="651" t="s">
        <v>630</v>
      </c>
      <c r="H96" s="651" t="s">
        <v>944</v>
      </c>
      <c r="I96" s="651" t="s">
        <v>945</v>
      </c>
      <c r="J96" s="651" t="s">
        <v>946</v>
      </c>
      <c r="K96" s="651" t="s">
        <v>947</v>
      </c>
      <c r="L96" s="653">
        <v>46.596027497300611</v>
      </c>
      <c r="M96" s="653">
        <v>155</v>
      </c>
      <c r="N96" s="654">
        <v>7222.3842620815949</v>
      </c>
    </row>
    <row r="97" spans="1:14" ht="14.4" customHeight="1" x14ac:dyDescent="0.3">
      <c r="A97" s="649" t="s">
        <v>580</v>
      </c>
      <c r="B97" s="650" t="s">
        <v>581</v>
      </c>
      <c r="C97" s="651" t="s">
        <v>585</v>
      </c>
      <c r="D97" s="652" t="s">
        <v>3291</v>
      </c>
      <c r="E97" s="651" t="s">
        <v>608</v>
      </c>
      <c r="F97" s="652" t="s">
        <v>3297</v>
      </c>
      <c r="G97" s="651" t="s">
        <v>630</v>
      </c>
      <c r="H97" s="651" t="s">
        <v>948</v>
      </c>
      <c r="I97" s="651" t="s">
        <v>949</v>
      </c>
      <c r="J97" s="651" t="s">
        <v>950</v>
      </c>
      <c r="K97" s="651" t="s">
        <v>951</v>
      </c>
      <c r="L97" s="653">
        <v>133.13499999999996</v>
      </c>
      <c r="M97" s="653">
        <v>2</v>
      </c>
      <c r="N97" s="654">
        <v>266.26999999999992</v>
      </c>
    </row>
    <row r="98" spans="1:14" ht="14.4" customHeight="1" x14ac:dyDescent="0.3">
      <c r="A98" s="649" t="s">
        <v>580</v>
      </c>
      <c r="B98" s="650" t="s">
        <v>581</v>
      </c>
      <c r="C98" s="651" t="s">
        <v>585</v>
      </c>
      <c r="D98" s="652" t="s">
        <v>3291</v>
      </c>
      <c r="E98" s="651" t="s">
        <v>608</v>
      </c>
      <c r="F98" s="652" t="s">
        <v>3297</v>
      </c>
      <c r="G98" s="651" t="s">
        <v>630</v>
      </c>
      <c r="H98" s="651" t="s">
        <v>952</v>
      </c>
      <c r="I98" s="651" t="s">
        <v>953</v>
      </c>
      <c r="J98" s="651" t="s">
        <v>954</v>
      </c>
      <c r="K98" s="651" t="s">
        <v>955</v>
      </c>
      <c r="L98" s="653">
        <v>50.890000000000015</v>
      </c>
      <c r="M98" s="653">
        <v>2</v>
      </c>
      <c r="N98" s="654">
        <v>101.78000000000003</v>
      </c>
    </row>
    <row r="99" spans="1:14" ht="14.4" customHeight="1" x14ac:dyDescent="0.3">
      <c r="A99" s="649" t="s">
        <v>580</v>
      </c>
      <c r="B99" s="650" t="s">
        <v>581</v>
      </c>
      <c r="C99" s="651" t="s">
        <v>585</v>
      </c>
      <c r="D99" s="652" t="s">
        <v>3291</v>
      </c>
      <c r="E99" s="651" t="s">
        <v>608</v>
      </c>
      <c r="F99" s="652" t="s">
        <v>3297</v>
      </c>
      <c r="G99" s="651" t="s">
        <v>630</v>
      </c>
      <c r="H99" s="651" t="s">
        <v>956</v>
      </c>
      <c r="I99" s="651" t="s">
        <v>956</v>
      </c>
      <c r="J99" s="651" t="s">
        <v>957</v>
      </c>
      <c r="K99" s="651" t="s">
        <v>958</v>
      </c>
      <c r="L99" s="653">
        <v>106.8744459378569</v>
      </c>
      <c r="M99" s="653">
        <v>36</v>
      </c>
      <c r="N99" s="654">
        <v>3847.4800537628485</v>
      </c>
    </row>
    <row r="100" spans="1:14" ht="14.4" customHeight="1" x14ac:dyDescent="0.3">
      <c r="A100" s="649" t="s">
        <v>580</v>
      </c>
      <c r="B100" s="650" t="s">
        <v>581</v>
      </c>
      <c r="C100" s="651" t="s">
        <v>585</v>
      </c>
      <c r="D100" s="652" t="s">
        <v>3291</v>
      </c>
      <c r="E100" s="651" t="s">
        <v>608</v>
      </c>
      <c r="F100" s="652" t="s">
        <v>3297</v>
      </c>
      <c r="G100" s="651" t="s">
        <v>630</v>
      </c>
      <c r="H100" s="651" t="s">
        <v>959</v>
      </c>
      <c r="I100" s="651" t="s">
        <v>960</v>
      </c>
      <c r="J100" s="651" t="s">
        <v>961</v>
      </c>
      <c r="K100" s="651" t="s">
        <v>962</v>
      </c>
      <c r="L100" s="653">
        <v>41.642851176706507</v>
      </c>
      <c r="M100" s="653">
        <v>42</v>
      </c>
      <c r="N100" s="654">
        <v>1748.9997494216734</v>
      </c>
    </row>
    <row r="101" spans="1:14" ht="14.4" customHeight="1" x14ac:dyDescent="0.3">
      <c r="A101" s="649" t="s">
        <v>580</v>
      </c>
      <c r="B101" s="650" t="s">
        <v>581</v>
      </c>
      <c r="C101" s="651" t="s">
        <v>585</v>
      </c>
      <c r="D101" s="652" t="s">
        <v>3291</v>
      </c>
      <c r="E101" s="651" t="s">
        <v>608</v>
      </c>
      <c r="F101" s="652" t="s">
        <v>3297</v>
      </c>
      <c r="G101" s="651" t="s">
        <v>630</v>
      </c>
      <c r="H101" s="651" t="s">
        <v>963</v>
      </c>
      <c r="I101" s="651" t="s">
        <v>964</v>
      </c>
      <c r="J101" s="651" t="s">
        <v>961</v>
      </c>
      <c r="K101" s="651" t="s">
        <v>965</v>
      </c>
      <c r="L101" s="653">
        <v>292.61008626523352</v>
      </c>
      <c r="M101" s="653">
        <v>4</v>
      </c>
      <c r="N101" s="654">
        <v>1170.4403450609341</v>
      </c>
    </row>
    <row r="102" spans="1:14" ht="14.4" customHeight="1" x14ac:dyDescent="0.3">
      <c r="A102" s="649" t="s">
        <v>580</v>
      </c>
      <c r="B102" s="650" t="s">
        <v>581</v>
      </c>
      <c r="C102" s="651" t="s">
        <v>585</v>
      </c>
      <c r="D102" s="652" t="s">
        <v>3291</v>
      </c>
      <c r="E102" s="651" t="s">
        <v>608</v>
      </c>
      <c r="F102" s="652" t="s">
        <v>3297</v>
      </c>
      <c r="G102" s="651" t="s">
        <v>630</v>
      </c>
      <c r="H102" s="651" t="s">
        <v>966</v>
      </c>
      <c r="I102" s="651" t="s">
        <v>967</v>
      </c>
      <c r="J102" s="651" t="s">
        <v>968</v>
      </c>
      <c r="K102" s="651" t="s">
        <v>969</v>
      </c>
      <c r="L102" s="653">
        <v>392.89004543128414</v>
      </c>
      <c r="M102" s="653">
        <v>18</v>
      </c>
      <c r="N102" s="654">
        <v>7072.0208177631148</v>
      </c>
    </row>
    <row r="103" spans="1:14" ht="14.4" customHeight="1" x14ac:dyDescent="0.3">
      <c r="A103" s="649" t="s">
        <v>580</v>
      </c>
      <c r="B103" s="650" t="s">
        <v>581</v>
      </c>
      <c r="C103" s="651" t="s">
        <v>585</v>
      </c>
      <c r="D103" s="652" t="s">
        <v>3291</v>
      </c>
      <c r="E103" s="651" t="s">
        <v>608</v>
      </c>
      <c r="F103" s="652" t="s">
        <v>3297</v>
      </c>
      <c r="G103" s="651" t="s">
        <v>630</v>
      </c>
      <c r="H103" s="651" t="s">
        <v>970</v>
      </c>
      <c r="I103" s="651" t="s">
        <v>971</v>
      </c>
      <c r="J103" s="651" t="s">
        <v>972</v>
      </c>
      <c r="K103" s="651" t="s">
        <v>973</v>
      </c>
      <c r="L103" s="653">
        <v>121.64044203391528</v>
      </c>
      <c r="M103" s="653">
        <v>1</v>
      </c>
      <c r="N103" s="654">
        <v>121.64044203391528</v>
      </c>
    </row>
    <row r="104" spans="1:14" ht="14.4" customHeight="1" x14ac:dyDescent="0.3">
      <c r="A104" s="649" t="s">
        <v>580</v>
      </c>
      <c r="B104" s="650" t="s">
        <v>581</v>
      </c>
      <c r="C104" s="651" t="s">
        <v>585</v>
      </c>
      <c r="D104" s="652" t="s">
        <v>3291</v>
      </c>
      <c r="E104" s="651" t="s">
        <v>608</v>
      </c>
      <c r="F104" s="652" t="s">
        <v>3297</v>
      </c>
      <c r="G104" s="651" t="s">
        <v>630</v>
      </c>
      <c r="H104" s="651" t="s">
        <v>974</v>
      </c>
      <c r="I104" s="651" t="s">
        <v>975</v>
      </c>
      <c r="J104" s="651" t="s">
        <v>976</v>
      </c>
      <c r="K104" s="651" t="s">
        <v>977</v>
      </c>
      <c r="L104" s="653">
        <v>49.352706076500311</v>
      </c>
      <c r="M104" s="653">
        <v>24</v>
      </c>
      <c r="N104" s="654">
        <v>1184.4649458360075</v>
      </c>
    </row>
    <row r="105" spans="1:14" ht="14.4" customHeight="1" x14ac:dyDescent="0.3">
      <c r="A105" s="649" t="s">
        <v>580</v>
      </c>
      <c r="B105" s="650" t="s">
        <v>581</v>
      </c>
      <c r="C105" s="651" t="s">
        <v>585</v>
      </c>
      <c r="D105" s="652" t="s">
        <v>3291</v>
      </c>
      <c r="E105" s="651" t="s">
        <v>608</v>
      </c>
      <c r="F105" s="652" t="s">
        <v>3297</v>
      </c>
      <c r="G105" s="651" t="s">
        <v>630</v>
      </c>
      <c r="H105" s="651" t="s">
        <v>978</v>
      </c>
      <c r="I105" s="651" t="s">
        <v>979</v>
      </c>
      <c r="J105" s="651" t="s">
        <v>976</v>
      </c>
      <c r="K105" s="651" t="s">
        <v>980</v>
      </c>
      <c r="L105" s="653">
        <v>91.728501173766162</v>
      </c>
      <c r="M105" s="653">
        <v>68</v>
      </c>
      <c r="N105" s="654">
        <v>6237.5380798160986</v>
      </c>
    </row>
    <row r="106" spans="1:14" ht="14.4" customHeight="1" x14ac:dyDescent="0.3">
      <c r="A106" s="649" t="s">
        <v>580</v>
      </c>
      <c r="B106" s="650" t="s">
        <v>581</v>
      </c>
      <c r="C106" s="651" t="s">
        <v>585</v>
      </c>
      <c r="D106" s="652" t="s">
        <v>3291</v>
      </c>
      <c r="E106" s="651" t="s">
        <v>608</v>
      </c>
      <c r="F106" s="652" t="s">
        <v>3297</v>
      </c>
      <c r="G106" s="651" t="s">
        <v>630</v>
      </c>
      <c r="H106" s="651" t="s">
        <v>981</v>
      </c>
      <c r="I106" s="651" t="s">
        <v>982</v>
      </c>
      <c r="J106" s="651" t="s">
        <v>983</v>
      </c>
      <c r="K106" s="651" t="s">
        <v>984</v>
      </c>
      <c r="L106" s="653">
        <v>55.450000000000017</v>
      </c>
      <c r="M106" s="653">
        <v>2</v>
      </c>
      <c r="N106" s="654">
        <v>110.90000000000003</v>
      </c>
    </row>
    <row r="107" spans="1:14" ht="14.4" customHeight="1" x14ac:dyDescent="0.3">
      <c r="A107" s="649" t="s">
        <v>580</v>
      </c>
      <c r="B107" s="650" t="s">
        <v>581</v>
      </c>
      <c r="C107" s="651" t="s">
        <v>585</v>
      </c>
      <c r="D107" s="652" t="s">
        <v>3291</v>
      </c>
      <c r="E107" s="651" t="s">
        <v>608</v>
      </c>
      <c r="F107" s="652" t="s">
        <v>3297</v>
      </c>
      <c r="G107" s="651" t="s">
        <v>630</v>
      </c>
      <c r="H107" s="651" t="s">
        <v>985</v>
      </c>
      <c r="I107" s="651" t="s">
        <v>986</v>
      </c>
      <c r="J107" s="651" t="s">
        <v>987</v>
      </c>
      <c r="K107" s="651" t="s">
        <v>988</v>
      </c>
      <c r="L107" s="653">
        <v>37.940000000000012</v>
      </c>
      <c r="M107" s="653">
        <v>4</v>
      </c>
      <c r="N107" s="654">
        <v>151.76000000000005</v>
      </c>
    </row>
    <row r="108" spans="1:14" ht="14.4" customHeight="1" x14ac:dyDescent="0.3">
      <c r="A108" s="649" t="s">
        <v>580</v>
      </c>
      <c r="B108" s="650" t="s">
        <v>581</v>
      </c>
      <c r="C108" s="651" t="s">
        <v>585</v>
      </c>
      <c r="D108" s="652" t="s">
        <v>3291</v>
      </c>
      <c r="E108" s="651" t="s">
        <v>608</v>
      </c>
      <c r="F108" s="652" t="s">
        <v>3297</v>
      </c>
      <c r="G108" s="651" t="s">
        <v>630</v>
      </c>
      <c r="H108" s="651" t="s">
        <v>989</v>
      </c>
      <c r="I108" s="651" t="s">
        <v>990</v>
      </c>
      <c r="J108" s="651" t="s">
        <v>991</v>
      </c>
      <c r="K108" s="651" t="s">
        <v>992</v>
      </c>
      <c r="L108" s="653">
        <v>112.77035825142762</v>
      </c>
      <c r="M108" s="653">
        <v>2</v>
      </c>
      <c r="N108" s="654">
        <v>225.54071650285525</v>
      </c>
    </row>
    <row r="109" spans="1:14" ht="14.4" customHeight="1" x14ac:dyDescent="0.3">
      <c r="A109" s="649" t="s">
        <v>580</v>
      </c>
      <c r="B109" s="650" t="s">
        <v>581</v>
      </c>
      <c r="C109" s="651" t="s">
        <v>585</v>
      </c>
      <c r="D109" s="652" t="s">
        <v>3291</v>
      </c>
      <c r="E109" s="651" t="s">
        <v>608</v>
      </c>
      <c r="F109" s="652" t="s">
        <v>3297</v>
      </c>
      <c r="G109" s="651" t="s">
        <v>630</v>
      </c>
      <c r="H109" s="651" t="s">
        <v>993</v>
      </c>
      <c r="I109" s="651" t="s">
        <v>994</v>
      </c>
      <c r="J109" s="651" t="s">
        <v>995</v>
      </c>
      <c r="K109" s="651" t="s">
        <v>996</v>
      </c>
      <c r="L109" s="653">
        <v>39.089999999999996</v>
      </c>
      <c r="M109" s="653">
        <v>1</v>
      </c>
      <c r="N109" s="654">
        <v>39.089999999999996</v>
      </c>
    </row>
    <row r="110" spans="1:14" ht="14.4" customHeight="1" x14ac:dyDescent="0.3">
      <c r="A110" s="649" t="s">
        <v>580</v>
      </c>
      <c r="B110" s="650" t="s">
        <v>581</v>
      </c>
      <c r="C110" s="651" t="s">
        <v>585</v>
      </c>
      <c r="D110" s="652" t="s">
        <v>3291</v>
      </c>
      <c r="E110" s="651" t="s">
        <v>608</v>
      </c>
      <c r="F110" s="652" t="s">
        <v>3297</v>
      </c>
      <c r="G110" s="651" t="s">
        <v>630</v>
      </c>
      <c r="H110" s="651" t="s">
        <v>997</v>
      </c>
      <c r="I110" s="651" t="s">
        <v>998</v>
      </c>
      <c r="J110" s="651" t="s">
        <v>999</v>
      </c>
      <c r="K110" s="651" t="s">
        <v>1000</v>
      </c>
      <c r="L110" s="653">
        <v>9.7664273964359669</v>
      </c>
      <c r="M110" s="653">
        <v>89</v>
      </c>
      <c r="N110" s="654">
        <v>869.21203828280102</v>
      </c>
    </row>
    <row r="111" spans="1:14" ht="14.4" customHeight="1" x14ac:dyDescent="0.3">
      <c r="A111" s="649" t="s">
        <v>580</v>
      </c>
      <c r="B111" s="650" t="s">
        <v>581</v>
      </c>
      <c r="C111" s="651" t="s">
        <v>585</v>
      </c>
      <c r="D111" s="652" t="s">
        <v>3291</v>
      </c>
      <c r="E111" s="651" t="s">
        <v>608</v>
      </c>
      <c r="F111" s="652" t="s">
        <v>3297</v>
      </c>
      <c r="G111" s="651" t="s">
        <v>630</v>
      </c>
      <c r="H111" s="651" t="s">
        <v>1001</v>
      </c>
      <c r="I111" s="651" t="s">
        <v>1002</v>
      </c>
      <c r="J111" s="651" t="s">
        <v>1003</v>
      </c>
      <c r="K111" s="651" t="s">
        <v>1004</v>
      </c>
      <c r="L111" s="653">
        <v>56.713187717019238</v>
      </c>
      <c r="M111" s="653">
        <v>16</v>
      </c>
      <c r="N111" s="654">
        <v>907.41100347230781</v>
      </c>
    </row>
    <row r="112" spans="1:14" ht="14.4" customHeight="1" x14ac:dyDescent="0.3">
      <c r="A112" s="649" t="s">
        <v>580</v>
      </c>
      <c r="B112" s="650" t="s">
        <v>581</v>
      </c>
      <c r="C112" s="651" t="s">
        <v>585</v>
      </c>
      <c r="D112" s="652" t="s">
        <v>3291</v>
      </c>
      <c r="E112" s="651" t="s">
        <v>608</v>
      </c>
      <c r="F112" s="652" t="s">
        <v>3297</v>
      </c>
      <c r="G112" s="651" t="s">
        <v>630</v>
      </c>
      <c r="H112" s="651" t="s">
        <v>1005</v>
      </c>
      <c r="I112" s="651" t="s">
        <v>1006</v>
      </c>
      <c r="J112" s="651" t="s">
        <v>1007</v>
      </c>
      <c r="K112" s="651" t="s">
        <v>1008</v>
      </c>
      <c r="L112" s="653">
        <v>27.512339117419007</v>
      </c>
      <c r="M112" s="653">
        <v>13</v>
      </c>
      <c r="N112" s="654">
        <v>357.6604085264471</v>
      </c>
    </row>
    <row r="113" spans="1:14" ht="14.4" customHeight="1" x14ac:dyDescent="0.3">
      <c r="A113" s="649" t="s">
        <v>580</v>
      </c>
      <c r="B113" s="650" t="s">
        <v>581</v>
      </c>
      <c r="C113" s="651" t="s">
        <v>585</v>
      </c>
      <c r="D113" s="652" t="s">
        <v>3291</v>
      </c>
      <c r="E113" s="651" t="s">
        <v>608</v>
      </c>
      <c r="F113" s="652" t="s">
        <v>3297</v>
      </c>
      <c r="G113" s="651" t="s">
        <v>630</v>
      </c>
      <c r="H113" s="651" t="s">
        <v>1009</v>
      </c>
      <c r="I113" s="651" t="s">
        <v>1010</v>
      </c>
      <c r="J113" s="651" t="s">
        <v>1011</v>
      </c>
      <c r="K113" s="651" t="s">
        <v>1012</v>
      </c>
      <c r="L113" s="653">
        <v>152.82017469844703</v>
      </c>
      <c r="M113" s="653">
        <v>46</v>
      </c>
      <c r="N113" s="654">
        <v>7029.7280361285639</v>
      </c>
    </row>
    <row r="114" spans="1:14" ht="14.4" customHeight="1" x14ac:dyDescent="0.3">
      <c r="A114" s="649" t="s">
        <v>580</v>
      </c>
      <c r="B114" s="650" t="s">
        <v>581</v>
      </c>
      <c r="C114" s="651" t="s">
        <v>585</v>
      </c>
      <c r="D114" s="652" t="s">
        <v>3291</v>
      </c>
      <c r="E114" s="651" t="s">
        <v>608</v>
      </c>
      <c r="F114" s="652" t="s">
        <v>3297</v>
      </c>
      <c r="G114" s="651" t="s">
        <v>630</v>
      </c>
      <c r="H114" s="651" t="s">
        <v>1013</v>
      </c>
      <c r="I114" s="651" t="s">
        <v>237</v>
      </c>
      <c r="J114" s="651" t="s">
        <v>1014</v>
      </c>
      <c r="K114" s="651"/>
      <c r="L114" s="653">
        <v>97.320299115578209</v>
      </c>
      <c r="M114" s="653">
        <v>23</v>
      </c>
      <c r="N114" s="654">
        <v>2238.3668796582988</v>
      </c>
    </row>
    <row r="115" spans="1:14" ht="14.4" customHeight="1" x14ac:dyDescent="0.3">
      <c r="A115" s="649" t="s">
        <v>580</v>
      </c>
      <c r="B115" s="650" t="s">
        <v>581</v>
      </c>
      <c r="C115" s="651" t="s">
        <v>585</v>
      </c>
      <c r="D115" s="652" t="s">
        <v>3291</v>
      </c>
      <c r="E115" s="651" t="s">
        <v>608</v>
      </c>
      <c r="F115" s="652" t="s">
        <v>3297</v>
      </c>
      <c r="G115" s="651" t="s">
        <v>630</v>
      </c>
      <c r="H115" s="651" t="s">
        <v>1015</v>
      </c>
      <c r="I115" s="651" t="s">
        <v>237</v>
      </c>
      <c r="J115" s="651" t="s">
        <v>1016</v>
      </c>
      <c r="K115" s="651"/>
      <c r="L115" s="653">
        <v>22.473995678578667</v>
      </c>
      <c r="M115" s="653">
        <v>10</v>
      </c>
      <c r="N115" s="654">
        <v>224.73995678578669</v>
      </c>
    </row>
    <row r="116" spans="1:14" ht="14.4" customHeight="1" x14ac:dyDescent="0.3">
      <c r="A116" s="649" t="s">
        <v>580</v>
      </c>
      <c r="B116" s="650" t="s">
        <v>581</v>
      </c>
      <c r="C116" s="651" t="s">
        <v>585</v>
      </c>
      <c r="D116" s="652" t="s">
        <v>3291</v>
      </c>
      <c r="E116" s="651" t="s">
        <v>608</v>
      </c>
      <c r="F116" s="652" t="s">
        <v>3297</v>
      </c>
      <c r="G116" s="651" t="s">
        <v>630</v>
      </c>
      <c r="H116" s="651" t="s">
        <v>1017</v>
      </c>
      <c r="I116" s="651" t="s">
        <v>237</v>
      </c>
      <c r="J116" s="651" t="s">
        <v>1018</v>
      </c>
      <c r="K116" s="651"/>
      <c r="L116" s="653">
        <v>41.04</v>
      </c>
      <c r="M116" s="653">
        <v>1</v>
      </c>
      <c r="N116" s="654">
        <v>41.04</v>
      </c>
    </row>
    <row r="117" spans="1:14" ht="14.4" customHeight="1" x14ac:dyDescent="0.3">
      <c r="A117" s="649" t="s">
        <v>580</v>
      </c>
      <c r="B117" s="650" t="s">
        <v>581</v>
      </c>
      <c r="C117" s="651" t="s">
        <v>585</v>
      </c>
      <c r="D117" s="652" t="s">
        <v>3291</v>
      </c>
      <c r="E117" s="651" t="s">
        <v>608</v>
      </c>
      <c r="F117" s="652" t="s">
        <v>3297</v>
      </c>
      <c r="G117" s="651" t="s">
        <v>630</v>
      </c>
      <c r="H117" s="651" t="s">
        <v>1019</v>
      </c>
      <c r="I117" s="651" t="s">
        <v>237</v>
      </c>
      <c r="J117" s="651" t="s">
        <v>1020</v>
      </c>
      <c r="K117" s="651"/>
      <c r="L117" s="653">
        <v>42.709999999999994</v>
      </c>
      <c r="M117" s="653">
        <v>1</v>
      </c>
      <c r="N117" s="654">
        <v>42.709999999999994</v>
      </c>
    </row>
    <row r="118" spans="1:14" ht="14.4" customHeight="1" x14ac:dyDescent="0.3">
      <c r="A118" s="649" t="s">
        <v>580</v>
      </c>
      <c r="B118" s="650" t="s">
        <v>581</v>
      </c>
      <c r="C118" s="651" t="s">
        <v>585</v>
      </c>
      <c r="D118" s="652" t="s">
        <v>3291</v>
      </c>
      <c r="E118" s="651" t="s">
        <v>608</v>
      </c>
      <c r="F118" s="652" t="s">
        <v>3297</v>
      </c>
      <c r="G118" s="651" t="s">
        <v>630</v>
      </c>
      <c r="H118" s="651" t="s">
        <v>1021</v>
      </c>
      <c r="I118" s="651" t="s">
        <v>237</v>
      </c>
      <c r="J118" s="651" t="s">
        <v>1022</v>
      </c>
      <c r="K118" s="651"/>
      <c r="L118" s="653">
        <v>144.6499397698588</v>
      </c>
      <c r="M118" s="653">
        <v>2</v>
      </c>
      <c r="N118" s="654">
        <v>289.29987953971761</v>
      </c>
    </row>
    <row r="119" spans="1:14" ht="14.4" customHeight="1" x14ac:dyDescent="0.3">
      <c r="A119" s="649" t="s">
        <v>580</v>
      </c>
      <c r="B119" s="650" t="s">
        <v>581</v>
      </c>
      <c r="C119" s="651" t="s">
        <v>585</v>
      </c>
      <c r="D119" s="652" t="s">
        <v>3291</v>
      </c>
      <c r="E119" s="651" t="s">
        <v>608</v>
      </c>
      <c r="F119" s="652" t="s">
        <v>3297</v>
      </c>
      <c r="G119" s="651" t="s">
        <v>630</v>
      </c>
      <c r="H119" s="651" t="s">
        <v>1023</v>
      </c>
      <c r="I119" s="651" t="s">
        <v>237</v>
      </c>
      <c r="J119" s="651" t="s">
        <v>1024</v>
      </c>
      <c r="K119" s="651"/>
      <c r="L119" s="653">
        <v>100.68</v>
      </c>
      <c r="M119" s="653">
        <v>4</v>
      </c>
      <c r="N119" s="654">
        <v>402.72</v>
      </c>
    </row>
    <row r="120" spans="1:14" ht="14.4" customHeight="1" x14ac:dyDescent="0.3">
      <c r="A120" s="649" t="s">
        <v>580</v>
      </c>
      <c r="B120" s="650" t="s">
        <v>581</v>
      </c>
      <c r="C120" s="651" t="s">
        <v>585</v>
      </c>
      <c r="D120" s="652" t="s">
        <v>3291</v>
      </c>
      <c r="E120" s="651" t="s">
        <v>608</v>
      </c>
      <c r="F120" s="652" t="s">
        <v>3297</v>
      </c>
      <c r="G120" s="651" t="s">
        <v>630</v>
      </c>
      <c r="H120" s="651" t="s">
        <v>1025</v>
      </c>
      <c r="I120" s="651" t="s">
        <v>1026</v>
      </c>
      <c r="J120" s="651" t="s">
        <v>1027</v>
      </c>
      <c r="K120" s="651" t="s">
        <v>1028</v>
      </c>
      <c r="L120" s="653">
        <v>69.90267617389091</v>
      </c>
      <c r="M120" s="653">
        <v>13</v>
      </c>
      <c r="N120" s="654">
        <v>908.7347902605818</v>
      </c>
    </row>
    <row r="121" spans="1:14" ht="14.4" customHeight="1" x14ac:dyDescent="0.3">
      <c r="A121" s="649" t="s">
        <v>580</v>
      </c>
      <c r="B121" s="650" t="s">
        <v>581</v>
      </c>
      <c r="C121" s="651" t="s">
        <v>585</v>
      </c>
      <c r="D121" s="652" t="s">
        <v>3291</v>
      </c>
      <c r="E121" s="651" t="s">
        <v>608</v>
      </c>
      <c r="F121" s="652" t="s">
        <v>3297</v>
      </c>
      <c r="G121" s="651" t="s">
        <v>630</v>
      </c>
      <c r="H121" s="651" t="s">
        <v>1029</v>
      </c>
      <c r="I121" s="651" t="s">
        <v>1030</v>
      </c>
      <c r="J121" s="651" t="s">
        <v>1031</v>
      </c>
      <c r="K121" s="651" t="s">
        <v>865</v>
      </c>
      <c r="L121" s="653">
        <v>27.115699959355251</v>
      </c>
      <c r="M121" s="653">
        <v>7</v>
      </c>
      <c r="N121" s="654">
        <v>189.80989971548675</v>
      </c>
    </row>
    <row r="122" spans="1:14" ht="14.4" customHeight="1" x14ac:dyDescent="0.3">
      <c r="A122" s="649" t="s">
        <v>580</v>
      </c>
      <c r="B122" s="650" t="s">
        <v>581</v>
      </c>
      <c r="C122" s="651" t="s">
        <v>585</v>
      </c>
      <c r="D122" s="652" t="s">
        <v>3291</v>
      </c>
      <c r="E122" s="651" t="s">
        <v>608</v>
      </c>
      <c r="F122" s="652" t="s">
        <v>3297</v>
      </c>
      <c r="G122" s="651" t="s">
        <v>630</v>
      </c>
      <c r="H122" s="651" t="s">
        <v>1032</v>
      </c>
      <c r="I122" s="651" t="s">
        <v>1033</v>
      </c>
      <c r="J122" s="651" t="s">
        <v>1034</v>
      </c>
      <c r="K122" s="651" t="s">
        <v>1035</v>
      </c>
      <c r="L122" s="653">
        <v>95.700361888627555</v>
      </c>
      <c r="M122" s="653">
        <v>1</v>
      </c>
      <c r="N122" s="654">
        <v>95.700361888627555</v>
      </c>
    </row>
    <row r="123" spans="1:14" ht="14.4" customHeight="1" x14ac:dyDescent="0.3">
      <c r="A123" s="649" t="s">
        <v>580</v>
      </c>
      <c r="B123" s="650" t="s">
        <v>581</v>
      </c>
      <c r="C123" s="651" t="s">
        <v>585</v>
      </c>
      <c r="D123" s="652" t="s">
        <v>3291</v>
      </c>
      <c r="E123" s="651" t="s">
        <v>608</v>
      </c>
      <c r="F123" s="652" t="s">
        <v>3297</v>
      </c>
      <c r="G123" s="651" t="s">
        <v>630</v>
      </c>
      <c r="H123" s="651" t="s">
        <v>1036</v>
      </c>
      <c r="I123" s="651" t="s">
        <v>1037</v>
      </c>
      <c r="J123" s="651" t="s">
        <v>1038</v>
      </c>
      <c r="K123" s="651" t="s">
        <v>612</v>
      </c>
      <c r="L123" s="653">
        <v>64.348949752382339</v>
      </c>
      <c r="M123" s="653">
        <v>20</v>
      </c>
      <c r="N123" s="654">
        <v>1286.9789950476468</v>
      </c>
    </row>
    <row r="124" spans="1:14" ht="14.4" customHeight="1" x14ac:dyDescent="0.3">
      <c r="A124" s="649" t="s">
        <v>580</v>
      </c>
      <c r="B124" s="650" t="s">
        <v>581</v>
      </c>
      <c r="C124" s="651" t="s">
        <v>585</v>
      </c>
      <c r="D124" s="652" t="s">
        <v>3291</v>
      </c>
      <c r="E124" s="651" t="s">
        <v>608</v>
      </c>
      <c r="F124" s="652" t="s">
        <v>3297</v>
      </c>
      <c r="G124" s="651" t="s">
        <v>630</v>
      </c>
      <c r="H124" s="651" t="s">
        <v>1039</v>
      </c>
      <c r="I124" s="651" t="s">
        <v>1040</v>
      </c>
      <c r="J124" s="651" t="s">
        <v>1041</v>
      </c>
      <c r="K124" s="651" t="s">
        <v>1042</v>
      </c>
      <c r="L124" s="653">
        <v>115.94122297515912</v>
      </c>
      <c r="M124" s="653">
        <v>71</v>
      </c>
      <c r="N124" s="654">
        <v>8231.8268312362979</v>
      </c>
    </row>
    <row r="125" spans="1:14" ht="14.4" customHeight="1" x14ac:dyDescent="0.3">
      <c r="A125" s="649" t="s">
        <v>580</v>
      </c>
      <c r="B125" s="650" t="s">
        <v>581</v>
      </c>
      <c r="C125" s="651" t="s">
        <v>585</v>
      </c>
      <c r="D125" s="652" t="s">
        <v>3291</v>
      </c>
      <c r="E125" s="651" t="s">
        <v>608</v>
      </c>
      <c r="F125" s="652" t="s">
        <v>3297</v>
      </c>
      <c r="G125" s="651" t="s">
        <v>630</v>
      </c>
      <c r="H125" s="651" t="s">
        <v>1043</v>
      </c>
      <c r="I125" s="651" t="s">
        <v>1044</v>
      </c>
      <c r="J125" s="651" t="s">
        <v>1045</v>
      </c>
      <c r="K125" s="651" t="s">
        <v>1046</v>
      </c>
      <c r="L125" s="653">
        <v>34.868602917871137</v>
      </c>
      <c r="M125" s="653">
        <v>29</v>
      </c>
      <c r="N125" s="654">
        <v>1011.189484618263</v>
      </c>
    </row>
    <row r="126" spans="1:14" ht="14.4" customHeight="1" x14ac:dyDescent="0.3">
      <c r="A126" s="649" t="s">
        <v>580</v>
      </c>
      <c r="B126" s="650" t="s">
        <v>581</v>
      </c>
      <c r="C126" s="651" t="s">
        <v>585</v>
      </c>
      <c r="D126" s="652" t="s">
        <v>3291</v>
      </c>
      <c r="E126" s="651" t="s">
        <v>608</v>
      </c>
      <c r="F126" s="652" t="s">
        <v>3297</v>
      </c>
      <c r="G126" s="651" t="s">
        <v>630</v>
      </c>
      <c r="H126" s="651" t="s">
        <v>1047</v>
      </c>
      <c r="I126" s="651" t="s">
        <v>1048</v>
      </c>
      <c r="J126" s="651" t="s">
        <v>1049</v>
      </c>
      <c r="K126" s="651" t="s">
        <v>1050</v>
      </c>
      <c r="L126" s="653">
        <v>121.92940749506134</v>
      </c>
      <c r="M126" s="653">
        <v>3</v>
      </c>
      <c r="N126" s="654">
        <v>365.78822248518401</v>
      </c>
    </row>
    <row r="127" spans="1:14" ht="14.4" customHeight="1" x14ac:dyDescent="0.3">
      <c r="A127" s="649" t="s">
        <v>580</v>
      </c>
      <c r="B127" s="650" t="s">
        <v>581</v>
      </c>
      <c r="C127" s="651" t="s">
        <v>585</v>
      </c>
      <c r="D127" s="652" t="s">
        <v>3291</v>
      </c>
      <c r="E127" s="651" t="s">
        <v>608</v>
      </c>
      <c r="F127" s="652" t="s">
        <v>3297</v>
      </c>
      <c r="G127" s="651" t="s">
        <v>630</v>
      </c>
      <c r="H127" s="651" t="s">
        <v>1051</v>
      </c>
      <c r="I127" s="651" t="s">
        <v>1052</v>
      </c>
      <c r="J127" s="651" t="s">
        <v>1053</v>
      </c>
      <c r="K127" s="651" t="s">
        <v>1054</v>
      </c>
      <c r="L127" s="653">
        <v>37.628955877228194</v>
      </c>
      <c r="M127" s="653">
        <v>10</v>
      </c>
      <c r="N127" s="654">
        <v>376.28955877228196</v>
      </c>
    </row>
    <row r="128" spans="1:14" ht="14.4" customHeight="1" x14ac:dyDescent="0.3">
      <c r="A128" s="649" t="s">
        <v>580</v>
      </c>
      <c r="B128" s="650" t="s">
        <v>581</v>
      </c>
      <c r="C128" s="651" t="s">
        <v>585</v>
      </c>
      <c r="D128" s="652" t="s">
        <v>3291</v>
      </c>
      <c r="E128" s="651" t="s">
        <v>608</v>
      </c>
      <c r="F128" s="652" t="s">
        <v>3297</v>
      </c>
      <c r="G128" s="651" t="s">
        <v>630</v>
      </c>
      <c r="H128" s="651" t="s">
        <v>1055</v>
      </c>
      <c r="I128" s="651" t="s">
        <v>1056</v>
      </c>
      <c r="J128" s="651" t="s">
        <v>1057</v>
      </c>
      <c r="K128" s="651" t="s">
        <v>1058</v>
      </c>
      <c r="L128" s="653">
        <v>42.419999999999987</v>
      </c>
      <c r="M128" s="653">
        <v>2</v>
      </c>
      <c r="N128" s="654">
        <v>84.839999999999975</v>
      </c>
    </row>
    <row r="129" spans="1:14" ht="14.4" customHeight="1" x14ac:dyDescent="0.3">
      <c r="A129" s="649" t="s">
        <v>580</v>
      </c>
      <c r="B129" s="650" t="s">
        <v>581</v>
      </c>
      <c r="C129" s="651" t="s">
        <v>585</v>
      </c>
      <c r="D129" s="652" t="s">
        <v>3291</v>
      </c>
      <c r="E129" s="651" t="s">
        <v>608</v>
      </c>
      <c r="F129" s="652" t="s">
        <v>3297</v>
      </c>
      <c r="G129" s="651" t="s">
        <v>630</v>
      </c>
      <c r="H129" s="651" t="s">
        <v>1059</v>
      </c>
      <c r="I129" s="651" t="s">
        <v>1060</v>
      </c>
      <c r="J129" s="651" t="s">
        <v>1061</v>
      </c>
      <c r="K129" s="651" t="s">
        <v>1062</v>
      </c>
      <c r="L129" s="653">
        <v>71.296666666666667</v>
      </c>
      <c r="M129" s="653">
        <v>6</v>
      </c>
      <c r="N129" s="654">
        <v>427.78</v>
      </c>
    </row>
    <row r="130" spans="1:14" ht="14.4" customHeight="1" x14ac:dyDescent="0.3">
      <c r="A130" s="649" t="s">
        <v>580</v>
      </c>
      <c r="B130" s="650" t="s">
        <v>581</v>
      </c>
      <c r="C130" s="651" t="s">
        <v>585</v>
      </c>
      <c r="D130" s="652" t="s">
        <v>3291</v>
      </c>
      <c r="E130" s="651" t="s">
        <v>608</v>
      </c>
      <c r="F130" s="652" t="s">
        <v>3297</v>
      </c>
      <c r="G130" s="651" t="s">
        <v>630</v>
      </c>
      <c r="H130" s="651" t="s">
        <v>1063</v>
      </c>
      <c r="I130" s="651" t="s">
        <v>1064</v>
      </c>
      <c r="J130" s="651" t="s">
        <v>1065</v>
      </c>
      <c r="K130" s="651" t="s">
        <v>1066</v>
      </c>
      <c r="L130" s="653">
        <v>39.204000000000008</v>
      </c>
      <c r="M130" s="653">
        <v>5</v>
      </c>
      <c r="N130" s="654">
        <v>196.02000000000004</v>
      </c>
    </row>
    <row r="131" spans="1:14" ht="14.4" customHeight="1" x14ac:dyDescent="0.3">
      <c r="A131" s="649" t="s">
        <v>580</v>
      </c>
      <c r="B131" s="650" t="s">
        <v>581</v>
      </c>
      <c r="C131" s="651" t="s">
        <v>585</v>
      </c>
      <c r="D131" s="652" t="s">
        <v>3291</v>
      </c>
      <c r="E131" s="651" t="s">
        <v>608</v>
      </c>
      <c r="F131" s="652" t="s">
        <v>3297</v>
      </c>
      <c r="G131" s="651" t="s">
        <v>630</v>
      </c>
      <c r="H131" s="651" t="s">
        <v>1067</v>
      </c>
      <c r="I131" s="651" t="s">
        <v>1068</v>
      </c>
      <c r="J131" s="651" t="s">
        <v>1069</v>
      </c>
      <c r="K131" s="651" t="s">
        <v>1070</v>
      </c>
      <c r="L131" s="653">
        <v>70.3</v>
      </c>
      <c r="M131" s="653">
        <v>1</v>
      </c>
      <c r="N131" s="654">
        <v>70.3</v>
      </c>
    </row>
    <row r="132" spans="1:14" ht="14.4" customHeight="1" x14ac:dyDescent="0.3">
      <c r="A132" s="649" t="s">
        <v>580</v>
      </c>
      <c r="B132" s="650" t="s">
        <v>581</v>
      </c>
      <c r="C132" s="651" t="s">
        <v>585</v>
      </c>
      <c r="D132" s="652" t="s">
        <v>3291</v>
      </c>
      <c r="E132" s="651" t="s">
        <v>608</v>
      </c>
      <c r="F132" s="652" t="s">
        <v>3297</v>
      </c>
      <c r="G132" s="651" t="s">
        <v>630</v>
      </c>
      <c r="H132" s="651" t="s">
        <v>1071</v>
      </c>
      <c r="I132" s="651" t="s">
        <v>1072</v>
      </c>
      <c r="J132" s="651" t="s">
        <v>1073</v>
      </c>
      <c r="K132" s="651" t="s">
        <v>1074</v>
      </c>
      <c r="L132" s="653">
        <v>72.189999999999984</v>
      </c>
      <c r="M132" s="653">
        <v>1</v>
      </c>
      <c r="N132" s="654">
        <v>72.189999999999984</v>
      </c>
    </row>
    <row r="133" spans="1:14" ht="14.4" customHeight="1" x14ac:dyDescent="0.3">
      <c r="A133" s="649" t="s">
        <v>580</v>
      </c>
      <c r="B133" s="650" t="s">
        <v>581</v>
      </c>
      <c r="C133" s="651" t="s">
        <v>585</v>
      </c>
      <c r="D133" s="652" t="s">
        <v>3291</v>
      </c>
      <c r="E133" s="651" t="s">
        <v>608</v>
      </c>
      <c r="F133" s="652" t="s">
        <v>3297</v>
      </c>
      <c r="G133" s="651" t="s">
        <v>630</v>
      </c>
      <c r="H133" s="651" t="s">
        <v>1075</v>
      </c>
      <c r="I133" s="651" t="s">
        <v>237</v>
      </c>
      <c r="J133" s="651" t="s">
        <v>1076</v>
      </c>
      <c r="K133" s="651"/>
      <c r="L133" s="653">
        <v>59.119999999999983</v>
      </c>
      <c r="M133" s="653">
        <v>1</v>
      </c>
      <c r="N133" s="654">
        <v>59.119999999999983</v>
      </c>
    </row>
    <row r="134" spans="1:14" ht="14.4" customHeight="1" x14ac:dyDescent="0.3">
      <c r="A134" s="649" t="s">
        <v>580</v>
      </c>
      <c r="B134" s="650" t="s">
        <v>581</v>
      </c>
      <c r="C134" s="651" t="s">
        <v>585</v>
      </c>
      <c r="D134" s="652" t="s">
        <v>3291</v>
      </c>
      <c r="E134" s="651" t="s">
        <v>608</v>
      </c>
      <c r="F134" s="652" t="s">
        <v>3297</v>
      </c>
      <c r="G134" s="651" t="s">
        <v>630</v>
      </c>
      <c r="H134" s="651" t="s">
        <v>1077</v>
      </c>
      <c r="I134" s="651" t="s">
        <v>1078</v>
      </c>
      <c r="J134" s="651" t="s">
        <v>1079</v>
      </c>
      <c r="K134" s="651" t="s">
        <v>1080</v>
      </c>
      <c r="L134" s="653">
        <v>19.112178274284368</v>
      </c>
      <c r="M134" s="653">
        <v>36</v>
      </c>
      <c r="N134" s="654">
        <v>688.03841787423721</v>
      </c>
    </row>
    <row r="135" spans="1:14" ht="14.4" customHeight="1" x14ac:dyDescent="0.3">
      <c r="A135" s="649" t="s">
        <v>580</v>
      </c>
      <c r="B135" s="650" t="s">
        <v>581</v>
      </c>
      <c r="C135" s="651" t="s">
        <v>585</v>
      </c>
      <c r="D135" s="652" t="s">
        <v>3291</v>
      </c>
      <c r="E135" s="651" t="s">
        <v>608</v>
      </c>
      <c r="F135" s="652" t="s">
        <v>3297</v>
      </c>
      <c r="G135" s="651" t="s">
        <v>630</v>
      </c>
      <c r="H135" s="651" t="s">
        <v>1081</v>
      </c>
      <c r="I135" s="651" t="s">
        <v>1082</v>
      </c>
      <c r="J135" s="651" t="s">
        <v>1083</v>
      </c>
      <c r="K135" s="651" t="s">
        <v>1084</v>
      </c>
      <c r="L135" s="653">
        <v>36.281084132871207</v>
      </c>
      <c r="M135" s="653">
        <v>9</v>
      </c>
      <c r="N135" s="654">
        <v>326.52975719584089</v>
      </c>
    </row>
    <row r="136" spans="1:14" ht="14.4" customHeight="1" x14ac:dyDescent="0.3">
      <c r="A136" s="649" t="s">
        <v>580</v>
      </c>
      <c r="B136" s="650" t="s">
        <v>581</v>
      </c>
      <c r="C136" s="651" t="s">
        <v>585</v>
      </c>
      <c r="D136" s="652" t="s">
        <v>3291</v>
      </c>
      <c r="E136" s="651" t="s">
        <v>608</v>
      </c>
      <c r="F136" s="652" t="s">
        <v>3297</v>
      </c>
      <c r="G136" s="651" t="s">
        <v>630</v>
      </c>
      <c r="H136" s="651" t="s">
        <v>1085</v>
      </c>
      <c r="I136" s="651" t="s">
        <v>1086</v>
      </c>
      <c r="J136" s="651" t="s">
        <v>1087</v>
      </c>
      <c r="K136" s="651" t="s">
        <v>1088</v>
      </c>
      <c r="L136" s="653">
        <v>64.581300623597727</v>
      </c>
      <c r="M136" s="653">
        <v>8</v>
      </c>
      <c r="N136" s="654">
        <v>516.65040498878182</v>
      </c>
    </row>
    <row r="137" spans="1:14" ht="14.4" customHeight="1" x14ac:dyDescent="0.3">
      <c r="A137" s="649" t="s">
        <v>580</v>
      </c>
      <c r="B137" s="650" t="s">
        <v>581</v>
      </c>
      <c r="C137" s="651" t="s">
        <v>585</v>
      </c>
      <c r="D137" s="652" t="s">
        <v>3291</v>
      </c>
      <c r="E137" s="651" t="s">
        <v>608</v>
      </c>
      <c r="F137" s="652" t="s">
        <v>3297</v>
      </c>
      <c r="G137" s="651" t="s">
        <v>630</v>
      </c>
      <c r="H137" s="651" t="s">
        <v>1089</v>
      </c>
      <c r="I137" s="651" t="s">
        <v>1090</v>
      </c>
      <c r="J137" s="651" t="s">
        <v>1079</v>
      </c>
      <c r="K137" s="651" t="s">
        <v>1091</v>
      </c>
      <c r="L137" s="653">
        <v>28.114580499136419</v>
      </c>
      <c r="M137" s="653">
        <v>33</v>
      </c>
      <c r="N137" s="654">
        <v>927.78115647150184</v>
      </c>
    </row>
    <row r="138" spans="1:14" ht="14.4" customHeight="1" x14ac:dyDescent="0.3">
      <c r="A138" s="649" t="s">
        <v>580</v>
      </c>
      <c r="B138" s="650" t="s">
        <v>581</v>
      </c>
      <c r="C138" s="651" t="s">
        <v>585</v>
      </c>
      <c r="D138" s="652" t="s">
        <v>3291</v>
      </c>
      <c r="E138" s="651" t="s">
        <v>608</v>
      </c>
      <c r="F138" s="652" t="s">
        <v>3297</v>
      </c>
      <c r="G138" s="651" t="s">
        <v>630</v>
      </c>
      <c r="H138" s="651" t="s">
        <v>1092</v>
      </c>
      <c r="I138" s="651" t="s">
        <v>1093</v>
      </c>
      <c r="J138" s="651" t="s">
        <v>1094</v>
      </c>
      <c r="K138" s="651"/>
      <c r="L138" s="653">
        <v>218.17800393196012</v>
      </c>
      <c r="M138" s="653">
        <v>2</v>
      </c>
      <c r="N138" s="654">
        <v>436.35600786392024</v>
      </c>
    </row>
    <row r="139" spans="1:14" ht="14.4" customHeight="1" x14ac:dyDescent="0.3">
      <c r="A139" s="649" t="s">
        <v>580</v>
      </c>
      <c r="B139" s="650" t="s">
        <v>581</v>
      </c>
      <c r="C139" s="651" t="s">
        <v>585</v>
      </c>
      <c r="D139" s="652" t="s">
        <v>3291</v>
      </c>
      <c r="E139" s="651" t="s">
        <v>608</v>
      </c>
      <c r="F139" s="652" t="s">
        <v>3297</v>
      </c>
      <c r="G139" s="651" t="s">
        <v>630</v>
      </c>
      <c r="H139" s="651" t="s">
        <v>1095</v>
      </c>
      <c r="I139" s="651" t="s">
        <v>237</v>
      </c>
      <c r="J139" s="651" t="s">
        <v>1096</v>
      </c>
      <c r="K139" s="651"/>
      <c r="L139" s="653">
        <v>191.78546853911831</v>
      </c>
      <c r="M139" s="653">
        <v>17</v>
      </c>
      <c r="N139" s="654">
        <v>3260.3529651650115</v>
      </c>
    </row>
    <row r="140" spans="1:14" ht="14.4" customHeight="1" x14ac:dyDescent="0.3">
      <c r="A140" s="649" t="s">
        <v>580</v>
      </c>
      <c r="B140" s="650" t="s">
        <v>581</v>
      </c>
      <c r="C140" s="651" t="s">
        <v>585</v>
      </c>
      <c r="D140" s="652" t="s">
        <v>3291</v>
      </c>
      <c r="E140" s="651" t="s">
        <v>608</v>
      </c>
      <c r="F140" s="652" t="s">
        <v>3297</v>
      </c>
      <c r="G140" s="651" t="s">
        <v>630</v>
      </c>
      <c r="H140" s="651" t="s">
        <v>1097</v>
      </c>
      <c r="I140" s="651" t="s">
        <v>237</v>
      </c>
      <c r="J140" s="651" t="s">
        <v>1098</v>
      </c>
      <c r="K140" s="651"/>
      <c r="L140" s="653">
        <v>159.30733125672765</v>
      </c>
      <c r="M140" s="653">
        <v>7</v>
      </c>
      <c r="N140" s="654">
        <v>1115.1513187970936</v>
      </c>
    </row>
    <row r="141" spans="1:14" ht="14.4" customHeight="1" x14ac:dyDescent="0.3">
      <c r="A141" s="649" t="s">
        <v>580</v>
      </c>
      <c r="B141" s="650" t="s">
        <v>581</v>
      </c>
      <c r="C141" s="651" t="s">
        <v>585</v>
      </c>
      <c r="D141" s="652" t="s">
        <v>3291</v>
      </c>
      <c r="E141" s="651" t="s">
        <v>608</v>
      </c>
      <c r="F141" s="652" t="s">
        <v>3297</v>
      </c>
      <c r="G141" s="651" t="s">
        <v>630</v>
      </c>
      <c r="H141" s="651" t="s">
        <v>1099</v>
      </c>
      <c r="I141" s="651" t="s">
        <v>237</v>
      </c>
      <c r="J141" s="651" t="s">
        <v>1100</v>
      </c>
      <c r="K141" s="651"/>
      <c r="L141" s="653">
        <v>99.74</v>
      </c>
      <c r="M141" s="653">
        <v>3</v>
      </c>
      <c r="N141" s="654">
        <v>299.21999999999997</v>
      </c>
    </row>
    <row r="142" spans="1:14" ht="14.4" customHeight="1" x14ac:dyDescent="0.3">
      <c r="A142" s="649" t="s">
        <v>580</v>
      </c>
      <c r="B142" s="650" t="s">
        <v>581</v>
      </c>
      <c r="C142" s="651" t="s">
        <v>585</v>
      </c>
      <c r="D142" s="652" t="s">
        <v>3291</v>
      </c>
      <c r="E142" s="651" t="s">
        <v>608</v>
      </c>
      <c r="F142" s="652" t="s">
        <v>3297</v>
      </c>
      <c r="G142" s="651" t="s">
        <v>630</v>
      </c>
      <c r="H142" s="651" t="s">
        <v>1101</v>
      </c>
      <c r="I142" s="651" t="s">
        <v>1101</v>
      </c>
      <c r="J142" s="651" t="s">
        <v>632</v>
      </c>
      <c r="K142" s="651" t="s">
        <v>1102</v>
      </c>
      <c r="L142" s="653">
        <v>201.24985635168122</v>
      </c>
      <c r="M142" s="653">
        <v>34</v>
      </c>
      <c r="N142" s="654">
        <v>6842.495115957161</v>
      </c>
    </row>
    <row r="143" spans="1:14" ht="14.4" customHeight="1" x14ac:dyDescent="0.3">
      <c r="A143" s="649" t="s">
        <v>580</v>
      </c>
      <c r="B143" s="650" t="s">
        <v>581</v>
      </c>
      <c r="C143" s="651" t="s">
        <v>585</v>
      </c>
      <c r="D143" s="652" t="s">
        <v>3291</v>
      </c>
      <c r="E143" s="651" t="s">
        <v>608</v>
      </c>
      <c r="F143" s="652" t="s">
        <v>3297</v>
      </c>
      <c r="G143" s="651" t="s">
        <v>630</v>
      </c>
      <c r="H143" s="651" t="s">
        <v>1103</v>
      </c>
      <c r="I143" s="651" t="s">
        <v>1104</v>
      </c>
      <c r="J143" s="651" t="s">
        <v>1105</v>
      </c>
      <c r="K143" s="651" t="s">
        <v>1106</v>
      </c>
      <c r="L143" s="653">
        <v>110.46761794112494</v>
      </c>
      <c r="M143" s="653">
        <v>21</v>
      </c>
      <c r="N143" s="654">
        <v>2319.8199767636238</v>
      </c>
    </row>
    <row r="144" spans="1:14" ht="14.4" customHeight="1" x14ac:dyDescent="0.3">
      <c r="A144" s="649" t="s">
        <v>580</v>
      </c>
      <c r="B144" s="650" t="s">
        <v>581</v>
      </c>
      <c r="C144" s="651" t="s">
        <v>585</v>
      </c>
      <c r="D144" s="652" t="s">
        <v>3291</v>
      </c>
      <c r="E144" s="651" t="s">
        <v>608</v>
      </c>
      <c r="F144" s="652" t="s">
        <v>3297</v>
      </c>
      <c r="G144" s="651" t="s">
        <v>630</v>
      </c>
      <c r="H144" s="651" t="s">
        <v>1107</v>
      </c>
      <c r="I144" s="651" t="s">
        <v>1108</v>
      </c>
      <c r="J144" s="651" t="s">
        <v>1109</v>
      </c>
      <c r="K144" s="651" t="s">
        <v>1110</v>
      </c>
      <c r="L144" s="653">
        <v>39.759999999999991</v>
      </c>
      <c r="M144" s="653">
        <v>1</v>
      </c>
      <c r="N144" s="654">
        <v>39.759999999999991</v>
      </c>
    </row>
    <row r="145" spans="1:14" ht="14.4" customHeight="1" x14ac:dyDescent="0.3">
      <c r="A145" s="649" t="s">
        <v>580</v>
      </c>
      <c r="B145" s="650" t="s">
        <v>581</v>
      </c>
      <c r="C145" s="651" t="s">
        <v>585</v>
      </c>
      <c r="D145" s="652" t="s">
        <v>3291</v>
      </c>
      <c r="E145" s="651" t="s">
        <v>608</v>
      </c>
      <c r="F145" s="652" t="s">
        <v>3297</v>
      </c>
      <c r="G145" s="651" t="s">
        <v>630</v>
      </c>
      <c r="H145" s="651" t="s">
        <v>1111</v>
      </c>
      <c r="I145" s="651" t="s">
        <v>1112</v>
      </c>
      <c r="J145" s="651" t="s">
        <v>946</v>
      </c>
      <c r="K145" s="651" t="s">
        <v>1113</v>
      </c>
      <c r="L145" s="653">
        <v>77.110000000000028</v>
      </c>
      <c r="M145" s="653">
        <v>2</v>
      </c>
      <c r="N145" s="654">
        <v>154.22000000000006</v>
      </c>
    </row>
    <row r="146" spans="1:14" ht="14.4" customHeight="1" x14ac:dyDescent="0.3">
      <c r="A146" s="649" t="s">
        <v>580</v>
      </c>
      <c r="B146" s="650" t="s">
        <v>581</v>
      </c>
      <c r="C146" s="651" t="s">
        <v>585</v>
      </c>
      <c r="D146" s="652" t="s">
        <v>3291</v>
      </c>
      <c r="E146" s="651" t="s">
        <v>608</v>
      </c>
      <c r="F146" s="652" t="s">
        <v>3297</v>
      </c>
      <c r="G146" s="651" t="s">
        <v>630</v>
      </c>
      <c r="H146" s="651" t="s">
        <v>1114</v>
      </c>
      <c r="I146" s="651" t="s">
        <v>1115</v>
      </c>
      <c r="J146" s="651" t="s">
        <v>1116</v>
      </c>
      <c r="K146" s="651" t="s">
        <v>1117</v>
      </c>
      <c r="L146" s="653">
        <v>120.13333333333333</v>
      </c>
      <c r="M146" s="653">
        <v>3</v>
      </c>
      <c r="N146" s="654">
        <v>360.4</v>
      </c>
    </row>
    <row r="147" spans="1:14" ht="14.4" customHeight="1" x14ac:dyDescent="0.3">
      <c r="A147" s="649" t="s">
        <v>580</v>
      </c>
      <c r="B147" s="650" t="s">
        <v>581</v>
      </c>
      <c r="C147" s="651" t="s">
        <v>585</v>
      </c>
      <c r="D147" s="652" t="s">
        <v>3291</v>
      </c>
      <c r="E147" s="651" t="s">
        <v>608</v>
      </c>
      <c r="F147" s="652" t="s">
        <v>3297</v>
      </c>
      <c r="G147" s="651" t="s">
        <v>630</v>
      </c>
      <c r="H147" s="651" t="s">
        <v>1118</v>
      </c>
      <c r="I147" s="651" t="s">
        <v>1119</v>
      </c>
      <c r="J147" s="651" t="s">
        <v>1120</v>
      </c>
      <c r="K147" s="651" t="s">
        <v>1121</v>
      </c>
      <c r="L147" s="653">
        <v>77.89</v>
      </c>
      <c r="M147" s="653">
        <v>1</v>
      </c>
      <c r="N147" s="654">
        <v>77.89</v>
      </c>
    </row>
    <row r="148" spans="1:14" ht="14.4" customHeight="1" x14ac:dyDescent="0.3">
      <c r="A148" s="649" t="s">
        <v>580</v>
      </c>
      <c r="B148" s="650" t="s">
        <v>581</v>
      </c>
      <c r="C148" s="651" t="s">
        <v>585</v>
      </c>
      <c r="D148" s="652" t="s">
        <v>3291</v>
      </c>
      <c r="E148" s="651" t="s">
        <v>608</v>
      </c>
      <c r="F148" s="652" t="s">
        <v>3297</v>
      </c>
      <c r="G148" s="651" t="s">
        <v>630</v>
      </c>
      <c r="H148" s="651" t="s">
        <v>1122</v>
      </c>
      <c r="I148" s="651" t="s">
        <v>1123</v>
      </c>
      <c r="J148" s="651" t="s">
        <v>1124</v>
      </c>
      <c r="K148" s="651" t="s">
        <v>1125</v>
      </c>
      <c r="L148" s="653">
        <v>66.010717446035585</v>
      </c>
      <c r="M148" s="653">
        <v>1</v>
      </c>
      <c r="N148" s="654">
        <v>66.010717446035585</v>
      </c>
    </row>
    <row r="149" spans="1:14" ht="14.4" customHeight="1" x14ac:dyDescent="0.3">
      <c r="A149" s="649" t="s">
        <v>580</v>
      </c>
      <c r="B149" s="650" t="s">
        <v>581</v>
      </c>
      <c r="C149" s="651" t="s">
        <v>585</v>
      </c>
      <c r="D149" s="652" t="s">
        <v>3291</v>
      </c>
      <c r="E149" s="651" t="s">
        <v>608</v>
      </c>
      <c r="F149" s="652" t="s">
        <v>3297</v>
      </c>
      <c r="G149" s="651" t="s">
        <v>630</v>
      </c>
      <c r="H149" s="651" t="s">
        <v>1126</v>
      </c>
      <c r="I149" s="651" t="s">
        <v>1127</v>
      </c>
      <c r="J149" s="651" t="s">
        <v>1128</v>
      </c>
      <c r="K149" s="651" t="s">
        <v>1035</v>
      </c>
      <c r="L149" s="653">
        <v>125.96992199533746</v>
      </c>
      <c r="M149" s="653">
        <v>4</v>
      </c>
      <c r="N149" s="654">
        <v>503.87968798134983</v>
      </c>
    </row>
    <row r="150" spans="1:14" ht="14.4" customHeight="1" x14ac:dyDescent="0.3">
      <c r="A150" s="649" t="s">
        <v>580</v>
      </c>
      <c r="B150" s="650" t="s">
        <v>581</v>
      </c>
      <c r="C150" s="651" t="s">
        <v>585</v>
      </c>
      <c r="D150" s="652" t="s">
        <v>3291</v>
      </c>
      <c r="E150" s="651" t="s">
        <v>608</v>
      </c>
      <c r="F150" s="652" t="s">
        <v>3297</v>
      </c>
      <c r="G150" s="651" t="s">
        <v>630</v>
      </c>
      <c r="H150" s="651" t="s">
        <v>1129</v>
      </c>
      <c r="I150" s="651" t="s">
        <v>1129</v>
      </c>
      <c r="J150" s="651" t="s">
        <v>1130</v>
      </c>
      <c r="K150" s="651" t="s">
        <v>1131</v>
      </c>
      <c r="L150" s="653">
        <v>39.970000000000013</v>
      </c>
      <c r="M150" s="653">
        <v>2</v>
      </c>
      <c r="N150" s="654">
        <v>79.940000000000026</v>
      </c>
    </row>
    <row r="151" spans="1:14" ht="14.4" customHeight="1" x14ac:dyDescent="0.3">
      <c r="A151" s="649" t="s">
        <v>580</v>
      </c>
      <c r="B151" s="650" t="s">
        <v>581</v>
      </c>
      <c r="C151" s="651" t="s">
        <v>585</v>
      </c>
      <c r="D151" s="652" t="s">
        <v>3291</v>
      </c>
      <c r="E151" s="651" t="s">
        <v>608</v>
      </c>
      <c r="F151" s="652" t="s">
        <v>3297</v>
      </c>
      <c r="G151" s="651" t="s">
        <v>630</v>
      </c>
      <c r="H151" s="651" t="s">
        <v>1132</v>
      </c>
      <c r="I151" s="651" t="s">
        <v>1133</v>
      </c>
      <c r="J151" s="651" t="s">
        <v>1134</v>
      </c>
      <c r="K151" s="651" t="s">
        <v>1135</v>
      </c>
      <c r="L151" s="653">
        <v>106.63</v>
      </c>
      <c r="M151" s="653">
        <v>1</v>
      </c>
      <c r="N151" s="654">
        <v>106.63</v>
      </c>
    </row>
    <row r="152" spans="1:14" ht="14.4" customHeight="1" x14ac:dyDescent="0.3">
      <c r="A152" s="649" t="s">
        <v>580</v>
      </c>
      <c r="B152" s="650" t="s">
        <v>581</v>
      </c>
      <c r="C152" s="651" t="s">
        <v>585</v>
      </c>
      <c r="D152" s="652" t="s">
        <v>3291</v>
      </c>
      <c r="E152" s="651" t="s">
        <v>608</v>
      </c>
      <c r="F152" s="652" t="s">
        <v>3297</v>
      </c>
      <c r="G152" s="651" t="s">
        <v>630</v>
      </c>
      <c r="H152" s="651" t="s">
        <v>1136</v>
      </c>
      <c r="I152" s="651" t="s">
        <v>1137</v>
      </c>
      <c r="J152" s="651" t="s">
        <v>741</v>
      </c>
      <c r="K152" s="651" t="s">
        <v>1138</v>
      </c>
      <c r="L152" s="653">
        <v>60.350000000000009</v>
      </c>
      <c r="M152" s="653">
        <v>5</v>
      </c>
      <c r="N152" s="654">
        <v>301.75000000000006</v>
      </c>
    </row>
    <row r="153" spans="1:14" ht="14.4" customHeight="1" x14ac:dyDescent="0.3">
      <c r="A153" s="649" t="s">
        <v>580</v>
      </c>
      <c r="B153" s="650" t="s">
        <v>581</v>
      </c>
      <c r="C153" s="651" t="s">
        <v>585</v>
      </c>
      <c r="D153" s="652" t="s">
        <v>3291</v>
      </c>
      <c r="E153" s="651" t="s">
        <v>608</v>
      </c>
      <c r="F153" s="652" t="s">
        <v>3297</v>
      </c>
      <c r="G153" s="651" t="s">
        <v>630</v>
      </c>
      <c r="H153" s="651" t="s">
        <v>1139</v>
      </c>
      <c r="I153" s="651" t="s">
        <v>1140</v>
      </c>
      <c r="J153" s="651" t="s">
        <v>1141</v>
      </c>
      <c r="K153" s="651" t="s">
        <v>1142</v>
      </c>
      <c r="L153" s="653">
        <v>197.46999999999994</v>
      </c>
      <c r="M153" s="653">
        <v>3</v>
      </c>
      <c r="N153" s="654">
        <v>592.40999999999985</v>
      </c>
    </row>
    <row r="154" spans="1:14" ht="14.4" customHeight="1" x14ac:dyDescent="0.3">
      <c r="A154" s="649" t="s">
        <v>580</v>
      </c>
      <c r="B154" s="650" t="s">
        <v>581</v>
      </c>
      <c r="C154" s="651" t="s">
        <v>585</v>
      </c>
      <c r="D154" s="652" t="s">
        <v>3291</v>
      </c>
      <c r="E154" s="651" t="s">
        <v>608</v>
      </c>
      <c r="F154" s="652" t="s">
        <v>3297</v>
      </c>
      <c r="G154" s="651" t="s">
        <v>630</v>
      </c>
      <c r="H154" s="651" t="s">
        <v>1143</v>
      </c>
      <c r="I154" s="651" t="s">
        <v>1144</v>
      </c>
      <c r="J154" s="651" t="s">
        <v>1145</v>
      </c>
      <c r="K154" s="651" t="s">
        <v>1146</v>
      </c>
      <c r="L154" s="653">
        <v>586.32149002052086</v>
      </c>
      <c r="M154" s="653">
        <v>16</v>
      </c>
      <c r="N154" s="654">
        <v>9381.1438403283337</v>
      </c>
    </row>
    <row r="155" spans="1:14" ht="14.4" customHeight="1" x14ac:dyDescent="0.3">
      <c r="A155" s="649" t="s">
        <v>580</v>
      </c>
      <c r="B155" s="650" t="s">
        <v>581</v>
      </c>
      <c r="C155" s="651" t="s">
        <v>585</v>
      </c>
      <c r="D155" s="652" t="s">
        <v>3291</v>
      </c>
      <c r="E155" s="651" t="s">
        <v>608</v>
      </c>
      <c r="F155" s="652" t="s">
        <v>3297</v>
      </c>
      <c r="G155" s="651" t="s">
        <v>630</v>
      </c>
      <c r="H155" s="651" t="s">
        <v>1147</v>
      </c>
      <c r="I155" s="651" t="s">
        <v>1148</v>
      </c>
      <c r="J155" s="651" t="s">
        <v>1149</v>
      </c>
      <c r="K155" s="651" t="s">
        <v>1150</v>
      </c>
      <c r="L155" s="653">
        <v>83.04</v>
      </c>
      <c r="M155" s="653">
        <v>1</v>
      </c>
      <c r="N155" s="654">
        <v>83.04</v>
      </c>
    </row>
    <row r="156" spans="1:14" ht="14.4" customHeight="1" x14ac:dyDescent="0.3">
      <c r="A156" s="649" t="s">
        <v>580</v>
      </c>
      <c r="B156" s="650" t="s">
        <v>581</v>
      </c>
      <c r="C156" s="651" t="s">
        <v>585</v>
      </c>
      <c r="D156" s="652" t="s">
        <v>3291</v>
      </c>
      <c r="E156" s="651" t="s">
        <v>608</v>
      </c>
      <c r="F156" s="652" t="s">
        <v>3297</v>
      </c>
      <c r="G156" s="651" t="s">
        <v>630</v>
      </c>
      <c r="H156" s="651" t="s">
        <v>1151</v>
      </c>
      <c r="I156" s="651" t="s">
        <v>1151</v>
      </c>
      <c r="J156" s="651" t="s">
        <v>1152</v>
      </c>
      <c r="K156" s="651" t="s">
        <v>1153</v>
      </c>
      <c r="L156" s="653">
        <v>41.399877550623195</v>
      </c>
      <c r="M156" s="653">
        <v>1</v>
      </c>
      <c r="N156" s="654">
        <v>41.399877550623195</v>
      </c>
    </row>
    <row r="157" spans="1:14" ht="14.4" customHeight="1" x14ac:dyDescent="0.3">
      <c r="A157" s="649" t="s">
        <v>580</v>
      </c>
      <c r="B157" s="650" t="s">
        <v>581</v>
      </c>
      <c r="C157" s="651" t="s">
        <v>585</v>
      </c>
      <c r="D157" s="652" t="s">
        <v>3291</v>
      </c>
      <c r="E157" s="651" t="s">
        <v>608</v>
      </c>
      <c r="F157" s="652" t="s">
        <v>3297</v>
      </c>
      <c r="G157" s="651" t="s">
        <v>630</v>
      </c>
      <c r="H157" s="651" t="s">
        <v>1154</v>
      </c>
      <c r="I157" s="651" t="s">
        <v>1155</v>
      </c>
      <c r="J157" s="651" t="s">
        <v>1156</v>
      </c>
      <c r="K157" s="651" t="s">
        <v>1157</v>
      </c>
      <c r="L157" s="653">
        <v>67.55</v>
      </c>
      <c r="M157" s="653">
        <v>2</v>
      </c>
      <c r="N157" s="654">
        <v>135.1</v>
      </c>
    </row>
    <row r="158" spans="1:14" ht="14.4" customHeight="1" x14ac:dyDescent="0.3">
      <c r="A158" s="649" t="s">
        <v>580</v>
      </c>
      <c r="B158" s="650" t="s">
        <v>581</v>
      </c>
      <c r="C158" s="651" t="s">
        <v>585</v>
      </c>
      <c r="D158" s="652" t="s">
        <v>3291</v>
      </c>
      <c r="E158" s="651" t="s">
        <v>608</v>
      </c>
      <c r="F158" s="652" t="s">
        <v>3297</v>
      </c>
      <c r="G158" s="651" t="s">
        <v>630</v>
      </c>
      <c r="H158" s="651" t="s">
        <v>1158</v>
      </c>
      <c r="I158" s="651" t="s">
        <v>1159</v>
      </c>
      <c r="J158" s="651" t="s">
        <v>1160</v>
      </c>
      <c r="K158" s="651" t="s">
        <v>1161</v>
      </c>
      <c r="L158" s="653">
        <v>473.35000000000014</v>
      </c>
      <c r="M158" s="653">
        <v>1</v>
      </c>
      <c r="N158" s="654">
        <v>473.35000000000014</v>
      </c>
    </row>
    <row r="159" spans="1:14" ht="14.4" customHeight="1" x14ac:dyDescent="0.3">
      <c r="A159" s="649" t="s">
        <v>580</v>
      </c>
      <c r="B159" s="650" t="s">
        <v>581</v>
      </c>
      <c r="C159" s="651" t="s">
        <v>585</v>
      </c>
      <c r="D159" s="652" t="s">
        <v>3291</v>
      </c>
      <c r="E159" s="651" t="s">
        <v>608</v>
      </c>
      <c r="F159" s="652" t="s">
        <v>3297</v>
      </c>
      <c r="G159" s="651" t="s">
        <v>630</v>
      </c>
      <c r="H159" s="651" t="s">
        <v>1162</v>
      </c>
      <c r="I159" s="651" t="s">
        <v>1163</v>
      </c>
      <c r="J159" s="651" t="s">
        <v>1164</v>
      </c>
      <c r="K159" s="651" t="s">
        <v>1165</v>
      </c>
      <c r="L159" s="653">
        <v>101.65982387753552</v>
      </c>
      <c r="M159" s="653">
        <v>1</v>
      </c>
      <c r="N159" s="654">
        <v>101.65982387753552</v>
      </c>
    </row>
    <row r="160" spans="1:14" ht="14.4" customHeight="1" x14ac:dyDescent="0.3">
      <c r="A160" s="649" t="s">
        <v>580</v>
      </c>
      <c r="B160" s="650" t="s">
        <v>581</v>
      </c>
      <c r="C160" s="651" t="s">
        <v>585</v>
      </c>
      <c r="D160" s="652" t="s">
        <v>3291</v>
      </c>
      <c r="E160" s="651" t="s">
        <v>608</v>
      </c>
      <c r="F160" s="652" t="s">
        <v>3297</v>
      </c>
      <c r="G160" s="651" t="s">
        <v>630</v>
      </c>
      <c r="H160" s="651" t="s">
        <v>1166</v>
      </c>
      <c r="I160" s="651" t="s">
        <v>1167</v>
      </c>
      <c r="J160" s="651" t="s">
        <v>785</v>
      </c>
      <c r="K160" s="651" t="s">
        <v>1168</v>
      </c>
      <c r="L160" s="653">
        <v>58.122345135360142</v>
      </c>
      <c r="M160" s="653">
        <v>13</v>
      </c>
      <c r="N160" s="654">
        <v>755.59048675968188</v>
      </c>
    </row>
    <row r="161" spans="1:14" ht="14.4" customHeight="1" x14ac:dyDescent="0.3">
      <c r="A161" s="649" t="s">
        <v>580</v>
      </c>
      <c r="B161" s="650" t="s">
        <v>581</v>
      </c>
      <c r="C161" s="651" t="s">
        <v>585</v>
      </c>
      <c r="D161" s="652" t="s">
        <v>3291</v>
      </c>
      <c r="E161" s="651" t="s">
        <v>608</v>
      </c>
      <c r="F161" s="652" t="s">
        <v>3297</v>
      </c>
      <c r="G161" s="651" t="s">
        <v>630</v>
      </c>
      <c r="H161" s="651" t="s">
        <v>1169</v>
      </c>
      <c r="I161" s="651" t="s">
        <v>1170</v>
      </c>
      <c r="J161" s="651" t="s">
        <v>1171</v>
      </c>
      <c r="K161" s="651" t="s">
        <v>1172</v>
      </c>
      <c r="L161" s="653">
        <v>71.988198553472458</v>
      </c>
      <c r="M161" s="653">
        <v>11</v>
      </c>
      <c r="N161" s="654">
        <v>791.87018408819711</v>
      </c>
    </row>
    <row r="162" spans="1:14" ht="14.4" customHeight="1" x14ac:dyDescent="0.3">
      <c r="A162" s="649" t="s">
        <v>580</v>
      </c>
      <c r="B162" s="650" t="s">
        <v>581</v>
      </c>
      <c r="C162" s="651" t="s">
        <v>585</v>
      </c>
      <c r="D162" s="652" t="s">
        <v>3291</v>
      </c>
      <c r="E162" s="651" t="s">
        <v>608</v>
      </c>
      <c r="F162" s="652" t="s">
        <v>3297</v>
      </c>
      <c r="G162" s="651" t="s">
        <v>630</v>
      </c>
      <c r="H162" s="651" t="s">
        <v>1173</v>
      </c>
      <c r="I162" s="651" t="s">
        <v>1174</v>
      </c>
      <c r="J162" s="651" t="s">
        <v>1175</v>
      </c>
      <c r="K162" s="651" t="s">
        <v>1176</v>
      </c>
      <c r="L162" s="653">
        <v>43.709957540451974</v>
      </c>
      <c r="M162" s="653">
        <v>4</v>
      </c>
      <c r="N162" s="654">
        <v>174.8398301618079</v>
      </c>
    </row>
    <row r="163" spans="1:14" ht="14.4" customHeight="1" x14ac:dyDescent="0.3">
      <c r="A163" s="649" t="s">
        <v>580</v>
      </c>
      <c r="B163" s="650" t="s">
        <v>581</v>
      </c>
      <c r="C163" s="651" t="s">
        <v>585</v>
      </c>
      <c r="D163" s="652" t="s">
        <v>3291</v>
      </c>
      <c r="E163" s="651" t="s">
        <v>608</v>
      </c>
      <c r="F163" s="652" t="s">
        <v>3297</v>
      </c>
      <c r="G163" s="651" t="s">
        <v>630</v>
      </c>
      <c r="H163" s="651" t="s">
        <v>1177</v>
      </c>
      <c r="I163" s="651" t="s">
        <v>1178</v>
      </c>
      <c r="J163" s="651" t="s">
        <v>1179</v>
      </c>
      <c r="K163" s="651" t="s">
        <v>1180</v>
      </c>
      <c r="L163" s="653">
        <v>37.98018565852778</v>
      </c>
      <c r="M163" s="653">
        <v>2</v>
      </c>
      <c r="N163" s="654">
        <v>75.960371317055561</v>
      </c>
    </row>
    <row r="164" spans="1:14" ht="14.4" customHeight="1" x14ac:dyDescent="0.3">
      <c r="A164" s="649" t="s">
        <v>580</v>
      </c>
      <c r="B164" s="650" t="s">
        <v>581</v>
      </c>
      <c r="C164" s="651" t="s">
        <v>585</v>
      </c>
      <c r="D164" s="652" t="s">
        <v>3291</v>
      </c>
      <c r="E164" s="651" t="s">
        <v>608</v>
      </c>
      <c r="F164" s="652" t="s">
        <v>3297</v>
      </c>
      <c r="G164" s="651" t="s">
        <v>630</v>
      </c>
      <c r="H164" s="651" t="s">
        <v>1181</v>
      </c>
      <c r="I164" s="651" t="s">
        <v>1182</v>
      </c>
      <c r="J164" s="651" t="s">
        <v>1179</v>
      </c>
      <c r="K164" s="651" t="s">
        <v>1183</v>
      </c>
      <c r="L164" s="653">
        <v>67.229414905255794</v>
      </c>
      <c r="M164" s="653">
        <v>4</v>
      </c>
      <c r="N164" s="654">
        <v>268.91765962102318</v>
      </c>
    </row>
    <row r="165" spans="1:14" ht="14.4" customHeight="1" x14ac:dyDescent="0.3">
      <c r="A165" s="649" t="s">
        <v>580</v>
      </c>
      <c r="B165" s="650" t="s">
        <v>581</v>
      </c>
      <c r="C165" s="651" t="s">
        <v>585</v>
      </c>
      <c r="D165" s="652" t="s">
        <v>3291</v>
      </c>
      <c r="E165" s="651" t="s">
        <v>608</v>
      </c>
      <c r="F165" s="652" t="s">
        <v>3297</v>
      </c>
      <c r="G165" s="651" t="s">
        <v>630</v>
      </c>
      <c r="H165" s="651" t="s">
        <v>1184</v>
      </c>
      <c r="I165" s="651" t="s">
        <v>1185</v>
      </c>
      <c r="J165" s="651" t="s">
        <v>1186</v>
      </c>
      <c r="K165" s="651" t="s">
        <v>1187</v>
      </c>
      <c r="L165" s="653">
        <v>84.889852930985541</v>
      </c>
      <c r="M165" s="653">
        <v>1</v>
      </c>
      <c r="N165" s="654">
        <v>84.889852930985541</v>
      </c>
    </row>
    <row r="166" spans="1:14" ht="14.4" customHeight="1" x14ac:dyDescent="0.3">
      <c r="A166" s="649" t="s">
        <v>580</v>
      </c>
      <c r="B166" s="650" t="s">
        <v>581</v>
      </c>
      <c r="C166" s="651" t="s">
        <v>585</v>
      </c>
      <c r="D166" s="652" t="s">
        <v>3291</v>
      </c>
      <c r="E166" s="651" t="s">
        <v>608</v>
      </c>
      <c r="F166" s="652" t="s">
        <v>3297</v>
      </c>
      <c r="G166" s="651" t="s">
        <v>630</v>
      </c>
      <c r="H166" s="651" t="s">
        <v>1188</v>
      </c>
      <c r="I166" s="651" t="s">
        <v>1189</v>
      </c>
      <c r="J166" s="651" t="s">
        <v>1190</v>
      </c>
      <c r="K166" s="651" t="s">
        <v>1191</v>
      </c>
      <c r="L166" s="653">
        <v>54.650110187080564</v>
      </c>
      <c r="M166" s="653">
        <v>6</v>
      </c>
      <c r="N166" s="654">
        <v>327.90066112248337</v>
      </c>
    </row>
    <row r="167" spans="1:14" ht="14.4" customHeight="1" x14ac:dyDescent="0.3">
      <c r="A167" s="649" t="s">
        <v>580</v>
      </c>
      <c r="B167" s="650" t="s">
        <v>581</v>
      </c>
      <c r="C167" s="651" t="s">
        <v>585</v>
      </c>
      <c r="D167" s="652" t="s">
        <v>3291</v>
      </c>
      <c r="E167" s="651" t="s">
        <v>608</v>
      </c>
      <c r="F167" s="652" t="s">
        <v>3297</v>
      </c>
      <c r="G167" s="651" t="s">
        <v>630</v>
      </c>
      <c r="H167" s="651" t="s">
        <v>1192</v>
      </c>
      <c r="I167" s="651" t="s">
        <v>1193</v>
      </c>
      <c r="J167" s="651" t="s">
        <v>1194</v>
      </c>
      <c r="K167" s="651" t="s">
        <v>1195</v>
      </c>
      <c r="L167" s="653">
        <v>14.951045057560288</v>
      </c>
      <c r="M167" s="653">
        <v>227</v>
      </c>
      <c r="N167" s="654">
        <v>3393.8872280661853</v>
      </c>
    </row>
    <row r="168" spans="1:14" ht="14.4" customHeight="1" x14ac:dyDescent="0.3">
      <c r="A168" s="649" t="s">
        <v>580</v>
      </c>
      <c r="B168" s="650" t="s">
        <v>581</v>
      </c>
      <c r="C168" s="651" t="s">
        <v>585</v>
      </c>
      <c r="D168" s="652" t="s">
        <v>3291</v>
      </c>
      <c r="E168" s="651" t="s">
        <v>608</v>
      </c>
      <c r="F168" s="652" t="s">
        <v>3297</v>
      </c>
      <c r="G168" s="651" t="s">
        <v>630</v>
      </c>
      <c r="H168" s="651" t="s">
        <v>1196</v>
      </c>
      <c r="I168" s="651" t="s">
        <v>1197</v>
      </c>
      <c r="J168" s="651" t="s">
        <v>1198</v>
      </c>
      <c r="K168" s="651" t="s">
        <v>1199</v>
      </c>
      <c r="L168" s="653">
        <v>9.7743863666866417</v>
      </c>
      <c r="M168" s="653">
        <v>226</v>
      </c>
      <c r="N168" s="654">
        <v>2209.0113188711812</v>
      </c>
    </row>
    <row r="169" spans="1:14" ht="14.4" customHeight="1" x14ac:dyDescent="0.3">
      <c r="A169" s="649" t="s">
        <v>580</v>
      </c>
      <c r="B169" s="650" t="s">
        <v>581</v>
      </c>
      <c r="C169" s="651" t="s">
        <v>585</v>
      </c>
      <c r="D169" s="652" t="s">
        <v>3291</v>
      </c>
      <c r="E169" s="651" t="s">
        <v>608</v>
      </c>
      <c r="F169" s="652" t="s">
        <v>3297</v>
      </c>
      <c r="G169" s="651" t="s">
        <v>630</v>
      </c>
      <c r="H169" s="651" t="s">
        <v>1200</v>
      </c>
      <c r="I169" s="651" t="s">
        <v>1201</v>
      </c>
      <c r="J169" s="651" t="s">
        <v>1202</v>
      </c>
      <c r="K169" s="651" t="s">
        <v>1203</v>
      </c>
      <c r="L169" s="653">
        <v>93.986469736074596</v>
      </c>
      <c r="M169" s="653">
        <v>3</v>
      </c>
      <c r="N169" s="654">
        <v>281.9594092082238</v>
      </c>
    </row>
    <row r="170" spans="1:14" ht="14.4" customHeight="1" x14ac:dyDescent="0.3">
      <c r="A170" s="649" t="s">
        <v>580</v>
      </c>
      <c r="B170" s="650" t="s">
        <v>581</v>
      </c>
      <c r="C170" s="651" t="s">
        <v>585</v>
      </c>
      <c r="D170" s="652" t="s">
        <v>3291</v>
      </c>
      <c r="E170" s="651" t="s">
        <v>608</v>
      </c>
      <c r="F170" s="652" t="s">
        <v>3297</v>
      </c>
      <c r="G170" s="651" t="s">
        <v>630</v>
      </c>
      <c r="H170" s="651" t="s">
        <v>1204</v>
      </c>
      <c r="I170" s="651" t="s">
        <v>1205</v>
      </c>
      <c r="J170" s="651" t="s">
        <v>1206</v>
      </c>
      <c r="K170" s="651" t="s">
        <v>1207</v>
      </c>
      <c r="L170" s="653">
        <v>27.219999999999992</v>
      </c>
      <c r="M170" s="653">
        <v>1</v>
      </c>
      <c r="N170" s="654">
        <v>27.219999999999992</v>
      </c>
    </row>
    <row r="171" spans="1:14" ht="14.4" customHeight="1" x14ac:dyDescent="0.3">
      <c r="A171" s="649" t="s">
        <v>580</v>
      </c>
      <c r="B171" s="650" t="s">
        <v>581</v>
      </c>
      <c r="C171" s="651" t="s">
        <v>585</v>
      </c>
      <c r="D171" s="652" t="s">
        <v>3291</v>
      </c>
      <c r="E171" s="651" t="s">
        <v>608</v>
      </c>
      <c r="F171" s="652" t="s">
        <v>3297</v>
      </c>
      <c r="G171" s="651" t="s">
        <v>630</v>
      </c>
      <c r="H171" s="651" t="s">
        <v>1208</v>
      </c>
      <c r="I171" s="651" t="s">
        <v>1209</v>
      </c>
      <c r="J171" s="651" t="s">
        <v>1210</v>
      </c>
      <c r="K171" s="651" t="s">
        <v>1211</v>
      </c>
      <c r="L171" s="653">
        <v>345.98</v>
      </c>
      <c r="M171" s="653">
        <v>1</v>
      </c>
      <c r="N171" s="654">
        <v>345.98</v>
      </c>
    </row>
    <row r="172" spans="1:14" ht="14.4" customHeight="1" x14ac:dyDescent="0.3">
      <c r="A172" s="649" t="s">
        <v>580</v>
      </c>
      <c r="B172" s="650" t="s">
        <v>581</v>
      </c>
      <c r="C172" s="651" t="s">
        <v>585</v>
      </c>
      <c r="D172" s="652" t="s">
        <v>3291</v>
      </c>
      <c r="E172" s="651" t="s">
        <v>608</v>
      </c>
      <c r="F172" s="652" t="s">
        <v>3297</v>
      </c>
      <c r="G172" s="651" t="s">
        <v>630</v>
      </c>
      <c r="H172" s="651" t="s">
        <v>1212</v>
      </c>
      <c r="I172" s="651" t="s">
        <v>1213</v>
      </c>
      <c r="J172" s="651" t="s">
        <v>1214</v>
      </c>
      <c r="K172" s="651" t="s">
        <v>916</v>
      </c>
      <c r="L172" s="653">
        <v>191.2700000000001</v>
      </c>
      <c r="M172" s="653">
        <v>1</v>
      </c>
      <c r="N172" s="654">
        <v>191.2700000000001</v>
      </c>
    </row>
    <row r="173" spans="1:14" ht="14.4" customHeight="1" x14ac:dyDescent="0.3">
      <c r="A173" s="649" t="s">
        <v>580</v>
      </c>
      <c r="B173" s="650" t="s">
        <v>581</v>
      </c>
      <c r="C173" s="651" t="s">
        <v>585</v>
      </c>
      <c r="D173" s="652" t="s">
        <v>3291</v>
      </c>
      <c r="E173" s="651" t="s">
        <v>608</v>
      </c>
      <c r="F173" s="652" t="s">
        <v>3297</v>
      </c>
      <c r="G173" s="651" t="s">
        <v>630</v>
      </c>
      <c r="H173" s="651" t="s">
        <v>1215</v>
      </c>
      <c r="I173" s="651" t="s">
        <v>237</v>
      </c>
      <c r="J173" s="651" t="s">
        <v>1216</v>
      </c>
      <c r="K173" s="651"/>
      <c r="L173" s="653">
        <v>199.35</v>
      </c>
      <c r="M173" s="653">
        <v>1</v>
      </c>
      <c r="N173" s="654">
        <v>199.35</v>
      </c>
    </row>
    <row r="174" spans="1:14" ht="14.4" customHeight="1" x14ac:dyDescent="0.3">
      <c r="A174" s="649" t="s">
        <v>580</v>
      </c>
      <c r="B174" s="650" t="s">
        <v>581</v>
      </c>
      <c r="C174" s="651" t="s">
        <v>585</v>
      </c>
      <c r="D174" s="652" t="s">
        <v>3291</v>
      </c>
      <c r="E174" s="651" t="s">
        <v>608</v>
      </c>
      <c r="F174" s="652" t="s">
        <v>3297</v>
      </c>
      <c r="G174" s="651" t="s">
        <v>630</v>
      </c>
      <c r="H174" s="651" t="s">
        <v>1217</v>
      </c>
      <c r="I174" s="651" t="s">
        <v>237</v>
      </c>
      <c r="J174" s="651" t="s">
        <v>1218</v>
      </c>
      <c r="K174" s="651"/>
      <c r="L174" s="653">
        <v>114.20995941937629</v>
      </c>
      <c r="M174" s="653">
        <v>2</v>
      </c>
      <c r="N174" s="654">
        <v>228.41991883875258</v>
      </c>
    </row>
    <row r="175" spans="1:14" ht="14.4" customHeight="1" x14ac:dyDescent="0.3">
      <c r="A175" s="649" t="s">
        <v>580</v>
      </c>
      <c r="B175" s="650" t="s">
        <v>581</v>
      </c>
      <c r="C175" s="651" t="s">
        <v>585</v>
      </c>
      <c r="D175" s="652" t="s">
        <v>3291</v>
      </c>
      <c r="E175" s="651" t="s">
        <v>608</v>
      </c>
      <c r="F175" s="652" t="s">
        <v>3297</v>
      </c>
      <c r="G175" s="651" t="s">
        <v>630</v>
      </c>
      <c r="H175" s="651" t="s">
        <v>1219</v>
      </c>
      <c r="I175" s="651" t="s">
        <v>1220</v>
      </c>
      <c r="J175" s="651" t="s">
        <v>1221</v>
      </c>
      <c r="K175" s="651" t="s">
        <v>766</v>
      </c>
      <c r="L175" s="653">
        <v>164.45024011670105</v>
      </c>
      <c r="M175" s="653">
        <v>3</v>
      </c>
      <c r="N175" s="654">
        <v>493.35072035010319</v>
      </c>
    </row>
    <row r="176" spans="1:14" ht="14.4" customHeight="1" x14ac:dyDescent="0.3">
      <c r="A176" s="649" t="s">
        <v>580</v>
      </c>
      <c r="B176" s="650" t="s">
        <v>581</v>
      </c>
      <c r="C176" s="651" t="s">
        <v>585</v>
      </c>
      <c r="D176" s="652" t="s">
        <v>3291</v>
      </c>
      <c r="E176" s="651" t="s">
        <v>608</v>
      </c>
      <c r="F176" s="652" t="s">
        <v>3297</v>
      </c>
      <c r="G176" s="651" t="s">
        <v>630</v>
      </c>
      <c r="H176" s="651" t="s">
        <v>1222</v>
      </c>
      <c r="I176" s="651" t="s">
        <v>1223</v>
      </c>
      <c r="J176" s="651" t="s">
        <v>1130</v>
      </c>
      <c r="K176" s="651" t="s">
        <v>1224</v>
      </c>
      <c r="L176" s="653">
        <v>119.30525904855324</v>
      </c>
      <c r="M176" s="653">
        <v>4</v>
      </c>
      <c r="N176" s="654">
        <v>477.22103619421296</v>
      </c>
    </row>
    <row r="177" spans="1:14" ht="14.4" customHeight="1" x14ac:dyDescent="0.3">
      <c r="A177" s="649" t="s">
        <v>580</v>
      </c>
      <c r="B177" s="650" t="s">
        <v>581</v>
      </c>
      <c r="C177" s="651" t="s">
        <v>585</v>
      </c>
      <c r="D177" s="652" t="s">
        <v>3291</v>
      </c>
      <c r="E177" s="651" t="s">
        <v>608</v>
      </c>
      <c r="F177" s="652" t="s">
        <v>3297</v>
      </c>
      <c r="G177" s="651" t="s">
        <v>630</v>
      </c>
      <c r="H177" s="651" t="s">
        <v>1225</v>
      </c>
      <c r="I177" s="651" t="s">
        <v>1226</v>
      </c>
      <c r="J177" s="651" t="s">
        <v>1227</v>
      </c>
      <c r="K177" s="651" t="s">
        <v>1228</v>
      </c>
      <c r="L177" s="653">
        <v>177.68037649276729</v>
      </c>
      <c r="M177" s="653">
        <v>3</v>
      </c>
      <c r="N177" s="654">
        <v>533.04112947830185</v>
      </c>
    </row>
    <row r="178" spans="1:14" ht="14.4" customHeight="1" x14ac:dyDescent="0.3">
      <c r="A178" s="649" t="s">
        <v>580</v>
      </c>
      <c r="B178" s="650" t="s">
        <v>581</v>
      </c>
      <c r="C178" s="651" t="s">
        <v>585</v>
      </c>
      <c r="D178" s="652" t="s">
        <v>3291</v>
      </c>
      <c r="E178" s="651" t="s">
        <v>608</v>
      </c>
      <c r="F178" s="652" t="s">
        <v>3297</v>
      </c>
      <c r="G178" s="651" t="s">
        <v>630</v>
      </c>
      <c r="H178" s="651" t="s">
        <v>1229</v>
      </c>
      <c r="I178" s="651" t="s">
        <v>237</v>
      </c>
      <c r="J178" s="651" t="s">
        <v>1230</v>
      </c>
      <c r="K178" s="651"/>
      <c r="L178" s="653">
        <v>64.65000000000002</v>
      </c>
      <c r="M178" s="653">
        <v>2</v>
      </c>
      <c r="N178" s="654">
        <v>129.30000000000004</v>
      </c>
    </row>
    <row r="179" spans="1:14" ht="14.4" customHeight="1" x14ac:dyDescent="0.3">
      <c r="A179" s="649" t="s">
        <v>580</v>
      </c>
      <c r="B179" s="650" t="s">
        <v>581</v>
      </c>
      <c r="C179" s="651" t="s">
        <v>585</v>
      </c>
      <c r="D179" s="652" t="s">
        <v>3291</v>
      </c>
      <c r="E179" s="651" t="s">
        <v>608</v>
      </c>
      <c r="F179" s="652" t="s">
        <v>3297</v>
      </c>
      <c r="G179" s="651" t="s">
        <v>630</v>
      </c>
      <c r="H179" s="651" t="s">
        <v>1231</v>
      </c>
      <c r="I179" s="651" t="s">
        <v>1232</v>
      </c>
      <c r="J179" s="651" t="s">
        <v>1130</v>
      </c>
      <c r="K179" s="651" t="s">
        <v>1233</v>
      </c>
      <c r="L179" s="653">
        <v>75.147881126144668</v>
      </c>
      <c r="M179" s="653">
        <v>34</v>
      </c>
      <c r="N179" s="654">
        <v>2555.0279582889189</v>
      </c>
    </row>
    <row r="180" spans="1:14" ht="14.4" customHeight="1" x14ac:dyDescent="0.3">
      <c r="A180" s="649" t="s">
        <v>580</v>
      </c>
      <c r="B180" s="650" t="s">
        <v>581</v>
      </c>
      <c r="C180" s="651" t="s">
        <v>585</v>
      </c>
      <c r="D180" s="652" t="s">
        <v>3291</v>
      </c>
      <c r="E180" s="651" t="s">
        <v>608</v>
      </c>
      <c r="F180" s="652" t="s">
        <v>3297</v>
      </c>
      <c r="G180" s="651" t="s">
        <v>630</v>
      </c>
      <c r="H180" s="651" t="s">
        <v>1234</v>
      </c>
      <c r="I180" s="651" t="s">
        <v>1235</v>
      </c>
      <c r="J180" s="651" t="s">
        <v>1236</v>
      </c>
      <c r="K180" s="651" t="s">
        <v>1237</v>
      </c>
      <c r="L180" s="653">
        <v>58.080016407352829</v>
      </c>
      <c r="M180" s="653">
        <v>1</v>
      </c>
      <c r="N180" s="654">
        <v>58.080016407352829</v>
      </c>
    </row>
    <row r="181" spans="1:14" ht="14.4" customHeight="1" x14ac:dyDescent="0.3">
      <c r="A181" s="649" t="s">
        <v>580</v>
      </c>
      <c r="B181" s="650" t="s">
        <v>581</v>
      </c>
      <c r="C181" s="651" t="s">
        <v>585</v>
      </c>
      <c r="D181" s="652" t="s">
        <v>3291</v>
      </c>
      <c r="E181" s="651" t="s">
        <v>608</v>
      </c>
      <c r="F181" s="652" t="s">
        <v>3297</v>
      </c>
      <c r="G181" s="651" t="s">
        <v>630</v>
      </c>
      <c r="H181" s="651" t="s">
        <v>1238</v>
      </c>
      <c r="I181" s="651" t="s">
        <v>1239</v>
      </c>
      <c r="J181" s="651" t="s">
        <v>1240</v>
      </c>
      <c r="K181" s="651" t="s">
        <v>1241</v>
      </c>
      <c r="L181" s="653">
        <v>47.66</v>
      </c>
      <c r="M181" s="653">
        <v>1</v>
      </c>
      <c r="N181" s="654">
        <v>47.66</v>
      </c>
    </row>
    <row r="182" spans="1:14" ht="14.4" customHeight="1" x14ac:dyDescent="0.3">
      <c r="A182" s="649" t="s">
        <v>580</v>
      </c>
      <c r="B182" s="650" t="s">
        <v>581</v>
      </c>
      <c r="C182" s="651" t="s">
        <v>585</v>
      </c>
      <c r="D182" s="652" t="s">
        <v>3291</v>
      </c>
      <c r="E182" s="651" t="s">
        <v>608</v>
      </c>
      <c r="F182" s="652" t="s">
        <v>3297</v>
      </c>
      <c r="G182" s="651" t="s">
        <v>630</v>
      </c>
      <c r="H182" s="651" t="s">
        <v>1242</v>
      </c>
      <c r="I182" s="651" t="s">
        <v>237</v>
      </c>
      <c r="J182" s="651" t="s">
        <v>1243</v>
      </c>
      <c r="K182" s="651"/>
      <c r="L182" s="653">
        <v>320.34420483588349</v>
      </c>
      <c r="M182" s="653">
        <v>1</v>
      </c>
      <c r="N182" s="654">
        <v>320.34420483588349</v>
      </c>
    </row>
    <row r="183" spans="1:14" ht="14.4" customHeight="1" x14ac:dyDescent="0.3">
      <c r="A183" s="649" t="s">
        <v>580</v>
      </c>
      <c r="B183" s="650" t="s">
        <v>581</v>
      </c>
      <c r="C183" s="651" t="s">
        <v>585</v>
      </c>
      <c r="D183" s="652" t="s">
        <v>3291</v>
      </c>
      <c r="E183" s="651" t="s">
        <v>608</v>
      </c>
      <c r="F183" s="652" t="s">
        <v>3297</v>
      </c>
      <c r="G183" s="651" t="s">
        <v>630</v>
      </c>
      <c r="H183" s="651" t="s">
        <v>1244</v>
      </c>
      <c r="I183" s="651" t="s">
        <v>1245</v>
      </c>
      <c r="J183" s="651" t="s">
        <v>1246</v>
      </c>
      <c r="K183" s="651" t="s">
        <v>1247</v>
      </c>
      <c r="L183" s="653">
        <v>34.62958914476863</v>
      </c>
      <c r="M183" s="653">
        <v>1</v>
      </c>
      <c r="N183" s="654">
        <v>34.62958914476863</v>
      </c>
    </row>
    <row r="184" spans="1:14" ht="14.4" customHeight="1" x14ac:dyDescent="0.3">
      <c r="A184" s="649" t="s">
        <v>580</v>
      </c>
      <c r="B184" s="650" t="s">
        <v>581</v>
      </c>
      <c r="C184" s="651" t="s">
        <v>585</v>
      </c>
      <c r="D184" s="652" t="s">
        <v>3291</v>
      </c>
      <c r="E184" s="651" t="s">
        <v>608</v>
      </c>
      <c r="F184" s="652" t="s">
        <v>3297</v>
      </c>
      <c r="G184" s="651" t="s">
        <v>630</v>
      </c>
      <c r="H184" s="651" t="s">
        <v>1248</v>
      </c>
      <c r="I184" s="651" t="s">
        <v>1249</v>
      </c>
      <c r="J184" s="651" t="s">
        <v>662</v>
      </c>
      <c r="K184" s="651" t="s">
        <v>1250</v>
      </c>
      <c r="L184" s="653">
        <v>49.542472284271582</v>
      </c>
      <c r="M184" s="653">
        <v>9</v>
      </c>
      <c r="N184" s="654">
        <v>445.88225055844424</v>
      </c>
    </row>
    <row r="185" spans="1:14" ht="14.4" customHeight="1" x14ac:dyDescent="0.3">
      <c r="A185" s="649" t="s">
        <v>580</v>
      </c>
      <c r="B185" s="650" t="s">
        <v>581</v>
      </c>
      <c r="C185" s="651" t="s">
        <v>585</v>
      </c>
      <c r="D185" s="652" t="s">
        <v>3291</v>
      </c>
      <c r="E185" s="651" t="s">
        <v>608</v>
      </c>
      <c r="F185" s="652" t="s">
        <v>3297</v>
      </c>
      <c r="G185" s="651" t="s">
        <v>630</v>
      </c>
      <c r="H185" s="651" t="s">
        <v>1251</v>
      </c>
      <c r="I185" s="651" t="s">
        <v>1252</v>
      </c>
      <c r="J185" s="651" t="s">
        <v>711</v>
      </c>
      <c r="K185" s="651" t="s">
        <v>1253</v>
      </c>
      <c r="L185" s="653">
        <v>147.97793607843451</v>
      </c>
      <c r="M185" s="653">
        <v>10</v>
      </c>
      <c r="N185" s="654">
        <v>1479.779360784345</v>
      </c>
    </row>
    <row r="186" spans="1:14" ht="14.4" customHeight="1" x14ac:dyDescent="0.3">
      <c r="A186" s="649" t="s">
        <v>580</v>
      </c>
      <c r="B186" s="650" t="s">
        <v>581</v>
      </c>
      <c r="C186" s="651" t="s">
        <v>585</v>
      </c>
      <c r="D186" s="652" t="s">
        <v>3291</v>
      </c>
      <c r="E186" s="651" t="s">
        <v>608</v>
      </c>
      <c r="F186" s="652" t="s">
        <v>3297</v>
      </c>
      <c r="G186" s="651" t="s">
        <v>630</v>
      </c>
      <c r="H186" s="651" t="s">
        <v>1254</v>
      </c>
      <c r="I186" s="651" t="s">
        <v>1255</v>
      </c>
      <c r="J186" s="651" t="s">
        <v>1256</v>
      </c>
      <c r="K186" s="651" t="s">
        <v>1257</v>
      </c>
      <c r="L186" s="653">
        <v>253.16962952870682</v>
      </c>
      <c r="M186" s="653">
        <v>2</v>
      </c>
      <c r="N186" s="654">
        <v>506.33925905741364</v>
      </c>
    </row>
    <row r="187" spans="1:14" ht="14.4" customHeight="1" x14ac:dyDescent="0.3">
      <c r="A187" s="649" t="s">
        <v>580</v>
      </c>
      <c r="B187" s="650" t="s">
        <v>581</v>
      </c>
      <c r="C187" s="651" t="s">
        <v>585</v>
      </c>
      <c r="D187" s="652" t="s">
        <v>3291</v>
      </c>
      <c r="E187" s="651" t="s">
        <v>608</v>
      </c>
      <c r="F187" s="652" t="s">
        <v>3297</v>
      </c>
      <c r="G187" s="651" t="s">
        <v>630</v>
      </c>
      <c r="H187" s="651" t="s">
        <v>1258</v>
      </c>
      <c r="I187" s="651" t="s">
        <v>1258</v>
      </c>
      <c r="J187" s="651" t="s">
        <v>638</v>
      </c>
      <c r="K187" s="651" t="s">
        <v>1259</v>
      </c>
      <c r="L187" s="653">
        <v>0</v>
      </c>
      <c r="M187" s="653">
        <v>0</v>
      </c>
      <c r="N187" s="654">
        <v>-5.6843418860808015E-14</v>
      </c>
    </row>
    <row r="188" spans="1:14" ht="14.4" customHeight="1" x14ac:dyDescent="0.3">
      <c r="A188" s="649" t="s">
        <v>580</v>
      </c>
      <c r="B188" s="650" t="s">
        <v>581</v>
      </c>
      <c r="C188" s="651" t="s">
        <v>585</v>
      </c>
      <c r="D188" s="652" t="s">
        <v>3291</v>
      </c>
      <c r="E188" s="651" t="s">
        <v>608</v>
      </c>
      <c r="F188" s="652" t="s">
        <v>3297</v>
      </c>
      <c r="G188" s="651" t="s">
        <v>630</v>
      </c>
      <c r="H188" s="651" t="s">
        <v>1260</v>
      </c>
      <c r="I188" s="651" t="s">
        <v>1261</v>
      </c>
      <c r="J188" s="651" t="s">
        <v>1262</v>
      </c>
      <c r="K188" s="651" t="s">
        <v>1263</v>
      </c>
      <c r="L188" s="653">
        <v>266.56963970144841</v>
      </c>
      <c r="M188" s="653">
        <v>5</v>
      </c>
      <c r="N188" s="654">
        <v>1332.8481985072419</v>
      </c>
    </row>
    <row r="189" spans="1:14" ht="14.4" customHeight="1" x14ac:dyDescent="0.3">
      <c r="A189" s="649" t="s">
        <v>580</v>
      </c>
      <c r="B189" s="650" t="s">
        <v>581</v>
      </c>
      <c r="C189" s="651" t="s">
        <v>585</v>
      </c>
      <c r="D189" s="652" t="s">
        <v>3291</v>
      </c>
      <c r="E189" s="651" t="s">
        <v>608</v>
      </c>
      <c r="F189" s="652" t="s">
        <v>3297</v>
      </c>
      <c r="G189" s="651" t="s">
        <v>630</v>
      </c>
      <c r="H189" s="651" t="s">
        <v>1264</v>
      </c>
      <c r="I189" s="651" t="s">
        <v>1265</v>
      </c>
      <c r="J189" s="651" t="s">
        <v>1175</v>
      </c>
      <c r="K189" s="651" t="s">
        <v>1266</v>
      </c>
      <c r="L189" s="653">
        <v>89.639734870479799</v>
      </c>
      <c r="M189" s="653">
        <v>2</v>
      </c>
      <c r="N189" s="654">
        <v>179.2794697409596</v>
      </c>
    </row>
    <row r="190" spans="1:14" ht="14.4" customHeight="1" x14ac:dyDescent="0.3">
      <c r="A190" s="649" t="s">
        <v>580</v>
      </c>
      <c r="B190" s="650" t="s">
        <v>581</v>
      </c>
      <c r="C190" s="651" t="s">
        <v>585</v>
      </c>
      <c r="D190" s="652" t="s">
        <v>3291</v>
      </c>
      <c r="E190" s="651" t="s">
        <v>608</v>
      </c>
      <c r="F190" s="652" t="s">
        <v>3297</v>
      </c>
      <c r="G190" s="651" t="s">
        <v>630</v>
      </c>
      <c r="H190" s="651" t="s">
        <v>1267</v>
      </c>
      <c r="I190" s="651" t="s">
        <v>1268</v>
      </c>
      <c r="J190" s="651" t="s">
        <v>1269</v>
      </c>
      <c r="K190" s="651" t="s">
        <v>1270</v>
      </c>
      <c r="L190" s="653">
        <v>20.126328933887947</v>
      </c>
      <c r="M190" s="653">
        <v>2336</v>
      </c>
      <c r="N190" s="654">
        <v>47015.104389562242</v>
      </c>
    </row>
    <row r="191" spans="1:14" ht="14.4" customHeight="1" x14ac:dyDescent="0.3">
      <c r="A191" s="649" t="s">
        <v>580</v>
      </c>
      <c r="B191" s="650" t="s">
        <v>581</v>
      </c>
      <c r="C191" s="651" t="s">
        <v>585</v>
      </c>
      <c r="D191" s="652" t="s">
        <v>3291</v>
      </c>
      <c r="E191" s="651" t="s">
        <v>608</v>
      </c>
      <c r="F191" s="652" t="s">
        <v>3297</v>
      </c>
      <c r="G191" s="651" t="s">
        <v>630</v>
      </c>
      <c r="H191" s="651" t="s">
        <v>1271</v>
      </c>
      <c r="I191" s="651" t="s">
        <v>237</v>
      </c>
      <c r="J191" s="651" t="s">
        <v>1272</v>
      </c>
      <c r="K191" s="651"/>
      <c r="L191" s="653">
        <v>37.346092201813491</v>
      </c>
      <c r="M191" s="653">
        <v>18</v>
      </c>
      <c r="N191" s="654">
        <v>672.22965963264278</v>
      </c>
    </row>
    <row r="192" spans="1:14" ht="14.4" customHeight="1" x14ac:dyDescent="0.3">
      <c r="A192" s="649" t="s">
        <v>580</v>
      </c>
      <c r="B192" s="650" t="s">
        <v>581</v>
      </c>
      <c r="C192" s="651" t="s">
        <v>585</v>
      </c>
      <c r="D192" s="652" t="s">
        <v>3291</v>
      </c>
      <c r="E192" s="651" t="s">
        <v>608</v>
      </c>
      <c r="F192" s="652" t="s">
        <v>3297</v>
      </c>
      <c r="G192" s="651" t="s">
        <v>630</v>
      </c>
      <c r="H192" s="651" t="s">
        <v>1273</v>
      </c>
      <c r="I192" s="651" t="s">
        <v>237</v>
      </c>
      <c r="J192" s="651" t="s">
        <v>1274</v>
      </c>
      <c r="K192" s="651"/>
      <c r="L192" s="653">
        <v>64.649682242261974</v>
      </c>
      <c r="M192" s="653">
        <v>2</v>
      </c>
      <c r="N192" s="654">
        <v>129.29936448452395</v>
      </c>
    </row>
    <row r="193" spans="1:14" ht="14.4" customHeight="1" x14ac:dyDescent="0.3">
      <c r="A193" s="649" t="s">
        <v>580</v>
      </c>
      <c r="B193" s="650" t="s">
        <v>581</v>
      </c>
      <c r="C193" s="651" t="s">
        <v>585</v>
      </c>
      <c r="D193" s="652" t="s">
        <v>3291</v>
      </c>
      <c r="E193" s="651" t="s">
        <v>608</v>
      </c>
      <c r="F193" s="652" t="s">
        <v>3297</v>
      </c>
      <c r="G193" s="651" t="s">
        <v>630</v>
      </c>
      <c r="H193" s="651" t="s">
        <v>1275</v>
      </c>
      <c r="I193" s="651" t="s">
        <v>237</v>
      </c>
      <c r="J193" s="651" t="s">
        <v>1276</v>
      </c>
      <c r="K193" s="651"/>
      <c r="L193" s="653">
        <v>52.312708277042248</v>
      </c>
      <c r="M193" s="653">
        <v>3</v>
      </c>
      <c r="N193" s="654">
        <v>156.93812483112674</v>
      </c>
    </row>
    <row r="194" spans="1:14" ht="14.4" customHeight="1" x14ac:dyDescent="0.3">
      <c r="A194" s="649" t="s">
        <v>580</v>
      </c>
      <c r="B194" s="650" t="s">
        <v>581</v>
      </c>
      <c r="C194" s="651" t="s">
        <v>585</v>
      </c>
      <c r="D194" s="652" t="s">
        <v>3291</v>
      </c>
      <c r="E194" s="651" t="s">
        <v>608</v>
      </c>
      <c r="F194" s="652" t="s">
        <v>3297</v>
      </c>
      <c r="G194" s="651" t="s">
        <v>630</v>
      </c>
      <c r="H194" s="651" t="s">
        <v>1277</v>
      </c>
      <c r="I194" s="651" t="s">
        <v>1278</v>
      </c>
      <c r="J194" s="651" t="s">
        <v>1279</v>
      </c>
      <c r="K194" s="651" t="s">
        <v>1280</v>
      </c>
      <c r="L194" s="653">
        <v>52.41</v>
      </c>
      <c r="M194" s="653">
        <v>1</v>
      </c>
      <c r="N194" s="654">
        <v>52.41</v>
      </c>
    </row>
    <row r="195" spans="1:14" ht="14.4" customHeight="1" x14ac:dyDescent="0.3">
      <c r="A195" s="649" t="s">
        <v>580</v>
      </c>
      <c r="B195" s="650" t="s">
        <v>581</v>
      </c>
      <c r="C195" s="651" t="s">
        <v>585</v>
      </c>
      <c r="D195" s="652" t="s">
        <v>3291</v>
      </c>
      <c r="E195" s="651" t="s">
        <v>608</v>
      </c>
      <c r="F195" s="652" t="s">
        <v>3297</v>
      </c>
      <c r="G195" s="651" t="s">
        <v>630</v>
      </c>
      <c r="H195" s="651" t="s">
        <v>1281</v>
      </c>
      <c r="I195" s="651" t="s">
        <v>1282</v>
      </c>
      <c r="J195" s="651" t="s">
        <v>1283</v>
      </c>
      <c r="K195" s="651" t="s">
        <v>1284</v>
      </c>
      <c r="L195" s="653">
        <v>106.52826483694136</v>
      </c>
      <c r="M195" s="653">
        <v>28</v>
      </c>
      <c r="N195" s="654">
        <v>2982.791415434358</v>
      </c>
    </row>
    <row r="196" spans="1:14" ht="14.4" customHeight="1" x14ac:dyDescent="0.3">
      <c r="A196" s="649" t="s">
        <v>580</v>
      </c>
      <c r="B196" s="650" t="s">
        <v>581</v>
      </c>
      <c r="C196" s="651" t="s">
        <v>585</v>
      </c>
      <c r="D196" s="652" t="s">
        <v>3291</v>
      </c>
      <c r="E196" s="651" t="s">
        <v>608</v>
      </c>
      <c r="F196" s="652" t="s">
        <v>3297</v>
      </c>
      <c r="G196" s="651" t="s">
        <v>630</v>
      </c>
      <c r="H196" s="651" t="s">
        <v>1285</v>
      </c>
      <c r="I196" s="651" t="s">
        <v>237</v>
      </c>
      <c r="J196" s="651" t="s">
        <v>1286</v>
      </c>
      <c r="K196" s="651"/>
      <c r="L196" s="653">
        <v>38.21</v>
      </c>
      <c r="M196" s="653">
        <v>2</v>
      </c>
      <c r="N196" s="654">
        <v>76.42</v>
      </c>
    </row>
    <row r="197" spans="1:14" ht="14.4" customHeight="1" x14ac:dyDescent="0.3">
      <c r="A197" s="649" t="s">
        <v>580</v>
      </c>
      <c r="B197" s="650" t="s">
        <v>581</v>
      </c>
      <c r="C197" s="651" t="s">
        <v>585</v>
      </c>
      <c r="D197" s="652" t="s">
        <v>3291</v>
      </c>
      <c r="E197" s="651" t="s">
        <v>608</v>
      </c>
      <c r="F197" s="652" t="s">
        <v>3297</v>
      </c>
      <c r="G197" s="651" t="s">
        <v>630</v>
      </c>
      <c r="H197" s="651" t="s">
        <v>1287</v>
      </c>
      <c r="I197" s="651" t="s">
        <v>237</v>
      </c>
      <c r="J197" s="651" t="s">
        <v>1288</v>
      </c>
      <c r="K197" s="651"/>
      <c r="L197" s="653">
        <v>46.75</v>
      </c>
      <c r="M197" s="653">
        <v>1</v>
      </c>
      <c r="N197" s="654">
        <v>46.75</v>
      </c>
    </row>
    <row r="198" spans="1:14" ht="14.4" customHeight="1" x14ac:dyDescent="0.3">
      <c r="A198" s="649" t="s">
        <v>580</v>
      </c>
      <c r="B198" s="650" t="s">
        <v>581</v>
      </c>
      <c r="C198" s="651" t="s">
        <v>585</v>
      </c>
      <c r="D198" s="652" t="s">
        <v>3291</v>
      </c>
      <c r="E198" s="651" t="s">
        <v>608</v>
      </c>
      <c r="F198" s="652" t="s">
        <v>3297</v>
      </c>
      <c r="G198" s="651" t="s">
        <v>630</v>
      </c>
      <c r="H198" s="651" t="s">
        <v>1289</v>
      </c>
      <c r="I198" s="651" t="s">
        <v>1290</v>
      </c>
      <c r="J198" s="651" t="s">
        <v>1291</v>
      </c>
      <c r="K198" s="651" t="s">
        <v>1292</v>
      </c>
      <c r="L198" s="653">
        <v>182.998827461899</v>
      </c>
      <c r="M198" s="653">
        <v>1</v>
      </c>
      <c r="N198" s="654">
        <v>182.998827461899</v>
      </c>
    </row>
    <row r="199" spans="1:14" ht="14.4" customHeight="1" x14ac:dyDescent="0.3">
      <c r="A199" s="649" t="s">
        <v>580</v>
      </c>
      <c r="B199" s="650" t="s">
        <v>581</v>
      </c>
      <c r="C199" s="651" t="s">
        <v>585</v>
      </c>
      <c r="D199" s="652" t="s">
        <v>3291</v>
      </c>
      <c r="E199" s="651" t="s">
        <v>608</v>
      </c>
      <c r="F199" s="652" t="s">
        <v>3297</v>
      </c>
      <c r="G199" s="651" t="s">
        <v>630</v>
      </c>
      <c r="H199" s="651" t="s">
        <v>1293</v>
      </c>
      <c r="I199" s="651" t="s">
        <v>1294</v>
      </c>
      <c r="J199" s="651" t="s">
        <v>1295</v>
      </c>
      <c r="K199" s="651" t="s">
        <v>1296</v>
      </c>
      <c r="L199" s="653">
        <v>128.45023304406524</v>
      </c>
      <c r="M199" s="653">
        <v>6</v>
      </c>
      <c r="N199" s="654">
        <v>770.7013982643914</v>
      </c>
    </row>
    <row r="200" spans="1:14" ht="14.4" customHeight="1" x14ac:dyDescent="0.3">
      <c r="A200" s="649" t="s">
        <v>580</v>
      </c>
      <c r="B200" s="650" t="s">
        <v>581</v>
      </c>
      <c r="C200" s="651" t="s">
        <v>585</v>
      </c>
      <c r="D200" s="652" t="s">
        <v>3291</v>
      </c>
      <c r="E200" s="651" t="s">
        <v>608</v>
      </c>
      <c r="F200" s="652" t="s">
        <v>3297</v>
      </c>
      <c r="G200" s="651" t="s">
        <v>630</v>
      </c>
      <c r="H200" s="651" t="s">
        <v>1297</v>
      </c>
      <c r="I200" s="651" t="s">
        <v>1298</v>
      </c>
      <c r="J200" s="651" t="s">
        <v>1299</v>
      </c>
      <c r="K200" s="651" t="s">
        <v>1300</v>
      </c>
      <c r="L200" s="653">
        <v>28.979999999999997</v>
      </c>
      <c r="M200" s="653">
        <v>5</v>
      </c>
      <c r="N200" s="654">
        <v>144.89999999999998</v>
      </c>
    </row>
    <row r="201" spans="1:14" ht="14.4" customHeight="1" x14ac:dyDescent="0.3">
      <c r="A201" s="649" t="s">
        <v>580</v>
      </c>
      <c r="B201" s="650" t="s">
        <v>581</v>
      </c>
      <c r="C201" s="651" t="s">
        <v>585</v>
      </c>
      <c r="D201" s="652" t="s">
        <v>3291</v>
      </c>
      <c r="E201" s="651" t="s">
        <v>608</v>
      </c>
      <c r="F201" s="652" t="s">
        <v>3297</v>
      </c>
      <c r="G201" s="651" t="s">
        <v>630</v>
      </c>
      <c r="H201" s="651" t="s">
        <v>1301</v>
      </c>
      <c r="I201" s="651" t="s">
        <v>1302</v>
      </c>
      <c r="J201" s="651" t="s">
        <v>1303</v>
      </c>
      <c r="K201" s="651" t="s">
        <v>1304</v>
      </c>
      <c r="L201" s="653">
        <v>25.55</v>
      </c>
      <c r="M201" s="653">
        <v>1</v>
      </c>
      <c r="N201" s="654">
        <v>25.55</v>
      </c>
    </row>
    <row r="202" spans="1:14" ht="14.4" customHeight="1" x14ac:dyDescent="0.3">
      <c r="A202" s="649" t="s">
        <v>580</v>
      </c>
      <c r="B202" s="650" t="s">
        <v>581</v>
      </c>
      <c r="C202" s="651" t="s">
        <v>585</v>
      </c>
      <c r="D202" s="652" t="s">
        <v>3291</v>
      </c>
      <c r="E202" s="651" t="s">
        <v>608</v>
      </c>
      <c r="F202" s="652" t="s">
        <v>3297</v>
      </c>
      <c r="G202" s="651" t="s">
        <v>630</v>
      </c>
      <c r="H202" s="651" t="s">
        <v>1305</v>
      </c>
      <c r="I202" s="651" t="s">
        <v>1306</v>
      </c>
      <c r="J202" s="651" t="s">
        <v>1307</v>
      </c>
      <c r="K202" s="651" t="s">
        <v>1308</v>
      </c>
      <c r="L202" s="653">
        <v>128.16999999999999</v>
      </c>
      <c r="M202" s="653">
        <v>4</v>
      </c>
      <c r="N202" s="654">
        <v>512.67999999999995</v>
      </c>
    </row>
    <row r="203" spans="1:14" ht="14.4" customHeight="1" x14ac:dyDescent="0.3">
      <c r="A203" s="649" t="s">
        <v>580</v>
      </c>
      <c r="B203" s="650" t="s">
        <v>581</v>
      </c>
      <c r="C203" s="651" t="s">
        <v>585</v>
      </c>
      <c r="D203" s="652" t="s">
        <v>3291</v>
      </c>
      <c r="E203" s="651" t="s">
        <v>608</v>
      </c>
      <c r="F203" s="652" t="s">
        <v>3297</v>
      </c>
      <c r="G203" s="651" t="s">
        <v>630</v>
      </c>
      <c r="H203" s="651" t="s">
        <v>1309</v>
      </c>
      <c r="I203" s="651" t="s">
        <v>1310</v>
      </c>
      <c r="J203" s="651" t="s">
        <v>1311</v>
      </c>
      <c r="K203" s="651" t="s">
        <v>1312</v>
      </c>
      <c r="L203" s="653">
        <v>41.939192176501528</v>
      </c>
      <c r="M203" s="653">
        <v>11</v>
      </c>
      <c r="N203" s="654">
        <v>461.33111394151678</v>
      </c>
    </row>
    <row r="204" spans="1:14" ht="14.4" customHeight="1" x14ac:dyDescent="0.3">
      <c r="A204" s="649" t="s">
        <v>580</v>
      </c>
      <c r="B204" s="650" t="s">
        <v>581</v>
      </c>
      <c r="C204" s="651" t="s">
        <v>585</v>
      </c>
      <c r="D204" s="652" t="s">
        <v>3291</v>
      </c>
      <c r="E204" s="651" t="s">
        <v>608</v>
      </c>
      <c r="F204" s="652" t="s">
        <v>3297</v>
      </c>
      <c r="G204" s="651" t="s">
        <v>630</v>
      </c>
      <c r="H204" s="651" t="s">
        <v>1313</v>
      </c>
      <c r="I204" s="651" t="s">
        <v>1314</v>
      </c>
      <c r="J204" s="651" t="s">
        <v>1315</v>
      </c>
      <c r="K204" s="651" t="s">
        <v>1316</v>
      </c>
      <c r="L204" s="653">
        <v>716.35304900945869</v>
      </c>
      <c r="M204" s="653">
        <v>5</v>
      </c>
      <c r="N204" s="654">
        <v>3581.7652450472933</v>
      </c>
    </row>
    <row r="205" spans="1:14" ht="14.4" customHeight="1" x14ac:dyDescent="0.3">
      <c r="A205" s="649" t="s">
        <v>580</v>
      </c>
      <c r="B205" s="650" t="s">
        <v>581</v>
      </c>
      <c r="C205" s="651" t="s">
        <v>585</v>
      </c>
      <c r="D205" s="652" t="s">
        <v>3291</v>
      </c>
      <c r="E205" s="651" t="s">
        <v>608</v>
      </c>
      <c r="F205" s="652" t="s">
        <v>3297</v>
      </c>
      <c r="G205" s="651" t="s">
        <v>630</v>
      </c>
      <c r="H205" s="651" t="s">
        <v>1317</v>
      </c>
      <c r="I205" s="651" t="s">
        <v>1318</v>
      </c>
      <c r="J205" s="651" t="s">
        <v>1319</v>
      </c>
      <c r="K205" s="651" t="s">
        <v>1320</v>
      </c>
      <c r="L205" s="653">
        <v>110.71663263731128</v>
      </c>
      <c r="M205" s="653">
        <v>18</v>
      </c>
      <c r="N205" s="654">
        <v>1992.8993874716029</v>
      </c>
    </row>
    <row r="206" spans="1:14" ht="14.4" customHeight="1" x14ac:dyDescent="0.3">
      <c r="A206" s="649" t="s">
        <v>580</v>
      </c>
      <c r="B206" s="650" t="s">
        <v>581</v>
      </c>
      <c r="C206" s="651" t="s">
        <v>585</v>
      </c>
      <c r="D206" s="652" t="s">
        <v>3291</v>
      </c>
      <c r="E206" s="651" t="s">
        <v>608</v>
      </c>
      <c r="F206" s="652" t="s">
        <v>3297</v>
      </c>
      <c r="G206" s="651" t="s">
        <v>630</v>
      </c>
      <c r="H206" s="651" t="s">
        <v>1321</v>
      </c>
      <c r="I206" s="651" t="s">
        <v>1322</v>
      </c>
      <c r="J206" s="651" t="s">
        <v>1323</v>
      </c>
      <c r="K206" s="651" t="s">
        <v>1324</v>
      </c>
      <c r="L206" s="653">
        <v>3786.72</v>
      </c>
      <c r="M206" s="653">
        <v>2</v>
      </c>
      <c r="N206" s="654">
        <v>7573.44</v>
      </c>
    </row>
    <row r="207" spans="1:14" ht="14.4" customHeight="1" x14ac:dyDescent="0.3">
      <c r="A207" s="649" t="s">
        <v>580</v>
      </c>
      <c r="B207" s="650" t="s">
        <v>581</v>
      </c>
      <c r="C207" s="651" t="s">
        <v>585</v>
      </c>
      <c r="D207" s="652" t="s">
        <v>3291</v>
      </c>
      <c r="E207" s="651" t="s">
        <v>608</v>
      </c>
      <c r="F207" s="652" t="s">
        <v>3297</v>
      </c>
      <c r="G207" s="651" t="s">
        <v>630</v>
      </c>
      <c r="H207" s="651" t="s">
        <v>1325</v>
      </c>
      <c r="I207" s="651" t="s">
        <v>1326</v>
      </c>
      <c r="J207" s="651" t="s">
        <v>1327</v>
      </c>
      <c r="K207" s="651" t="s">
        <v>1328</v>
      </c>
      <c r="L207" s="653">
        <v>304.01199999999994</v>
      </c>
      <c r="M207" s="653">
        <v>25</v>
      </c>
      <c r="N207" s="654">
        <v>7600.2999999999984</v>
      </c>
    </row>
    <row r="208" spans="1:14" ht="14.4" customHeight="1" x14ac:dyDescent="0.3">
      <c r="A208" s="649" t="s">
        <v>580</v>
      </c>
      <c r="B208" s="650" t="s">
        <v>581</v>
      </c>
      <c r="C208" s="651" t="s">
        <v>585</v>
      </c>
      <c r="D208" s="652" t="s">
        <v>3291</v>
      </c>
      <c r="E208" s="651" t="s">
        <v>608</v>
      </c>
      <c r="F208" s="652" t="s">
        <v>3297</v>
      </c>
      <c r="G208" s="651" t="s">
        <v>630</v>
      </c>
      <c r="H208" s="651" t="s">
        <v>1329</v>
      </c>
      <c r="I208" s="651" t="s">
        <v>1330</v>
      </c>
      <c r="J208" s="651" t="s">
        <v>1331</v>
      </c>
      <c r="K208" s="651" t="s">
        <v>1332</v>
      </c>
      <c r="L208" s="653">
        <v>1106.5916661873537</v>
      </c>
      <c r="M208" s="653">
        <v>13</v>
      </c>
      <c r="N208" s="654">
        <v>14385.691660435597</v>
      </c>
    </row>
    <row r="209" spans="1:14" ht="14.4" customHeight="1" x14ac:dyDescent="0.3">
      <c r="A209" s="649" t="s">
        <v>580</v>
      </c>
      <c r="B209" s="650" t="s">
        <v>581</v>
      </c>
      <c r="C209" s="651" t="s">
        <v>585</v>
      </c>
      <c r="D209" s="652" t="s">
        <v>3291</v>
      </c>
      <c r="E209" s="651" t="s">
        <v>608</v>
      </c>
      <c r="F209" s="652" t="s">
        <v>3297</v>
      </c>
      <c r="G209" s="651" t="s">
        <v>630</v>
      </c>
      <c r="H209" s="651" t="s">
        <v>1333</v>
      </c>
      <c r="I209" s="651" t="s">
        <v>1334</v>
      </c>
      <c r="J209" s="651" t="s">
        <v>1335</v>
      </c>
      <c r="K209" s="651" t="s">
        <v>1336</v>
      </c>
      <c r="L209" s="653">
        <v>49.77</v>
      </c>
      <c r="M209" s="653">
        <v>1</v>
      </c>
      <c r="N209" s="654">
        <v>49.77</v>
      </c>
    </row>
    <row r="210" spans="1:14" ht="14.4" customHeight="1" x14ac:dyDescent="0.3">
      <c r="A210" s="649" t="s">
        <v>580</v>
      </c>
      <c r="B210" s="650" t="s">
        <v>581</v>
      </c>
      <c r="C210" s="651" t="s">
        <v>585</v>
      </c>
      <c r="D210" s="652" t="s">
        <v>3291</v>
      </c>
      <c r="E210" s="651" t="s">
        <v>608</v>
      </c>
      <c r="F210" s="652" t="s">
        <v>3297</v>
      </c>
      <c r="G210" s="651" t="s">
        <v>630</v>
      </c>
      <c r="H210" s="651" t="s">
        <v>1337</v>
      </c>
      <c r="I210" s="651" t="s">
        <v>1338</v>
      </c>
      <c r="J210" s="651" t="s">
        <v>1339</v>
      </c>
      <c r="K210" s="651" t="s">
        <v>1340</v>
      </c>
      <c r="L210" s="653">
        <v>58.874899480893532</v>
      </c>
      <c r="M210" s="653">
        <v>43</v>
      </c>
      <c r="N210" s="654">
        <v>2531.620677678422</v>
      </c>
    </row>
    <row r="211" spans="1:14" ht="14.4" customHeight="1" x14ac:dyDescent="0.3">
      <c r="A211" s="649" t="s">
        <v>580</v>
      </c>
      <c r="B211" s="650" t="s">
        <v>581</v>
      </c>
      <c r="C211" s="651" t="s">
        <v>585</v>
      </c>
      <c r="D211" s="652" t="s">
        <v>3291</v>
      </c>
      <c r="E211" s="651" t="s">
        <v>608</v>
      </c>
      <c r="F211" s="652" t="s">
        <v>3297</v>
      </c>
      <c r="G211" s="651" t="s">
        <v>630</v>
      </c>
      <c r="H211" s="651" t="s">
        <v>1341</v>
      </c>
      <c r="I211" s="651" t="s">
        <v>1342</v>
      </c>
      <c r="J211" s="651" t="s">
        <v>942</v>
      </c>
      <c r="K211" s="651" t="s">
        <v>1343</v>
      </c>
      <c r="L211" s="653">
        <v>106.82</v>
      </c>
      <c r="M211" s="653">
        <v>1</v>
      </c>
      <c r="N211" s="654">
        <v>106.82</v>
      </c>
    </row>
    <row r="212" spans="1:14" ht="14.4" customHeight="1" x14ac:dyDescent="0.3">
      <c r="A212" s="649" t="s">
        <v>580</v>
      </c>
      <c r="B212" s="650" t="s">
        <v>581</v>
      </c>
      <c r="C212" s="651" t="s">
        <v>585</v>
      </c>
      <c r="D212" s="652" t="s">
        <v>3291</v>
      </c>
      <c r="E212" s="651" t="s">
        <v>608</v>
      </c>
      <c r="F212" s="652" t="s">
        <v>3297</v>
      </c>
      <c r="G212" s="651" t="s">
        <v>630</v>
      </c>
      <c r="H212" s="651" t="s">
        <v>1344</v>
      </c>
      <c r="I212" s="651" t="s">
        <v>1345</v>
      </c>
      <c r="J212" s="651" t="s">
        <v>1346</v>
      </c>
      <c r="K212" s="651" t="s">
        <v>1347</v>
      </c>
      <c r="L212" s="653">
        <v>41.34</v>
      </c>
      <c r="M212" s="653">
        <v>2</v>
      </c>
      <c r="N212" s="654">
        <v>82.68</v>
      </c>
    </row>
    <row r="213" spans="1:14" ht="14.4" customHeight="1" x14ac:dyDescent="0.3">
      <c r="A213" s="649" t="s">
        <v>580</v>
      </c>
      <c r="B213" s="650" t="s">
        <v>581</v>
      </c>
      <c r="C213" s="651" t="s">
        <v>585</v>
      </c>
      <c r="D213" s="652" t="s">
        <v>3291</v>
      </c>
      <c r="E213" s="651" t="s">
        <v>608</v>
      </c>
      <c r="F213" s="652" t="s">
        <v>3297</v>
      </c>
      <c r="G213" s="651" t="s">
        <v>630</v>
      </c>
      <c r="H213" s="651" t="s">
        <v>1348</v>
      </c>
      <c r="I213" s="651" t="s">
        <v>1349</v>
      </c>
      <c r="J213" s="651" t="s">
        <v>1350</v>
      </c>
      <c r="K213" s="651" t="s">
        <v>1351</v>
      </c>
      <c r="L213" s="653">
        <v>69.680000000000007</v>
      </c>
      <c r="M213" s="653">
        <v>1</v>
      </c>
      <c r="N213" s="654">
        <v>69.680000000000007</v>
      </c>
    </row>
    <row r="214" spans="1:14" ht="14.4" customHeight="1" x14ac:dyDescent="0.3">
      <c r="A214" s="649" t="s">
        <v>580</v>
      </c>
      <c r="B214" s="650" t="s">
        <v>581</v>
      </c>
      <c r="C214" s="651" t="s">
        <v>585</v>
      </c>
      <c r="D214" s="652" t="s">
        <v>3291</v>
      </c>
      <c r="E214" s="651" t="s">
        <v>608</v>
      </c>
      <c r="F214" s="652" t="s">
        <v>3297</v>
      </c>
      <c r="G214" s="651" t="s">
        <v>630</v>
      </c>
      <c r="H214" s="651" t="s">
        <v>1352</v>
      </c>
      <c r="I214" s="651" t="s">
        <v>1353</v>
      </c>
      <c r="J214" s="651" t="s">
        <v>1354</v>
      </c>
      <c r="K214" s="651" t="s">
        <v>1355</v>
      </c>
      <c r="L214" s="653">
        <v>42.4</v>
      </c>
      <c r="M214" s="653">
        <v>3</v>
      </c>
      <c r="N214" s="654">
        <v>127.19999999999999</v>
      </c>
    </row>
    <row r="215" spans="1:14" ht="14.4" customHeight="1" x14ac:dyDescent="0.3">
      <c r="A215" s="649" t="s">
        <v>580</v>
      </c>
      <c r="B215" s="650" t="s">
        <v>581</v>
      </c>
      <c r="C215" s="651" t="s">
        <v>585</v>
      </c>
      <c r="D215" s="652" t="s">
        <v>3291</v>
      </c>
      <c r="E215" s="651" t="s">
        <v>608</v>
      </c>
      <c r="F215" s="652" t="s">
        <v>3297</v>
      </c>
      <c r="G215" s="651" t="s">
        <v>630</v>
      </c>
      <c r="H215" s="651" t="s">
        <v>1356</v>
      </c>
      <c r="I215" s="651" t="s">
        <v>1357</v>
      </c>
      <c r="J215" s="651" t="s">
        <v>1358</v>
      </c>
      <c r="K215" s="651" t="s">
        <v>1359</v>
      </c>
      <c r="L215" s="653">
        <v>13.225157365664224</v>
      </c>
      <c r="M215" s="653">
        <v>98</v>
      </c>
      <c r="N215" s="654">
        <v>1296.065421835094</v>
      </c>
    </row>
    <row r="216" spans="1:14" ht="14.4" customHeight="1" x14ac:dyDescent="0.3">
      <c r="A216" s="649" t="s">
        <v>580</v>
      </c>
      <c r="B216" s="650" t="s">
        <v>581</v>
      </c>
      <c r="C216" s="651" t="s">
        <v>585</v>
      </c>
      <c r="D216" s="652" t="s">
        <v>3291</v>
      </c>
      <c r="E216" s="651" t="s">
        <v>608</v>
      </c>
      <c r="F216" s="652" t="s">
        <v>3297</v>
      </c>
      <c r="G216" s="651" t="s">
        <v>630</v>
      </c>
      <c r="H216" s="651" t="s">
        <v>1360</v>
      </c>
      <c r="I216" s="651" t="s">
        <v>237</v>
      </c>
      <c r="J216" s="651" t="s">
        <v>1361</v>
      </c>
      <c r="K216" s="651"/>
      <c r="L216" s="653">
        <v>152.13331451332158</v>
      </c>
      <c r="M216" s="653">
        <v>2</v>
      </c>
      <c r="N216" s="654">
        <v>304.26662902664316</v>
      </c>
    </row>
    <row r="217" spans="1:14" ht="14.4" customHeight="1" x14ac:dyDescent="0.3">
      <c r="A217" s="649" t="s">
        <v>580</v>
      </c>
      <c r="B217" s="650" t="s">
        <v>581</v>
      </c>
      <c r="C217" s="651" t="s">
        <v>585</v>
      </c>
      <c r="D217" s="652" t="s">
        <v>3291</v>
      </c>
      <c r="E217" s="651" t="s">
        <v>608</v>
      </c>
      <c r="F217" s="652" t="s">
        <v>3297</v>
      </c>
      <c r="G217" s="651" t="s">
        <v>630</v>
      </c>
      <c r="H217" s="651" t="s">
        <v>1362</v>
      </c>
      <c r="I217" s="651" t="s">
        <v>1363</v>
      </c>
      <c r="J217" s="651" t="s">
        <v>1364</v>
      </c>
      <c r="K217" s="651" t="s">
        <v>1365</v>
      </c>
      <c r="L217" s="653">
        <v>201.95999999999989</v>
      </c>
      <c r="M217" s="653">
        <v>1</v>
      </c>
      <c r="N217" s="654">
        <v>201.95999999999989</v>
      </c>
    </row>
    <row r="218" spans="1:14" ht="14.4" customHeight="1" x14ac:dyDescent="0.3">
      <c r="A218" s="649" t="s">
        <v>580</v>
      </c>
      <c r="B218" s="650" t="s">
        <v>581</v>
      </c>
      <c r="C218" s="651" t="s">
        <v>585</v>
      </c>
      <c r="D218" s="652" t="s">
        <v>3291</v>
      </c>
      <c r="E218" s="651" t="s">
        <v>608</v>
      </c>
      <c r="F218" s="652" t="s">
        <v>3297</v>
      </c>
      <c r="G218" s="651" t="s">
        <v>630</v>
      </c>
      <c r="H218" s="651" t="s">
        <v>1366</v>
      </c>
      <c r="I218" s="651" t="s">
        <v>1367</v>
      </c>
      <c r="J218" s="651" t="s">
        <v>1368</v>
      </c>
      <c r="K218" s="651" t="s">
        <v>1369</v>
      </c>
      <c r="L218" s="653">
        <v>424.95</v>
      </c>
      <c r="M218" s="653">
        <v>1</v>
      </c>
      <c r="N218" s="654">
        <v>424.95</v>
      </c>
    </row>
    <row r="219" spans="1:14" ht="14.4" customHeight="1" x14ac:dyDescent="0.3">
      <c r="A219" s="649" t="s">
        <v>580</v>
      </c>
      <c r="B219" s="650" t="s">
        <v>581</v>
      </c>
      <c r="C219" s="651" t="s">
        <v>585</v>
      </c>
      <c r="D219" s="652" t="s">
        <v>3291</v>
      </c>
      <c r="E219" s="651" t="s">
        <v>608</v>
      </c>
      <c r="F219" s="652" t="s">
        <v>3297</v>
      </c>
      <c r="G219" s="651" t="s">
        <v>630</v>
      </c>
      <c r="H219" s="651" t="s">
        <v>1370</v>
      </c>
      <c r="I219" s="651" t="s">
        <v>1371</v>
      </c>
      <c r="J219" s="651" t="s">
        <v>1372</v>
      </c>
      <c r="K219" s="651" t="s">
        <v>1373</v>
      </c>
      <c r="L219" s="653">
        <v>80.790000000000006</v>
      </c>
      <c r="M219" s="653">
        <v>1</v>
      </c>
      <c r="N219" s="654">
        <v>80.790000000000006</v>
      </c>
    </row>
    <row r="220" spans="1:14" ht="14.4" customHeight="1" x14ac:dyDescent="0.3">
      <c r="A220" s="649" t="s">
        <v>580</v>
      </c>
      <c r="B220" s="650" t="s">
        <v>581</v>
      </c>
      <c r="C220" s="651" t="s">
        <v>585</v>
      </c>
      <c r="D220" s="652" t="s">
        <v>3291</v>
      </c>
      <c r="E220" s="651" t="s">
        <v>608</v>
      </c>
      <c r="F220" s="652" t="s">
        <v>3297</v>
      </c>
      <c r="G220" s="651" t="s">
        <v>630</v>
      </c>
      <c r="H220" s="651" t="s">
        <v>1374</v>
      </c>
      <c r="I220" s="651" t="s">
        <v>237</v>
      </c>
      <c r="J220" s="651" t="s">
        <v>1375</v>
      </c>
      <c r="K220" s="651"/>
      <c r="L220" s="653">
        <v>201.99607999999998</v>
      </c>
      <c r="M220" s="653">
        <v>1</v>
      </c>
      <c r="N220" s="654">
        <v>201.99607999999998</v>
      </c>
    </row>
    <row r="221" spans="1:14" ht="14.4" customHeight="1" x14ac:dyDescent="0.3">
      <c r="A221" s="649" t="s">
        <v>580</v>
      </c>
      <c r="B221" s="650" t="s">
        <v>581</v>
      </c>
      <c r="C221" s="651" t="s">
        <v>585</v>
      </c>
      <c r="D221" s="652" t="s">
        <v>3291</v>
      </c>
      <c r="E221" s="651" t="s">
        <v>608</v>
      </c>
      <c r="F221" s="652" t="s">
        <v>3297</v>
      </c>
      <c r="G221" s="651" t="s">
        <v>630</v>
      </c>
      <c r="H221" s="651" t="s">
        <v>1376</v>
      </c>
      <c r="I221" s="651" t="s">
        <v>237</v>
      </c>
      <c r="J221" s="651" t="s">
        <v>1377</v>
      </c>
      <c r="K221" s="651"/>
      <c r="L221" s="653">
        <v>96.259200386151178</v>
      </c>
      <c r="M221" s="653">
        <v>4</v>
      </c>
      <c r="N221" s="654">
        <v>385.03680154460471</v>
      </c>
    </row>
    <row r="222" spans="1:14" ht="14.4" customHeight="1" x14ac:dyDescent="0.3">
      <c r="A222" s="649" t="s">
        <v>580</v>
      </c>
      <c r="B222" s="650" t="s">
        <v>581</v>
      </c>
      <c r="C222" s="651" t="s">
        <v>585</v>
      </c>
      <c r="D222" s="652" t="s">
        <v>3291</v>
      </c>
      <c r="E222" s="651" t="s">
        <v>608</v>
      </c>
      <c r="F222" s="652" t="s">
        <v>3297</v>
      </c>
      <c r="G222" s="651" t="s">
        <v>630</v>
      </c>
      <c r="H222" s="651" t="s">
        <v>1378</v>
      </c>
      <c r="I222" s="651" t="s">
        <v>237</v>
      </c>
      <c r="J222" s="651" t="s">
        <v>1379</v>
      </c>
      <c r="K222" s="651" t="s">
        <v>1380</v>
      </c>
      <c r="L222" s="653">
        <v>197.84667249549776</v>
      </c>
      <c r="M222" s="653">
        <v>3</v>
      </c>
      <c r="N222" s="654">
        <v>593.5400174864933</v>
      </c>
    </row>
    <row r="223" spans="1:14" ht="14.4" customHeight="1" x14ac:dyDescent="0.3">
      <c r="A223" s="649" t="s">
        <v>580</v>
      </c>
      <c r="B223" s="650" t="s">
        <v>581</v>
      </c>
      <c r="C223" s="651" t="s">
        <v>585</v>
      </c>
      <c r="D223" s="652" t="s">
        <v>3291</v>
      </c>
      <c r="E223" s="651" t="s">
        <v>608</v>
      </c>
      <c r="F223" s="652" t="s">
        <v>3297</v>
      </c>
      <c r="G223" s="651" t="s">
        <v>630</v>
      </c>
      <c r="H223" s="651" t="s">
        <v>1381</v>
      </c>
      <c r="I223" s="651" t="s">
        <v>1382</v>
      </c>
      <c r="J223" s="651" t="s">
        <v>1383</v>
      </c>
      <c r="K223" s="651" t="s">
        <v>1384</v>
      </c>
      <c r="L223" s="653">
        <v>39.659999999999997</v>
      </c>
      <c r="M223" s="653">
        <v>1</v>
      </c>
      <c r="N223" s="654">
        <v>39.659999999999997</v>
      </c>
    </row>
    <row r="224" spans="1:14" ht="14.4" customHeight="1" x14ac:dyDescent="0.3">
      <c r="A224" s="649" t="s">
        <v>580</v>
      </c>
      <c r="B224" s="650" t="s">
        <v>581</v>
      </c>
      <c r="C224" s="651" t="s">
        <v>585</v>
      </c>
      <c r="D224" s="652" t="s">
        <v>3291</v>
      </c>
      <c r="E224" s="651" t="s">
        <v>608</v>
      </c>
      <c r="F224" s="652" t="s">
        <v>3297</v>
      </c>
      <c r="G224" s="651" t="s">
        <v>630</v>
      </c>
      <c r="H224" s="651" t="s">
        <v>1385</v>
      </c>
      <c r="I224" s="651" t="s">
        <v>1386</v>
      </c>
      <c r="J224" s="651" t="s">
        <v>1387</v>
      </c>
      <c r="K224" s="651" t="s">
        <v>1388</v>
      </c>
      <c r="L224" s="653">
        <v>2531.0599942043737</v>
      </c>
      <c r="M224" s="653">
        <v>19</v>
      </c>
      <c r="N224" s="654">
        <v>48090.139889883096</v>
      </c>
    </row>
    <row r="225" spans="1:14" ht="14.4" customHeight="1" x14ac:dyDescent="0.3">
      <c r="A225" s="649" t="s">
        <v>580</v>
      </c>
      <c r="B225" s="650" t="s">
        <v>581</v>
      </c>
      <c r="C225" s="651" t="s">
        <v>585</v>
      </c>
      <c r="D225" s="652" t="s">
        <v>3291</v>
      </c>
      <c r="E225" s="651" t="s">
        <v>608</v>
      </c>
      <c r="F225" s="652" t="s">
        <v>3297</v>
      </c>
      <c r="G225" s="651" t="s">
        <v>630</v>
      </c>
      <c r="H225" s="651" t="s">
        <v>1389</v>
      </c>
      <c r="I225" s="651" t="s">
        <v>1390</v>
      </c>
      <c r="J225" s="651" t="s">
        <v>1391</v>
      </c>
      <c r="K225" s="651" t="s">
        <v>1392</v>
      </c>
      <c r="L225" s="653">
        <v>497.42</v>
      </c>
      <c r="M225" s="653">
        <v>1</v>
      </c>
      <c r="N225" s="654">
        <v>497.42</v>
      </c>
    </row>
    <row r="226" spans="1:14" ht="14.4" customHeight="1" x14ac:dyDescent="0.3">
      <c r="A226" s="649" t="s">
        <v>580</v>
      </c>
      <c r="B226" s="650" t="s">
        <v>581</v>
      </c>
      <c r="C226" s="651" t="s">
        <v>585</v>
      </c>
      <c r="D226" s="652" t="s">
        <v>3291</v>
      </c>
      <c r="E226" s="651" t="s">
        <v>608</v>
      </c>
      <c r="F226" s="652" t="s">
        <v>3297</v>
      </c>
      <c r="G226" s="651" t="s">
        <v>630</v>
      </c>
      <c r="H226" s="651" t="s">
        <v>1393</v>
      </c>
      <c r="I226" s="651" t="s">
        <v>1394</v>
      </c>
      <c r="J226" s="651" t="s">
        <v>1395</v>
      </c>
      <c r="K226" s="651" t="s">
        <v>1396</v>
      </c>
      <c r="L226" s="653">
        <v>74.22</v>
      </c>
      <c r="M226" s="653">
        <v>1</v>
      </c>
      <c r="N226" s="654">
        <v>74.22</v>
      </c>
    </row>
    <row r="227" spans="1:14" ht="14.4" customHeight="1" x14ac:dyDescent="0.3">
      <c r="A227" s="649" t="s">
        <v>580</v>
      </c>
      <c r="B227" s="650" t="s">
        <v>581</v>
      </c>
      <c r="C227" s="651" t="s">
        <v>585</v>
      </c>
      <c r="D227" s="652" t="s">
        <v>3291</v>
      </c>
      <c r="E227" s="651" t="s">
        <v>608</v>
      </c>
      <c r="F227" s="652" t="s">
        <v>3297</v>
      </c>
      <c r="G227" s="651" t="s">
        <v>630</v>
      </c>
      <c r="H227" s="651" t="s">
        <v>1397</v>
      </c>
      <c r="I227" s="651" t="s">
        <v>1398</v>
      </c>
      <c r="J227" s="651" t="s">
        <v>1399</v>
      </c>
      <c r="K227" s="651" t="s">
        <v>1400</v>
      </c>
      <c r="L227" s="653">
        <v>321.20006546128502</v>
      </c>
      <c r="M227" s="653">
        <v>2</v>
      </c>
      <c r="N227" s="654">
        <v>642.40013092257004</v>
      </c>
    </row>
    <row r="228" spans="1:14" ht="14.4" customHeight="1" x14ac:dyDescent="0.3">
      <c r="A228" s="649" t="s">
        <v>580</v>
      </c>
      <c r="B228" s="650" t="s">
        <v>581</v>
      </c>
      <c r="C228" s="651" t="s">
        <v>585</v>
      </c>
      <c r="D228" s="652" t="s">
        <v>3291</v>
      </c>
      <c r="E228" s="651" t="s">
        <v>608</v>
      </c>
      <c r="F228" s="652" t="s">
        <v>3297</v>
      </c>
      <c r="G228" s="651" t="s">
        <v>630</v>
      </c>
      <c r="H228" s="651" t="s">
        <v>1401</v>
      </c>
      <c r="I228" s="651" t="s">
        <v>1402</v>
      </c>
      <c r="J228" s="651" t="s">
        <v>1403</v>
      </c>
      <c r="K228" s="651" t="s">
        <v>1404</v>
      </c>
      <c r="L228" s="653">
        <v>156.19000000000003</v>
      </c>
      <c r="M228" s="653">
        <v>1</v>
      </c>
      <c r="N228" s="654">
        <v>156.19000000000003</v>
      </c>
    </row>
    <row r="229" spans="1:14" ht="14.4" customHeight="1" x14ac:dyDescent="0.3">
      <c r="A229" s="649" t="s">
        <v>580</v>
      </c>
      <c r="B229" s="650" t="s">
        <v>581</v>
      </c>
      <c r="C229" s="651" t="s">
        <v>585</v>
      </c>
      <c r="D229" s="652" t="s">
        <v>3291</v>
      </c>
      <c r="E229" s="651" t="s">
        <v>608</v>
      </c>
      <c r="F229" s="652" t="s">
        <v>3297</v>
      </c>
      <c r="G229" s="651" t="s">
        <v>630</v>
      </c>
      <c r="H229" s="651" t="s">
        <v>1405</v>
      </c>
      <c r="I229" s="651" t="s">
        <v>1406</v>
      </c>
      <c r="J229" s="651" t="s">
        <v>1407</v>
      </c>
      <c r="K229" s="651" t="s">
        <v>1408</v>
      </c>
      <c r="L229" s="653">
        <v>98.300000000000011</v>
      </c>
      <c r="M229" s="653">
        <v>1</v>
      </c>
      <c r="N229" s="654">
        <v>98.300000000000011</v>
      </c>
    </row>
    <row r="230" spans="1:14" ht="14.4" customHeight="1" x14ac:dyDescent="0.3">
      <c r="A230" s="649" t="s">
        <v>580</v>
      </c>
      <c r="B230" s="650" t="s">
        <v>581</v>
      </c>
      <c r="C230" s="651" t="s">
        <v>585</v>
      </c>
      <c r="D230" s="652" t="s">
        <v>3291</v>
      </c>
      <c r="E230" s="651" t="s">
        <v>608</v>
      </c>
      <c r="F230" s="652" t="s">
        <v>3297</v>
      </c>
      <c r="G230" s="651" t="s">
        <v>630</v>
      </c>
      <c r="H230" s="651" t="s">
        <v>1409</v>
      </c>
      <c r="I230" s="651" t="s">
        <v>1410</v>
      </c>
      <c r="J230" s="651" t="s">
        <v>1411</v>
      </c>
      <c r="K230" s="651" t="s">
        <v>1412</v>
      </c>
      <c r="L230" s="653">
        <v>57.429872569154661</v>
      </c>
      <c r="M230" s="653">
        <v>1</v>
      </c>
      <c r="N230" s="654">
        <v>57.429872569154661</v>
      </c>
    </row>
    <row r="231" spans="1:14" ht="14.4" customHeight="1" x14ac:dyDescent="0.3">
      <c r="A231" s="649" t="s">
        <v>580</v>
      </c>
      <c r="B231" s="650" t="s">
        <v>581</v>
      </c>
      <c r="C231" s="651" t="s">
        <v>585</v>
      </c>
      <c r="D231" s="652" t="s">
        <v>3291</v>
      </c>
      <c r="E231" s="651" t="s">
        <v>608</v>
      </c>
      <c r="F231" s="652" t="s">
        <v>3297</v>
      </c>
      <c r="G231" s="651" t="s">
        <v>630</v>
      </c>
      <c r="H231" s="651" t="s">
        <v>1413</v>
      </c>
      <c r="I231" s="651" t="s">
        <v>1414</v>
      </c>
      <c r="J231" s="651" t="s">
        <v>1415</v>
      </c>
      <c r="K231" s="651" t="s">
        <v>1416</v>
      </c>
      <c r="L231" s="653">
        <v>656.53847113263055</v>
      </c>
      <c r="M231" s="653">
        <v>0.34886099999999998</v>
      </c>
      <c r="N231" s="654">
        <v>229.0406675778006</v>
      </c>
    </row>
    <row r="232" spans="1:14" ht="14.4" customHeight="1" x14ac:dyDescent="0.3">
      <c r="A232" s="649" t="s">
        <v>580</v>
      </c>
      <c r="B232" s="650" t="s">
        <v>581</v>
      </c>
      <c r="C232" s="651" t="s">
        <v>585</v>
      </c>
      <c r="D232" s="652" t="s">
        <v>3291</v>
      </c>
      <c r="E232" s="651" t="s">
        <v>608</v>
      </c>
      <c r="F232" s="652" t="s">
        <v>3297</v>
      </c>
      <c r="G232" s="651" t="s">
        <v>630</v>
      </c>
      <c r="H232" s="651" t="s">
        <v>1417</v>
      </c>
      <c r="I232" s="651" t="s">
        <v>1418</v>
      </c>
      <c r="J232" s="651" t="s">
        <v>1419</v>
      </c>
      <c r="K232" s="651" t="s">
        <v>1420</v>
      </c>
      <c r="L232" s="653">
        <v>158.69999999999999</v>
      </c>
      <c r="M232" s="653">
        <v>1</v>
      </c>
      <c r="N232" s="654">
        <v>158.69999999999999</v>
      </c>
    </row>
    <row r="233" spans="1:14" ht="14.4" customHeight="1" x14ac:dyDescent="0.3">
      <c r="A233" s="649" t="s">
        <v>580</v>
      </c>
      <c r="B233" s="650" t="s">
        <v>581</v>
      </c>
      <c r="C233" s="651" t="s">
        <v>585</v>
      </c>
      <c r="D233" s="652" t="s">
        <v>3291</v>
      </c>
      <c r="E233" s="651" t="s">
        <v>608</v>
      </c>
      <c r="F233" s="652" t="s">
        <v>3297</v>
      </c>
      <c r="G233" s="651" t="s">
        <v>630</v>
      </c>
      <c r="H233" s="651" t="s">
        <v>1421</v>
      </c>
      <c r="I233" s="651" t="s">
        <v>1422</v>
      </c>
      <c r="J233" s="651" t="s">
        <v>1423</v>
      </c>
      <c r="K233" s="651" t="s">
        <v>1424</v>
      </c>
      <c r="L233" s="653">
        <v>318.72250000000003</v>
      </c>
      <c r="M233" s="653">
        <v>1</v>
      </c>
      <c r="N233" s="654">
        <v>318.72250000000003</v>
      </c>
    </row>
    <row r="234" spans="1:14" ht="14.4" customHeight="1" x14ac:dyDescent="0.3">
      <c r="A234" s="649" t="s">
        <v>580</v>
      </c>
      <c r="B234" s="650" t="s">
        <v>581</v>
      </c>
      <c r="C234" s="651" t="s">
        <v>585</v>
      </c>
      <c r="D234" s="652" t="s">
        <v>3291</v>
      </c>
      <c r="E234" s="651" t="s">
        <v>608</v>
      </c>
      <c r="F234" s="652" t="s">
        <v>3297</v>
      </c>
      <c r="G234" s="651" t="s">
        <v>630</v>
      </c>
      <c r="H234" s="651" t="s">
        <v>1425</v>
      </c>
      <c r="I234" s="651" t="s">
        <v>1426</v>
      </c>
      <c r="J234" s="651" t="s">
        <v>1164</v>
      </c>
      <c r="K234" s="651" t="s">
        <v>851</v>
      </c>
      <c r="L234" s="653">
        <v>71.3</v>
      </c>
      <c r="M234" s="653">
        <v>1</v>
      </c>
      <c r="N234" s="654">
        <v>71.3</v>
      </c>
    </row>
    <row r="235" spans="1:14" ht="14.4" customHeight="1" x14ac:dyDescent="0.3">
      <c r="A235" s="649" t="s">
        <v>580</v>
      </c>
      <c r="B235" s="650" t="s">
        <v>581</v>
      </c>
      <c r="C235" s="651" t="s">
        <v>585</v>
      </c>
      <c r="D235" s="652" t="s">
        <v>3291</v>
      </c>
      <c r="E235" s="651" t="s">
        <v>608</v>
      </c>
      <c r="F235" s="652" t="s">
        <v>3297</v>
      </c>
      <c r="G235" s="651" t="s">
        <v>630</v>
      </c>
      <c r="H235" s="651" t="s">
        <v>1427</v>
      </c>
      <c r="I235" s="651" t="s">
        <v>1428</v>
      </c>
      <c r="J235" s="651" t="s">
        <v>954</v>
      </c>
      <c r="K235" s="651" t="s">
        <v>1429</v>
      </c>
      <c r="L235" s="653">
        <v>471.49844208727757</v>
      </c>
      <c r="M235" s="653">
        <v>5</v>
      </c>
      <c r="N235" s="654">
        <v>2357.4922104363877</v>
      </c>
    </row>
    <row r="236" spans="1:14" ht="14.4" customHeight="1" x14ac:dyDescent="0.3">
      <c r="A236" s="649" t="s">
        <v>580</v>
      </c>
      <c r="B236" s="650" t="s">
        <v>581</v>
      </c>
      <c r="C236" s="651" t="s">
        <v>585</v>
      </c>
      <c r="D236" s="652" t="s">
        <v>3291</v>
      </c>
      <c r="E236" s="651" t="s">
        <v>608</v>
      </c>
      <c r="F236" s="652" t="s">
        <v>3297</v>
      </c>
      <c r="G236" s="651" t="s">
        <v>630</v>
      </c>
      <c r="H236" s="651" t="s">
        <v>1430</v>
      </c>
      <c r="I236" s="651" t="s">
        <v>1431</v>
      </c>
      <c r="J236" s="651" t="s">
        <v>1432</v>
      </c>
      <c r="K236" s="651" t="s">
        <v>1433</v>
      </c>
      <c r="L236" s="653">
        <v>357.77999999999986</v>
      </c>
      <c r="M236" s="653">
        <v>1</v>
      </c>
      <c r="N236" s="654">
        <v>357.77999999999986</v>
      </c>
    </row>
    <row r="237" spans="1:14" ht="14.4" customHeight="1" x14ac:dyDescent="0.3">
      <c r="A237" s="649" t="s">
        <v>580</v>
      </c>
      <c r="B237" s="650" t="s">
        <v>581</v>
      </c>
      <c r="C237" s="651" t="s">
        <v>585</v>
      </c>
      <c r="D237" s="652" t="s">
        <v>3291</v>
      </c>
      <c r="E237" s="651" t="s">
        <v>608</v>
      </c>
      <c r="F237" s="652" t="s">
        <v>3297</v>
      </c>
      <c r="G237" s="651" t="s">
        <v>630</v>
      </c>
      <c r="H237" s="651" t="s">
        <v>1434</v>
      </c>
      <c r="I237" s="651" t="s">
        <v>1435</v>
      </c>
      <c r="J237" s="651" t="s">
        <v>1436</v>
      </c>
      <c r="K237" s="651"/>
      <c r="L237" s="653">
        <v>298.60805470740388</v>
      </c>
      <c r="M237" s="653">
        <v>1</v>
      </c>
      <c r="N237" s="654">
        <v>298.60805470740388</v>
      </c>
    </row>
    <row r="238" spans="1:14" ht="14.4" customHeight="1" x14ac:dyDescent="0.3">
      <c r="A238" s="649" t="s">
        <v>580</v>
      </c>
      <c r="B238" s="650" t="s">
        <v>581</v>
      </c>
      <c r="C238" s="651" t="s">
        <v>585</v>
      </c>
      <c r="D238" s="652" t="s">
        <v>3291</v>
      </c>
      <c r="E238" s="651" t="s">
        <v>608</v>
      </c>
      <c r="F238" s="652" t="s">
        <v>3297</v>
      </c>
      <c r="G238" s="651" t="s">
        <v>630</v>
      </c>
      <c r="H238" s="651" t="s">
        <v>1437</v>
      </c>
      <c r="I238" s="651" t="s">
        <v>1438</v>
      </c>
      <c r="J238" s="651" t="s">
        <v>1439</v>
      </c>
      <c r="K238" s="651" t="s">
        <v>1440</v>
      </c>
      <c r="L238" s="653">
        <v>501.97472975001773</v>
      </c>
      <c r="M238" s="653">
        <v>8.6951199999999993</v>
      </c>
      <c r="N238" s="654">
        <v>4364.730512143974</v>
      </c>
    </row>
    <row r="239" spans="1:14" ht="14.4" customHeight="1" x14ac:dyDescent="0.3">
      <c r="A239" s="649" t="s">
        <v>580</v>
      </c>
      <c r="B239" s="650" t="s">
        <v>581</v>
      </c>
      <c r="C239" s="651" t="s">
        <v>585</v>
      </c>
      <c r="D239" s="652" t="s">
        <v>3291</v>
      </c>
      <c r="E239" s="651" t="s">
        <v>608</v>
      </c>
      <c r="F239" s="652" t="s">
        <v>3297</v>
      </c>
      <c r="G239" s="651" t="s">
        <v>630</v>
      </c>
      <c r="H239" s="651" t="s">
        <v>1441</v>
      </c>
      <c r="I239" s="651" t="s">
        <v>1442</v>
      </c>
      <c r="J239" s="651" t="s">
        <v>1439</v>
      </c>
      <c r="K239" s="651" t="s">
        <v>1443</v>
      </c>
      <c r="L239" s="653">
        <v>116.21853350648645</v>
      </c>
      <c r="M239" s="653">
        <v>15.962</v>
      </c>
      <c r="N239" s="654">
        <v>1855.0802318305366</v>
      </c>
    </row>
    <row r="240" spans="1:14" ht="14.4" customHeight="1" x14ac:dyDescent="0.3">
      <c r="A240" s="649" t="s">
        <v>580</v>
      </c>
      <c r="B240" s="650" t="s">
        <v>581</v>
      </c>
      <c r="C240" s="651" t="s">
        <v>585</v>
      </c>
      <c r="D240" s="652" t="s">
        <v>3291</v>
      </c>
      <c r="E240" s="651" t="s">
        <v>608</v>
      </c>
      <c r="F240" s="652" t="s">
        <v>3297</v>
      </c>
      <c r="G240" s="651" t="s">
        <v>630</v>
      </c>
      <c r="H240" s="651" t="s">
        <v>1444</v>
      </c>
      <c r="I240" s="651" t="s">
        <v>237</v>
      </c>
      <c r="J240" s="651" t="s">
        <v>1445</v>
      </c>
      <c r="K240" s="651"/>
      <c r="L240" s="653">
        <v>153.34111724572153</v>
      </c>
      <c r="M240" s="653">
        <v>2</v>
      </c>
      <c r="N240" s="654">
        <v>306.68223449144307</v>
      </c>
    </row>
    <row r="241" spans="1:14" ht="14.4" customHeight="1" x14ac:dyDescent="0.3">
      <c r="A241" s="649" t="s">
        <v>580</v>
      </c>
      <c r="B241" s="650" t="s">
        <v>581</v>
      </c>
      <c r="C241" s="651" t="s">
        <v>585</v>
      </c>
      <c r="D241" s="652" t="s">
        <v>3291</v>
      </c>
      <c r="E241" s="651" t="s">
        <v>608</v>
      </c>
      <c r="F241" s="652" t="s">
        <v>3297</v>
      </c>
      <c r="G241" s="651" t="s">
        <v>630</v>
      </c>
      <c r="H241" s="651" t="s">
        <v>1446</v>
      </c>
      <c r="I241" s="651" t="s">
        <v>237</v>
      </c>
      <c r="J241" s="651" t="s">
        <v>1447</v>
      </c>
      <c r="K241" s="651" t="s">
        <v>1448</v>
      </c>
      <c r="L241" s="653">
        <v>76.892417709476675</v>
      </c>
      <c r="M241" s="653">
        <v>4</v>
      </c>
      <c r="N241" s="654">
        <v>307.5696708379067</v>
      </c>
    </row>
    <row r="242" spans="1:14" ht="14.4" customHeight="1" x14ac:dyDescent="0.3">
      <c r="A242" s="649" t="s">
        <v>580</v>
      </c>
      <c r="B242" s="650" t="s">
        <v>581</v>
      </c>
      <c r="C242" s="651" t="s">
        <v>585</v>
      </c>
      <c r="D242" s="652" t="s">
        <v>3291</v>
      </c>
      <c r="E242" s="651" t="s">
        <v>608</v>
      </c>
      <c r="F242" s="652" t="s">
        <v>3297</v>
      </c>
      <c r="G242" s="651" t="s">
        <v>630</v>
      </c>
      <c r="H242" s="651" t="s">
        <v>1449</v>
      </c>
      <c r="I242" s="651" t="s">
        <v>1450</v>
      </c>
      <c r="J242" s="651" t="s">
        <v>1451</v>
      </c>
      <c r="K242" s="651" t="s">
        <v>1452</v>
      </c>
      <c r="L242" s="653">
        <v>47.672347886774169</v>
      </c>
      <c r="M242" s="653">
        <v>6</v>
      </c>
      <c r="N242" s="654">
        <v>286.03408732064503</v>
      </c>
    </row>
    <row r="243" spans="1:14" ht="14.4" customHeight="1" x14ac:dyDescent="0.3">
      <c r="A243" s="649" t="s">
        <v>580</v>
      </c>
      <c r="B243" s="650" t="s">
        <v>581</v>
      </c>
      <c r="C243" s="651" t="s">
        <v>585</v>
      </c>
      <c r="D243" s="652" t="s">
        <v>3291</v>
      </c>
      <c r="E243" s="651" t="s">
        <v>608</v>
      </c>
      <c r="F243" s="652" t="s">
        <v>3297</v>
      </c>
      <c r="G243" s="651" t="s">
        <v>630</v>
      </c>
      <c r="H243" s="651" t="s">
        <v>1453</v>
      </c>
      <c r="I243" s="651" t="s">
        <v>1454</v>
      </c>
      <c r="J243" s="651" t="s">
        <v>1455</v>
      </c>
      <c r="K243" s="651" t="s">
        <v>1456</v>
      </c>
      <c r="L243" s="653">
        <v>1961.6216666666667</v>
      </c>
      <c r="M243" s="653">
        <v>6</v>
      </c>
      <c r="N243" s="654">
        <v>11769.73</v>
      </c>
    </row>
    <row r="244" spans="1:14" ht="14.4" customHeight="1" x14ac:dyDescent="0.3">
      <c r="A244" s="649" t="s">
        <v>580</v>
      </c>
      <c r="B244" s="650" t="s">
        <v>581</v>
      </c>
      <c r="C244" s="651" t="s">
        <v>585</v>
      </c>
      <c r="D244" s="652" t="s">
        <v>3291</v>
      </c>
      <c r="E244" s="651" t="s">
        <v>608</v>
      </c>
      <c r="F244" s="652" t="s">
        <v>3297</v>
      </c>
      <c r="G244" s="651" t="s">
        <v>630</v>
      </c>
      <c r="H244" s="651" t="s">
        <v>1457</v>
      </c>
      <c r="I244" s="651" t="s">
        <v>1457</v>
      </c>
      <c r="J244" s="651" t="s">
        <v>1458</v>
      </c>
      <c r="K244" s="651" t="s">
        <v>1459</v>
      </c>
      <c r="L244" s="653">
        <v>92.720000000000013</v>
      </c>
      <c r="M244" s="653">
        <v>1</v>
      </c>
      <c r="N244" s="654">
        <v>92.720000000000013</v>
      </c>
    </row>
    <row r="245" spans="1:14" ht="14.4" customHeight="1" x14ac:dyDescent="0.3">
      <c r="A245" s="649" t="s">
        <v>580</v>
      </c>
      <c r="B245" s="650" t="s">
        <v>581</v>
      </c>
      <c r="C245" s="651" t="s">
        <v>585</v>
      </c>
      <c r="D245" s="652" t="s">
        <v>3291</v>
      </c>
      <c r="E245" s="651" t="s">
        <v>608</v>
      </c>
      <c r="F245" s="652" t="s">
        <v>3297</v>
      </c>
      <c r="G245" s="651" t="s">
        <v>630</v>
      </c>
      <c r="H245" s="651" t="s">
        <v>1460</v>
      </c>
      <c r="I245" s="651" t="s">
        <v>1460</v>
      </c>
      <c r="J245" s="651" t="s">
        <v>1461</v>
      </c>
      <c r="K245" s="651" t="s">
        <v>1462</v>
      </c>
      <c r="L245" s="653">
        <v>1378.85</v>
      </c>
      <c r="M245" s="653">
        <v>2</v>
      </c>
      <c r="N245" s="654">
        <v>2757.7</v>
      </c>
    </row>
    <row r="246" spans="1:14" ht="14.4" customHeight="1" x14ac:dyDescent="0.3">
      <c r="A246" s="649" t="s">
        <v>580</v>
      </c>
      <c r="B246" s="650" t="s">
        <v>581</v>
      </c>
      <c r="C246" s="651" t="s">
        <v>585</v>
      </c>
      <c r="D246" s="652" t="s">
        <v>3291</v>
      </c>
      <c r="E246" s="651" t="s">
        <v>608</v>
      </c>
      <c r="F246" s="652" t="s">
        <v>3297</v>
      </c>
      <c r="G246" s="651" t="s">
        <v>630</v>
      </c>
      <c r="H246" s="651" t="s">
        <v>1463</v>
      </c>
      <c r="I246" s="651" t="s">
        <v>1463</v>
      </c>
      <c r="J246" s="651" t="s">
        <v>1464</v>
      </c>
      <c r="K246" s="651" t="s">
        <v>1465</v>
      </c>
      <c r="L246" s="653">
        <v>2613.5398385365579</v>
      </c>
      <c r="M246" s="653">
        <v>6</v>
      </c>
      <c r="N246" s="654">
        <v>15681.239031219347</v>
      </c>
    </row>
    <row r="247" spans="1:14" ht="14.4" customHeight="1" x14ac:dyDescent="0.3">
      <c r="A247" s="649" t="s">
        <v>580</v>
      </c>
      <c r="B247" s="650" t="s">
        <v>581</v>
      </c>
      <c r="C247" s="651" t="s">
        <v>585</v>
      </c>
      <c r="D247" s="652" t="s">
        <v>3291</v>
      </c>
      <c r="E247" s="651" t="s">
        <v>608</v>
      </c>
      <c r="F247" s="652" t="s">
        <v>3297</v>
      </c>
      <c r="G247" s="651" t="s">
        <v>630</v>
      </c>
      <c r="H247" s="651" t="s">
        <v>1466</v>
      </c>
      <c r="I247" s="651" t="s">
        <v>1467</v>
      </c>
      <c r="J247" s="651" t="s">
        <v>1468</v>
      </c>
      <c r="K247" s="651"/>
      <c r="L247" s="653">
        <v>2.6219999999999999</v>
      </c>
      <c r="M247" s="653">
        <v>1</v>
      </c>
      <c r="N247" s="654">
        <v>2.6219999999999999</v>
      </c>
    </row>
    <row r="248" spans="1:14" ht="14.4" customHeight="1" x14ac:dyDescent="0.3">
      <c r="A248" s="649" t="s">
        <v>580</v>
      </c>
      <c r="B248" s="650" t="s">
        <v>581</v>
      </c>
      <c r="C248" s="651" t="s">
        <v>585</v>
      </c>
      <c r="D248" s="652" t="s">
        <v>3291</v>
      </c>
      <c r="E248" s="651" t="s">
        <v>608</v>
      </c>
      <c r="F248" s="652" t="s">
        <v>3297</v>
      </c>
      <c r="G248" s="651" t="s">
        <v>630</v>
      </c>
      <c r="H248" s="651" t="s">
        <v>1469</v>
      </c>
      <c r="I248" s="651" t="s">
        <v>1470</v>
      </c>
      <c r="J248" s="651" t="s">
        <v>1471</v>
      </c>
      <c r="K248" s="651" t="s">
        <v>1472</v>
      </c>
      <c r="L248" s="653">
        <v>98.22</v>
      </c>
      <c r="M248" s="653">
        <v>1</v>
      </c>
      <c r="N248" s="654">
        <v>98.22</v>
      </c>
    </row>
    <row r="249" spans="1:14" ht="14.4" customHeight="1" x14ac:dyDescent="0.3">
      <c r="A249" s="649" t="s">
        <v>580</v>
      </c>
      <c r="B249" s="650" t="s">
        <v>581</v>
      </c>
      <c r="C249" s="651" t="s">
        <v>585</v>
      </c>
      <c r="D249" s="652" t="s">
        <v>3291</v>
      </c>
      <c r="E249" s="651" t="s">
        <v>608</v>
      </c>
      <c r="F249" s="652" t="s">
        <v>3297</v>
      </c>
      <c r="G249" s="651" t="s">
        <v>630</v>
      </c>
      <c r="H249" s="651" t="s">
        <v>1473</v>
      </c>
      <c r="I249" s="651" t="s">
        <v>1467</v>
      </c>
      <c r="J249" s="651" t="s">
        <v>1474</v>
      </c>
      <c r="K249" s="651"/>
      <c r="L249" s="653">
        <v>3.6918000000000002</v>
      </c>
      <c r="M249" s="653">
        <v>2</v>
      </c>
      <c r="N249" s="654">
        <v>7.3836000000000004</v>
      </c>
    </row>
    <row r="250" spans="1:14" ht="14.4" customHeight="1" x14ac:dyDescent="0.3">
      <c r="A250" s="649" t="s">
        <v>580</v>
      </c>
      <c r="B250" s="650" t="s">
        <v>581</v>
      </c>
      <c r="C250" s="651" t="s">
        <v>585</v>
      </c>
      <c r="D250" s="652" t="s">
        <v>3291</v>
      </c>
      <c r="E250" s="651" t="s">
        <v>608</v>
      </c>
      <c r="F250" s="652" t="s">
        <v>3297</v>
      </c>
      <c r="G250" s="651" t="s">
        <v>630</v>
      </c>
      <c r="H250" s="651" t="s">
        <v>1475</v>
      </c>
      <c r="I250" s="651" t="s">
        <v>1476</v>
      </c>
      <c r="J250" s="651" t="s">
        <v>1477</v>
      </c>
      <c r="K250" s="651" t="s">
        <v>1478</v>
      </c>
      <c r="L250" s="653">
        <v>158.11730065292033</v>
      </c>
      <c r="M250" s="653">
        <v>8</v>
      </c>
      <c r="N250" s="654">
        <v>1264.9384052233627</v>
      </c>
    </row>
    <row r="251" spans="1:14" ht="14.4" customHeight="1" x14ac:dyDescent="0.3">
      <c r="A251" s="649" t="s">
        <v>580</v>
      </c>
      <c r="B251" s="650" t="s">
        <v>581</v>
      </c>
      <c r="C251" s="651" t="s">
        <v>585</v>
      </c>
      <c r="D251" s="652" t="s">
        <v>3291</v>
      </c>
      <c r="E251" s="651" t="s">
        <v>608</v>
      </c>
      <c r="F251" s="652" t="s">
        <v>3297</v>
      </c>
      <c r="G251" s="651" t="s">
        <v>630</v>
      </c>
      <c r="H251" s="651" t="s">
        <v>1479</v>
      </c>
      <c r="I251" s="651" t="s">
        <v>237</v>
      </c>
      <c r="J251" s="651" t="s">
        <v>1480</v>
      </c>
      <c r="K251" s="651"/>
      <c r="L251" s="653">
        <v>151.80000000000001</v>
      </c>
      <c r="M251" s="653">
        <v>2</v>
      </c>
      <c r="N251" s="654">
        <v>303.60000000000002</v>
      </c>
    </row>
    <row r="252" spans="1:14" ht="14.4" customHeight="1" x14ac:dyDescent="0.3">
      <c r="A252" s="649" t="s">
        <v>580</v>
      </c>
      <c r="B252" s="650" t="s">
        <v>581</v>
      </c>
      <c r="C252" s="651" t="s">
        <v>585</v>
      </c>
      <c r="D252" s="652" t="s">
        <v>3291</v>
      </c>
      <c r="E252" s="651" t="s">
        <v>608</v>
      </c>
      <c r="F252" s="652" t="s">
        <v>3297</v>
      </c>
      <c r="G252" s="651" t="s">
        <v>630</v>
      </c>
      <c r="H252" s="651" t="s">
        <v>1481</v>
      </c>
      <c r="I252" s="651" t="s">
        <v>1482</v>
      </c>
      <c r="J252" s="651" t="s">
        <v>1483</v>
      </c>
      <c r="K252" s="651" t="s">
        <v>1484</v>
      </c>
      <c r="L252" s="653">
        <v>72.0597252460242</v>
      </c>
      <c r="M252" s="653">
        <v>1</v>
      </c>
      <c r="N252" s="654">
        <v>72.0597252460242</v>
      </c>
    </row>
    <row r="253" spans="1:14" ht="14.4" customHeight="1" x14ac:dyDescent="0.3">
      <c r="A253" s="649" t="s">
        <v>580</v>
      </c>
      <c r="B253" s="650" t="s">
        <v>581</v>
      </c>
      <c r="C253" s="651" t="s">
        <v>585</v>
      </c>
      <c r="D253" s="652" t="s">
        <v>3291</v>
      </c>
      <c r="E253" s="651" t="s">
        <v>608</v>
      </c>
      <c r="F253" s="652" t="s">
        <v>3297</v>
      </c>
      <c r="G253" s="651" t="s">
        <v>630</v>
      </c>
      <c r="H253" s="651" t="s">
        <v>1485</v>
      </c>
      <c r="I253" s="651" t="s">
        <v>1486</v>
      </c>
      <c r="J253" s="651" t="s">
        <v>1487</v>
      </c>
      <c r="K253" s="651" t="s">
        <v>1488</v>
      </c>
      <c r="L253" s="653">
        <v>41.53</v>
      </c>
      <c r="M253" s="653">
        <v>3</v>
      </c>
      <c r="N253" s="654">
        <v>124.59</v>
      </c>
    </row>
    <row r="254" spans="1:14" ht="14.4" customHeight="1" x14ac:dyDescent="0.3">
      <c r="A254" s="649" t="s">
        <v>580</v>
      </c>
      <c r="B254" s="650" t="s">
        <v>581</v>
      </c>
      <c r="C254" s="651" t="s">
        <v>585</v>
      </c>
      <c r="D254" s="652" t="s">
        <v>3291</v>
      </c>
      <c r="E254" s="651" t="s">
        <v>608</v>
      </c>
      <c r="F254" s="652" t="s">
        <v>3297</v>
      </c>
      <c r="G254" s="651" t="s">
        <v>630</v>
      </c>
      <c r="H254" s="651" t="s">
        <v>1489</v>
      </c>
      <c r="I254" s="651" t="s">
        <v>1490</v>
      </c>
      <c r="J254" s="651" t="s">
        <v>1491</v>
      </c>
      <c r="K254" s="651" t="s">
        <v>1492</v>
      </c>
      <c r="L254" s="653">
        <v>262.19999999999987</v>
      </c>
      <c r="M254" s="653">
        <v>3</v>
      </c>
      <c r="N254" s="654">
        <v>786.59999999999968</v>
      </c>
    </row>
    <row r="255" spans="1:14" ht="14.4" customHeight="1" x14ac:dyDescent="0.3">
      <c r="A255" s="649" t="s">
        <v>580</v>
      </c>
      <c r="B255" s="650" t="s">
        <v>581</v>
      </c>
      <c r="C255" s="651" t="s">
        <v>585</v>
      </c>
      <c r="D255" s="652" t="s">
        <v>3291</v>
      </c>
      <c r="E255" s="651" t="s">
        <v>608</v>
      </c>
      <c r="F255" s="652" t="s">
        <v>3297</v>
      </c>
      <c r="G255" s="651" t="s">
        <v>630</v>
      </c>
      <c r="H255" s="651" t="s">
        <v>1493</v>
      </c>
      <c r="I255" s="651" t="s">
        <v>1494</v>
      </c>
      <c r="J255" s="651" t="s">
        <v>1495</v>
      </c>
      <c r="K255" s="651" t="s">
        <v>1496</v>
      </c>
      <c r="L255" s="653">
        <v>37.189999999999991</v>
      </c>
      <c r="M255" s="653">
        <v>1</v>
      </c>
      <c r="N255" s="654">
        <v>37.189999999999991</v>
      </c>
    </row>
    <row r="256" spans="1:14" ht="14.4" customHeight="1" x14ac:dyDescent="0.3">
      <c r="A256" s="649" t="s">
        <v>580</v>
      </c>
      <c r="B256" s="650" t="s">
        <v>581</v>
      </c>
      <c r="C256" s="651" t="s">
        <v>585</v>
      </c>
      <c r="D256" s="652" t="s">
        <v>3291</v>
      </c>
      <c r="E256" s="651" t="s">
        <v>608</v>
      </c>
      <c r="F256" s="652" t="s">
        <v>3297</v>
      </c>
      <c r="G256" s="651" t="s">
        <v>630</v>
      </c>
      <c r="H256" s="651" t="s">
        <v>1497</v>
      </c>
      <c r="I256" s="651" t="s">
        <v>237</v>
      </c>
      <c r="J256" s="651" t="s">
        <v>1498</v>
      </c>
      <c r="K256" s="651"/>
      <c r="L256" s="653">
        <v>164.33941985975042</v>
      </c>
      <c r="M256" s="653">
        <v>2</v>
      </c>
      <c r="N256" s="654">
        <v>328.67883971950084</v>
      </c>
    </row>
    <row r="257" spans="1:14" ht="14.4" customHeight="1" x14ac:dyDescent="0.3">
      <c r="A257" s="649" t="s">
        <v>580</v>
      </c>
      <c r="B257" s="650" t="s">
        <v>581</v>
      </c>
      <c r="C257" s="651" t="s">
        <v>585</v>
      </c>
      <c r="D257" s="652" t="s">
        <v>3291</v>
      </c>
      <c r="E257" s="651" t="s">
        <v>608</v>
      </c>
      <c r="F257" s="652" t="s">
        <v>3297</v>
      </c>
      <c r="G257" s="651" t="s">
        <v>630</v>
      </c>
      <c r="H257" s="651" t="s">
        <v>1499</v>
      </c>
      <c r="I257" s="651" t="s">
        <v>1500</v>
      </c>
      <c r="J257" s="651" t="s">
        <v>1031</v>
      </c>
      <c r="K257" s="651" t="s">
        <v>1501</v>
      </c>
      <c r="L257" s="653">
        <v>35.950021373907688</v>
      </c>
      <c r="M257" s="653">
        <v>2</v>
      </c>
      <c r="N257" s="654">
        <v>71.900042747815377</v>
      </c>
    </row>
    <row r="258" spans="1:14" ht="14.4" customHeight="1" x14ac:dyDescent="0.3">
      <c r="A258" s="649" t="s">
        <v>580</v>
      </c>
      <c r="B258" s="650" t="s">
        <v>581</v>
      </c>
      <c r="C258" s="651" t="s">
        <v>585</v>
      </c>
      <c r="D258" s="652" t="s">
        <v>3291</v>
      </c>
      <c r="E258" s="651" t="s">
        <v>608</v>
      </c>
      <c r="F258" s="652" t="s">
        <v>3297</v>
      </c>
      <c r="G258" s="651" t="s">
        <v>630</v>
      </c>
      <c r="H258" s="651" t="s">
        <v>1502</v>
      </c>
      <c r="I258" s="651" t="s">
        <v>1503</v>
      </c>
      <c r="J258" s="651" t="s">
        <v>1504</v>
      </c>
      <c r="K258" s="651" t="s">
        <v>770</v>
      </c>
      <c r="L258" s="653">
        <v>143.52999999999997</v>
      </c>
      <c r="M258" s="653">
        <v>1</v>
      </c>
      <c r="N258" s="654">
        <v>143.52999999999997</v>
      </c>
    </row>
    <row r="259" spans="1:14" ht="14.4" customHeight="1" x14ac:dyDescent="0.3">
      <c r="A259" s="649" t="s">
        <v>580</v>
      </c>
      <c r="B259" s="650" t="s">
        <v>581</v>
      </c>
      <c r="C259" s="651" t="s">
        <v>585</v>
      </c>
      <c r="D259" s="652" t="s">
        <v>3291</v>
      </c>
      <c r="E259" s="651" t="s">
        <v>608</v>
      </c>
      <c r="F259" s="652" t="s">
        <v>3297</v>
      </c>
      <c r="G259" s="651" t="s">
        <v>630</v>
      </c>
      <c r="H259" s="651" t="s">
        <v>1505</v>
      </c>
      <c r="I259" s="651" t="s">
        <v>237</v>
      </c>
      <c r="J259" s="651" t="s">
        <v>1506</v>
      </c>
      <c r="K259" s="651"/>
      <c r="L259" s="653">
        <v>456.50051070824975</v>
      </c>
      <c r="M259" s="653">
        <v>2</v>
      </c>
      <c r="N259" s="654">
        <v>913.0010214164995</v>
      </c>
    </row>
    <row r="260" spans="1:14" ht="14.4" customHeight="1" x14ac:dyDescent="0.3">
      <c r="A260" s="649" t="s">
        <v>580</v>
      </c>
      <c r="B260" s="650" t="s">
        <v>581</v>
      </c>
      <c r="C260" s="651" t="s">
        <v>585</v>
      </c>
      <c r="D260" s="652" t="s">
        <v>3291</v>
      </c>
      <c r="E260" s="651" t="s">
        <v>608</v>
      </c>
      <c r="F260" s="652" t="s">
        <v>3297</v>
      </c>
      <c r="G260" s="651" t="s">
        <v>630</v>
      </c>
      <c r="H260" s="651" t="s">
        <v>1507</v>
      </c>
      <c r="I260" s="651" t="s">
        <v>1508</v>
      </c>
      <c r="J260" s="651" t="s">
        <v>1206</v>
      </c>
      <c r="K260" s="651" t="s">
        <v>1509</v>
      </c>
      <c r="L260" s="653">
        <v>149.89996289839999</v>
      </c>
      <c r="M260" s="653">
        <v>1</v>
      </c>
      <c r="N260" s="654">
        <v>149.89996289839999</v>
      </c>
    </row>
    <row r="261" spans="1:14" ht="14.4" customHeight="1" x14ac:dyDescent="0.3">
      <c r="A261" s="649" t="s">
        <v>580</v>
      </c>
      <c r="B261" s="650" t="s">
        <v>581</v>
      </c>
      <c r="C261" s="651" t="s">
        <v>585</v>
      </c>
      <c r="D261" s="652" t="s">
        <v>3291</v>
      </c>
      <c r="E261" s="651" t="s">
        <v>608</v>
      </c>
      <c r="F261" s="652" t="s">
        <v>3297</v>
      </c>
      <c r="G261" s="651" t="s">
        <v>630</v>
      </c>
      <c r="H261" s="651" t="s">
        <v>1510</v>
      </c>
      <c r="I261" s="651" t="s">
        <v>1511</v>
      </c>
      <c r="J261" s="651" t="s">
        <v>1512</v>
      </c>
      <c r="K261" s="651" t="s">
        <v>1513</v>
      </c>
      <c r="L261" s="653">
        <v>32.89201239628234</v>
      </c>
      <c r="M261" s="653">
        <v>10</v>
      </c>
      <c r="N261" s="654">
        <v>328.92012396282337</v>
      </c>
    </row>
    <row r="262" spans="1:14" ht="14.4" customHeight="1" x14ac:dyDescent="0.3">
      <c r="A262" s="649" t="s">
        <v>580</v>
      </c>
      <c r="B262" s="650" t="s">
        <v>581</v>
      </c>
      <c r="C262" s="651" t="s">
        <v>585</v>
      </c>
      <c r="D262" s="652" t="s">
        <v>3291</v>
      </c>
      <c r="E262" s="651" t="s">
        <v>608</v>
      </c>
      <c r="F262" s="652" t="s">
        <v>3297</v>
      </c>
      <c r="G262" s="651" t="s">
        <v>630</v>
      </c>
      <c r="H262" s="651" t="s">
        <v>1514</v>
      </c>
      <c r="I262" s="651" t="s">
        <v>1515</v>
      </c>
      <c r="J262" s="651" t="s">
        <v>1516</v>
      </c>
      <c r="K262" s="651" t="s">
        <v>1517</v>
      </c>
      <c r="L262" s="653">
        <v>69.810000000000016</v>
      </c>
      <c r="M262" s="653">
        <v>1</v>
      </c>
      <c r="N262" s="654">
        <v>69.810000000000016</v>
      </c>
    </row>
    <row r="263" spans="1:14" ht="14.4" customHeight="1" x14ac:dyDescent="0.3">
      <c r="A263" s="649" t="s">
        <v>580</v>
      </c>
      <c r="B263" s="650" t="s">
        <v>581</v>
      </c>
      <c r="C263" s="651" t="s">
        <v>585</v>
      </c>
      <c r="D263" s="652" t="s">
        <v>3291</v>
      </c>
      <c r="E263" s="651" t="s">
        <v>608</v>
      </c>
      <c r="F263" s="652" t="s">
        <v>3297</v>
      </c>
      <c r="G263" s="651" t="s">
        <v>630</v>
      </c>
      <c r="H263" s="651" t="s">
        <v>1518</v>
      </c>
      <c r="I263" s="651" t="s">
        <v>1519</v>
      </c>
      <c r="J263" s="651" t="s">
        <v>1520</v>
      </c>
      <c r="K263" s="651" t="s">
        <v>1521</v>
      </c>
      <c r="L263" s="653">
        <v>168.75666666666666</v>
      </c>
      <c r="M263" s="653">
        <v>3</v>
      </c>
      <c r="N263" s="654">
        <v>506.27</v>
      </c>
    </row>
    <row r="264" spans="1:14" ht="14.4" customHeight="1" x14ac:dyDescent="0.3">
      <c r="A264" s="649" t="s">
        <v>580</v>
      </c>
      <c r="B264" s="650" t="s">
        <v>581</v>
      </c>
      <c r="C264" s="651" t="s">
        <v>585</v>
      </c>
      <c r="D264" s="652" t="s">
        <v>3291</v>
      </c>
      <c r="E264" s="651" t="s">
        <v>608</v>
      </c>
      <c r="F264" s="652" t="s">
        <v>3297</v>
      </c>
      <c r="G264" s="651" t="s">
        <v>630</v>
      </c>
      <c r="H264" s="651" t="s">
        <v>1522</v>
      </c>
      <c r="I264" s="651" t="s">
        <v>1523</v>
      </c>
      <c r="J264" s="651" t="s">
        <v>1524</v>
      </c>
      <c r="K264" s="651" t="s">
        <v>1525</v>
      </c>
      <c r="L264" s="653">
        <v>86.389999999999986</v>
      </c>
      <c r="M264" s="653">
        <v>1</v>
      </c>
      <c r="N264" s="654">
        <v>86.389999999999986</v>
      </c>
    </row>
    <row r="265" spans="1:14" ht="14.4" customHeight="1" x14ac:dyDescent="0.3">
      <c r="A265" s="649" t="s">
        <v>580</v>
      </c>
      <c r="B265" s="650" t="s">
        <v>581</v>
      </c>
      <c r="C265" s="651" t="s">
        <v>585</v>
      </c>
      <c r="D265" s="652" t="s">
        <v>3291</v>
      </c>
      <c r="E265" s="651" t="s">
        <v>608</v>
      </c>
      <c r="F265" s="652" t="s">
        <v>3297</v>
      </c>
      <c r="G265" s="651" t="s">
        <v>630</v>
      </c>
      <c r="H265" s="651" t="s">
        <v>1526</v>
      </c>
      <c r="I265" s="651" t="s">
        <v>237</v>
      </c>
      <c r="J265" s="651" t="s">
        <v>1527</v>
      </c>
      <c r="K265" s="651"/>
      <c r="L265" s="653">
        <v>146.48991767457866</v>
      </c>
      <c r="M265" s="653">
        <v>2</v>
      </c>
      <c r="N265" s="654">
        <v>292.97983534915733</v>
      </c>
    </row>
    <row r="266" spans="1:14" ht="14.4" customHeight="1" x14ac:dyDescent="0.3">
      <c r="A266" s="649" t="s">
        <v>580</v>
      </c>
      <c r="B266" s="650" t="s">
        <v>581</v>
      </c>
      <c r="C266" s="651" t="s">
        <v>585</v>
      </c>
      <c r="D266" s="652" t="s">
        <v>3291</v>
      </c>
      <c r="E266" s="651" t="s">
        <v>608</v>
      </c>
      <c r="F266" s="652" t="s">
        <v>3297</v>
      </c>
      <c r="G266" s="651" t="s">
        <v>630</v>
      </c>
      <c r="H266" s="651" t="s">
        <v>1528</v>
      </c>
      <c r="I266" s="651" t="s">
        <v>1529</v>
      </c>
      <c r="J266" s="651" t="s">
        <v>1530</v>
      </c>
      <c r="K266" s="651" t="s">
        <v>1531</v>
      </c>
      <c r="L266" s="653">
        <v>79.22</v>
      </c>
      <c r="M266" s="653">
        <v>1</v>
      </c>
      <c r="N266" s="654">
        <v>79.22</v>
      </c>
    </row>
    <row r="267" spans="1:14" ht="14.4" customHeight="1" x14ac:dyDescent="0.3">
      <c r="A267" s="649" t="s">
        <v>580</v>
      </c>
      <c r="B267" s="650" t="s">
        <v>581</v>
      </c>
      <c r="C267" s="651" t="s">
        <v>585</v>
      </c>
      <c r="D267" s="652" t="s">
        <v>3291</v>
      </c>
      <c r="E267" s="651" t="s">
        <v>608</v>
      </c>
      <c r="F267" s="652" t="s">
        <v>3297</v>
      </c>
      <c r="G267" s="651" t="s">
        <v>630</v>
      </c>
      <c r="H267" s="651" t="s">
        <v>1532</v>
      </c>
      <c r="I267" s="651" t="s">
        <v>237</v>
      </c>
      <c r="J267" s="651" t="s">
        <v>1533</v>
      </c>
      <c r="K267" s="651"/>
      <c r="L267" s="653">
        <v>50.305387433147679</v>
      </c>
      <c r="M267" s="653">
        <v>1</v>
      </c>
      <c r="N267" s="654">
        <v>50.305387433147679</v>
      </c>
    </row>
    <row r="268" spans="1:14" ht="14.4" customHeight="1" x14ac:dyDescent="0.3">
      <c r="A268" s="649" t="s">
        <v>580</v>
      </c>
      <c r="B268" s="650" t="s">
        <v>581</v>
      </c>
      <c r="C268" s="651" t="s">
        <v>585</v>
      </c>
      <c r="D268" s="652" t="s">
        <v>3291</v>
      </c>
      <c r="E268" s="651" t="s">
        <v>608</v>
      </c>
      <c r="F268" s="652" t="s">
        <v>3297</v>
      </c>
      <c r="G268" s="651" t="s">
        <v>630</v>
      </c>
      <c r="H268" s="651" t="s">
        <v>1534</v>
      </c>
      <c r="I268" s="651" t="s">
        <v>1535</v>
      </c>
      <c r="J268" s="651" t="s">
        <v>1536</v>
      </c>
      <c r="K268" s="651"/>
      <c r="L268" s="653">
        <v>177.5</v>
      </c>
      <c r="M268" s="653">
        <v>1</v>
      </c>
      <c r="N268" s="654">
        <v>177.5</v>
      </c>
    </row>
    <row r="269" spans="1:14" ht="14.4" customHeight="1" x14ac:dyDescent="0.3">
      <c r="A269" s="649" t="s">
        <v>580</v>
      </c>
      <c r="B269" s="650" t="s">
        <v>581</v>
      </c>
      <c r="C269" s="651" t="s">
        <v>585</v>
      </c>
      <c r="D269" s="652" t="s">
        <v>3291</v>
      </c>
      <c r="E269" s="651" t="s">
        <v>608</v>
      </c>
      <c r="F269" s="652" t="s">
        <v>3297</v>
      </c>
      <c r="G269" s="651" t="s">
        <v>630</v>
      </c>
      <c r="H269" s="651" t="s">
        <v>1537</v>
      </c>
      <c r="I269" s="651" t="s">
        <v>1538</v>
      </c>
      <c r="J269" s="651" t="s">
        <v>1539</v>
      </c>
      <c r="K269" s="651" t="s">
        <v>1540</v>
      </c>
      <c r="L269" s="653">
        <v>104.10000000000002</v>
      </c>
      <c r="M269" s="653">
        <v>4</v>
      </c>
      <c r="N269" s="654">
        <v>416.40000000000009</v>
      </c>
    </row>
    <row r="270" spans="1:14" ht="14.4" customHeight="1" x14ac:dyDescent="0.3">
      <c r="A270" s="649" t="s">
        <v>580</v>
      </c>
      <c r="B270" s="650" t="s">
        <v>581</v>
      </c>
      <c r="C270" s="651" t="s">
        <v>585</v>
      </c>
      <c r="D270" s="652" t="s">
        <v>3291</v>
      </c>
      <c r="E270" s="651" t="s">
        <v>608</v>
      </c>
      <c r="F270" s="652" t="s">
        <v>3297</v>
      </c>
      <c r="G270" s="651" t="s">
        <v>630</v>
      </c>
      <c r="H270" s="651" t="s">
        <v>1541</v>
      </c>
      <c r="I270" s="651" t="s">
        <v>237</v>
      </c>
      <c r="J270" s="651" t="s">
        <v>1542</v>
      </c>
      <c r="K270" s="651"/>
      <c r="L270" s="653">
        <v>426.65</v>
      </c>
      <c r="M270" s="653">
        <v>1</v>
      </c>
      <c r="N270" s="654">
        <v>426.65</v>
      </c>
    </row>
    <row r="271" spans="1:14" ht="14.4" customHeight="1" x14ac:dyDescent="0.3">
      <c r="A271" s="649" t="s">
        <v>580</v>
      </c>
      <c r="B271" s="650" t="s">
        <v>581</v>
      </c>
      <c r="C271" s="651" t="s">
        <v>585</v>
      </c>
      <c r="D271" s="652" t="s">
        <v>3291</v>
      </c>
      <c r="E271" s="651" t="s">
        <v>608</v>
      </c>
      <c r="F271" s="652" t="s">
        <v>3297</v>
      </c>
      <c r="G271" s="651" t="s">
        <v>630</v>
      </c>
      <c r="H271" s="651" t="s">
        <v>1543</v>
      </c>
      <c r="I271" s="651" t="s">
        <v>237</v>
      </c>
      <c r="J271" s="651" t="s">
        <v>1544</v>
      </c>
      <c r="K271" s="651"/>
      <c r="L271" s="653">
        <v>21.878305113194301</v>
      </c>
      <c r="M271" s="653">
        <v>18</v>
      </c>
      <c r="N271" s="654">
        <v>393.80949203749742</v>
      </c>
    </row>
    <row r="272" spans="1:14" ht="14.4" customHeight="1" x14ac:dyDescent="0.3">
      <c r="A272" s="649" t="s">
        <v>580</v>
      </c>
      <c r="B272" s="650" t="s">
        <v>581</v>
      </c>
      <c r="C272" s="651" t="s">
        <v>585</v>
      </c>
      <c r="D272" s="652" t="s">
        <v>3291</v>
      </c>
      <c r="E272" s="651" t="s">
        <v>608</v>
      </c>
      <c r="F272" s="652" t="s">
        <v>3297</v>
      </c>
      <c r="G272" s="651" t="s">
        <v>630</v>
      </c>
      <c r="H272" s="651" t="s">
        <v>1545</v>
      </c>
      <c r="I272" s="651" t="s">
        <v>1546</v>
      </c>
      <c r="J272" s="651" t="s">
        <v>1547</v>
      </c>
      <c r="K272" s="651" t="s">
        <v>1548</v>
      </c>
      <c r="L272" s="653">
        <v>19.78</v>
      </c>
      <c r="M272" s="653">
        <v>2</v>
      </c>
      <c r="N272" s="654">
        <v>39.56</v>
      </c>
    </row>
    <row r="273" spans="1:14" ht="14.4" customHeight="1" x14ac:dyDescent="0.3">
      <c r="A273" s="649" t="s">
        <v>580</v>
      </c>
      <c r="B273" s="650" t="s">
        <v>581</v>
      </c>
      <c r="C273" s="651" t="s">
        <v>585</v>
      </c>
      <c r="D273" s="652" t="s">
        <v>3291</v>
      </c>
      <c r="E273" s="651" t="s">
        <v>608</v>
      </c>
      <c r="F273" s="652" t="s">
        <v>3297</v>
      </c>
      <c r="G273" s="651" t="s">
        <v>630</v>
      </c>
      <c r="H273" s="651" t="s">
        <v>1549</v>
      </c>
      <c r="I273" s="651" t="s">
        <v>237</v>
      </c>
      <c r="J273" s="651" t="s">
        <v>1550</v>
      </c>
      <c r="K273" s="651" t="s">
        <v>1551</v>
      </c>
      <c r="L273" s="653">
        <v>32.549999999999997</v>
      </c>
      <c r="M273" s="653">
        <v>1</v>
      </c>
      <c r="N273" s="654">
        <v>32.549999999999997</v>
      </c>
    </row>
    <row r="274" spans="1:14" ht="14.4" customHeight="1" x14ac:dyDescent="0.3">
      <c r="A274" s="649" t="s">
        <v>580</v>
      </c>
      <c r="B274" s="650" t="s">
        <v>581</v>
      </c>
      <c r="C274" s="651" t="s">
        <v>585</v>
      </c>
      <c r="D274" s="652" t="s">
        <v>3291</v>
      </c>
      <c r="E274" s="651" t="s">
        <v>608</v>
      </c>
      <c r="F274" s="652" t="s">
        <v>3297</v>
      </c>
      <c r="G274" s="651" t="s">
        <v>630</v>
      </c>
      <c r="H274" s="651" t="s">
        <v>1552</v>
      </c>
      <c r="I274" s="651" t="s">
        <v>1553</v>
      </c>
      <c r="J274" s="651" t="s">
        <v>1554</v>
      </c>
      <c r="K274" s="651" t="s">
        <v>1555</v>
      </c>
      <c r="L274" s="653">
        <v>188.28687273770572</v>
      </c>
      <c r="M274" s="653">
        <v>3</v>
      </c>
      <c r="N274" s="654">
        <v>564.86061821311716</v>
      </c>
    </row>
    <row r="275" spans="1:14" ht="14.4" customHeight="1" x14ac:dyDescent="0.3">
      <c r="A275" s="649" t="s">
        <v>580</v>
      </c>
      <c r="B275" s="650" t="s">
        <v>581</v>
      </c>
      <c r="C275" s="651" t="s">
        <v>585</v>
      </c>
      <c r="D275" s="652" t="s">
        <v>3291</v>
      </c>
      <c r="E275" s="651" t="s">
        <v>608</v>
      </c>
      <c r="F275" s="652" t="s">
        <v>3297</v>
      </c>
      <c r="G275" s="651" t="s">
        <v>630</v>
      </c>
      <c r="H275" s="651" t="s">
        <v>1556</v>
      </c>
      <c r="I275" s="651" t="s">
        <v>1557</v>
      </c>
      <c r="J275" s="651" t="s">
        <v>1558</v>
      </c>
      <c r="K275" s="651" t="s">
        <v>1559</v>
      </c>
      <c r="L275" s="653">
        <v>108.6306733674825</v>
      </c>
      <c r="M275" s="653">
        <v>36.548999999999999</v>
      </c>
      <c r="N275" s="654">
        <v>3970.342480908118</v>
      </c>
    </row>
    <row r="276" spans="1:14" ht="14.4" customHeight="1" x14ac:dyDescent="0.3">
      <c r="A276" s="649" t="s">
        <v>580</v>
      </c>
      <c r="B276" s="650" t="s">
        <v>581</v>
      </c>
      <c r="C276" s="651" t="s">
        <v>585</v>
      </c>
      <c r="D276" s="652" t="s">
        <v>3291</v>
      </c>
      <c r="E276" s="651" t="s">
        <v>608</v>
      </c>
      <c r="F276" s="652" t="s">
        <v>3297</v>
      </c>
      <c r="G276" s="651" t="s">
        <v>630</v>
      </c>
      <c r="H276" s="651" t="s">
        <v>1560</v>
      </c>
      <c r="I276" s="651" t="s">
        <v>1561</v>
      </c>
      <c r="J276" s="651" t="s">
        <v>1558</v>
      </c>
      <c r="K276" s="651" t="s">
        <v>1562</v>
      </c>
      <c r="L276" s="653">
        <v>234.30051154092229</v>
      </c>
      <c r="M276" s="653">
        <v>2.6829999999999998</v>
      </c>
      <c r="N276" s="654">
        <v>628.62827246429447</v>
      </c>
    </row>
    <row r="277" spans="1:14" ht="14.4" customHeight="1" x14ac:dyDescent="0.3">
      <c r="A277" s="649" t="s">
        <v>580</v>
      </c>
      <c r="B277" s="650" t="s">
        <v>581</v>
      </c>
      <c r="C277" s="651" t="s">
        <v>585</v>
      </c>
      <c r="D277" s="652" t="s">
        <v>3291</v>
      </c>
      <c r="E277" s="651" t="s">
        <v>608</v>
      </c>
      <c r="F277" s="652" t="s">
        <v>3297</v>
      </c>
      <c r="G277" s="651" t="s">
        <v>630</v>
      </c>
      <c r="H277" s="651" t="s">
        <v>1563</v>
      </c>
      <c r="I277" s="651" t="s">
        <v>1564</v>
      </c>
      <c r="J277" s="651" t="s">
        <v>1565</v>
      </c>
      <c r="K277" s="651" t="s">
        <v>1420</v>
      </c>
      <c r="L277" s="653">
        <v>421.90564038224869</v>
      </c>
      <c r="M277" s="653">
        <v>10.459788600000001</v>
      </c>
      <c r="N277" s="654">
        <v>4413.0438075459451</v>
      </c>
    </row>
    <row r="278" spans="1:14" ht="14.4" customHeight="1" x14ac:dyDescent="0.3">
      <c r="A278" s="649" t="s">
        <v>580</v>
      </c>
      <c r="B278" s="650" t="s">
        <v>581</v>
      </c>
      <c r="C278" s="651" t="s">
        <v>585</v>
      </c>
      <c r="D278" s="652" t="s">
        <v>3291</v>
      </c>
      <c r="E278" s="651" t="s">
        <v>608</v>
      </c>
      <c r="F278" s="652" t="s">
        <v>3297</v>
      </c>
      <c r="G278" s="651" t="s">
        <v>630</v>
      </c>
      <c r="H278" s="651" t="s">
        <v>1566</v>
      </c>
      <c r="I278" s="651" t="s">
        <v>1567</v>
      </c>
      <c r="J278" s="651" t="s">
        <v>1568</v>
      </c>
      <c r="K278" s="651" t="s">
        <v>1424</v>
      </c>
      <c r="L278" s="653">
        <v>932.54638666174571</v>
      </c>
      <c r="M278" s="653">
        <v>11.224381900000001</v>
      </c>
      <c r="N278" s="654">
        <v>10467.256783356501</v>
      </c>
    </row>
    <row r="279" spans="1:14" ht="14.4" customHeight="1" x14ac:dyDescent="0.3">
      <c r="A279" s="649" t="s">
        <v>580</v>
      </c>
      <c r="B279" s="650" t="s">
        <v>581</v>
      </c>
      <c r="C279" s="651" t="s">
        <v>585</v>
      </c>
      <c r="D279" s="652" t="s">
        <v>3291</v>
      </c>
      <c r="E279" s="651" t="s">
        <v>608</v>
      </c>
      <c r="F279" s="652" t="s">
        <v>3297</v>
      </c>
      <c r="G279" s="651" t="s">
        <v>630</v>
      </c>
      <c r="H279" s="651" t="s">
        <v>1569</v>
      </c>
      <c r="I279" s="651" t="s">
        <v>1570</v>
      </c>
      <c r="J279" s="651" t="s">
        <v>1571</v>
      </c>
      <c r="K279" s="651" t="s">
        <v>1572</v>
      </c>
      <c r="L279" s="653">
        <v>1759.5219372073345</v>
      </c>
      <c r="M279" s="653">
        <v>45.778787999999999</v>
      </c>
      <c r="N279" s="654">
        <v>80548.781744763881</v>
      </c>
    </row>
    <row r="280" spans="1:14" ht="14.4" customHeight="1" x14ac:dyDescent="0.3">
      <c r="A280" s="649" t="s">
        <v>580</v>
      </c>
      <c r="B280" s="650" t="s">
        <v>581</v>
      </c>
      <c r="C280" s="651" t="s">
        <v>585</v>
      </c>
      <c r="D280" s="652" t="s">
        <v>3291</v>
      </c>
      <c r="E280" s="651" t="s">
        <v>608</v>
      </c>
      <c r="F280" s="652" t="s">
        <v>3297</v>
      </c>
      <c r="G280" s="651" t="s">
        <v>630</v>
      </c>
      <c r="H280" s="651" t="s">
        <v>1573</v>
      </c>
      <c r="I280" s="651" t="s">
        <v>1574</v>
      </c>
      <c r="J280" s="651" t="s">
        <v>1575</v>
      </c>
      <c r="K280" s="651" t="s">
        <v>1576</v>
      </c>
      <c r="L280" s="653">
        <v>120.3203811275547</v>
      </c>
      <c r="M280" s="653">
        <v>2.1320000000000001</v>
      </c>
      <c r="N280" s="654">
        <v>256.52305256394664</v>
      </c>
    </row>
    <row r="281" spans="1:14" ht="14.4" customHeight="1" x14ac:dyDescent="0.3">
      <c r="A281" s="649" t="s">
        <v>580</v>
      </c>
      <c r="B281" s="650" t="s">
        <v>581</v>
      </c>
      <c r="C281" s="651" t="s">
        <v>585</v>
      </c>
      <c r="D281" s="652" t="s">
        <v>3291</v>
      </c>
      <c r="E281" s="651" t="s">
        <v>608</v>
      </c>
      <c r="F281" s="652" t="s">
        <v>3297</v>
      </c>
      <c r="G281" s="651" t="s">
        <v>630</v>
      </c>
      <c r="H281" s="651" t="s">
        <v>1577</v>
      </c>
      <c r="I281" s="651" t="s">
        <v>1578</v>
      </c>
      <c r="J281" s="651" t="s">
        <v>1579</v>
      </c>
      <c r="K281" s="651"/>
      <c r="L281" s="653">
        <v>296.3</v>
      </c>
      <c r="M281" s="653">
        <v>1</v>
      </c>
      <c r="N281" s="654">
        <v>296.3</v>
      </c>
    </row>
    <row r="282" spans="1:14" ht="14.4" customHeight="1" x14ac:dyDescent="0.3">
      <c r="A282" s="649" t="s">
        <v>580</v>
      </c>
      <c r="B282" s="650" t="s">
        <v>581</v>
      </c>
      <c r="C282" s="651" t="s">
        <v>585</v>
      </c>
      <c r="D282" s="652" t="s">
        <v>3291</v>
      </c>
      <c r="E282" s="651" t="s">
        <v>608</v>
      </c>
      <c r="F282" s="652" t="s">
        <v>3297</v>
      </c>
      <c r="G282" s="651" t="s">
        <v>630</v>
      </c>
      <c r="H282" s="651" t="s">
        <v>1580</v>
      </c>
      <c r="I282" s="651" t="s">
        <v>1581</v>
      </c>
      <c r="J282" s="651" t="s">
        <v>1582</v>
      </c>
      <c r="K282" s="651" t="s">
        <v>1583</v>
      </c>
      <c r="L282" s="653">
        <v>57.269915282784694</v>
      </c>
      <c r="M282" s="653">
        <v>3</v>
      </c>
      <c r="N282" s="654">
        <v>171.80974584835408</v>
      </c>
    </row>
    <row r="283" spans="1:14" ht="14.4" customHeight="1" x14ac:dyDescent="0.3">
      <c r="A283" s="649" t="s">
        <v>580</v>
      </c>
      <c r="B283" s="650" t="s">
        <v>581</v>
      </c>
      <c r="C283" s="651" t="s">
        <v>585</v>
      </c>
      <c r="D283" s="652" t="s">
        <v>3291</v>
      </c>
      <c r="E283" s="651" t="s">
        <v>608</v>
      </c>
      <c r="F283" s="652" t="s">
        <v>3297</v>
      </c>
      <c r="G283" s="651" t="s">
        <v>630</v>
      </c>
      <c r="H283" s="651" t="s">
        <v>1584</v>
      </c>
      <c r="I283" s="651" t="s">
        <v>1584</v>
      </c>
      <c r="J283" s="651" t="s">
        <v>1585</v>
      </c>
      <c r="K283" s="651" t="s">
        <v>1586</v>
      </c>
      <c r="L283" s="653">
        <v>4128.3513407898345</v>
      </c>
      <c r="M283" s="653">
        <v>0.4</v>
      </c>
      <c r="N283" s="654">
        <v>1651.3405363159341</v>
      </c>
    </row>
    <row r="284" spans="1:14" ht="14.4" customHeight="1" x14ac:dyDescent="0.3">
      <c r="A284" s="649" t="s">
        <v>580</v>
      </c>
      <c r="B284" s="650" t="s">
        <v>581</v>
      </c>
      <c r="C284" s="651" t="s">
        <v>585</v>
      </c>
      <c r="D284" s="652" t="s">
        <v>3291</v>
      </c>
      <c r="E284" s="651" t="s">
        <v>608</v>
      </c>
      <c r="F284" s="652" t="s">
        <v>3297</v>
      </c>
      <c r="G284" s="651" t="s">
        <v>630</v>
      </c>
      <c r="H284" s="651" t="s">
        <v>1587</v>
      </c>
      <c r="I284" s="651" t="s">
        <v>237</v>
      </c>
      <c r="J284" s="651" t="s">
        <v>1588</v>
      </c>
      <c r="K284" s="651" t="s">
        <v>1589</v>
      </c>
      <c r="L284" s="653">
        <v>29.959998128106431</v>
      </c>
      <c r="M284" s="653">
        <v>2</v>
      </c>
      <c r="N284" s="654">
        <v>59.919996256212862</v>
      </c>
    </row>
    <row r="285" spans="1:14" ht="14.4" customHeight="1" x14ac:dyDescent="0.3">
      <c r="A285" s="649" t="s">
        <v>580</v>
      </c>
      <c r="B285" s="650" t="s">
        <v>581</v>
      </c>
      <c r="C285" s="651" t="s">
        <v>585</v>
      </c>
      <c r="D285" s="652" t="s">
        <v>3291</v>
      </c>
      <c r="E285" s="651" t="s">
        <v>608</v>
      </c>
      <c r="F285" s="652" t="s">
        <v>3297</v>
      </c>
      <c r="G285" s="651" t="s">
        <v>630</v>
      </c>
      <c r="H285" s="651" t="s">
        <v>1590</v>
      </c>
      <c r="I285" s="651" t="s">
        <v>1591</v>
      </c>
      <c r="J285" s="651" t="s">
        <v>1592</v>
      </c>
      <c r="K285" s="651" t="s">
        <v>1593</v>
      </c>
      <c r="L285" s="653">
        <v>60.1998155623128</v>
      </c>
      <c r="M285" s="653">
        <v>1</v>
      </c>
      <c r="N285" s="654">
        <v>60.1998155623128</v>
      </c>
    </row>
    <row r="286" spans="1:14" ht="14.4" customHeight="1" x14ac:dyDescent="0.3">
      <c r="A286" s="649" t="s">
        <v>580</v>
      </c>
      <c r="B286" s="650" t="s">
        <v>581</v>
      </c>
      <c r="C286" s="651" t="s">
        <v>585</v>
      </c>
      <c r="D286" s="652" t="s">
        <v>3291</v>
      </c>
      <c r="E286" s="651" t="s">
        <v>608</v>
      </c>
      <c r="F286" s="652" t="s">
        <v>3297</v>
      </c>
      <c r="G286" s="651" t="s">
        <v>630</v>
      </c>
      <c r="H286" s="651" t="s">
        <v>1594</v>
      </c>
      <c r="I286" s="651" t="s">
        <v>1595</v>
      </c>
      <c r="J286" s="651" t="s">
        <v>1596</v>
      </c>
      <c r="K286" s="651" t="s">
        <v>1597</v>
      </c>
      <c r="L286" s="653">
        <v>87.342101234552331</v>
      </c>
      <c r="M286" s="653">
        <v>27.553111100000002</v>
      </c>
      <c r="N286" s="654">
        <v>2406.5466190230677</v>
      </c>
    </row>
    <row r="287" spans="1:14" ht="14.4" customHeight="1" x14ac:dyDescent="0.3">
      <c r="A287" s="649" t="s">
        <v>580</v>
      </c>
      <c r="B287" s="650" t="s">
        <v>581</v>
      </c>
      <c r="C287" s="651" t="s">
        <v>585</v>
      </c>
      <c r="D287" s="652" t="s">
        <v>3291</v>
      </c>
      <c r="E287" s="651" t="s">
        <v>608</v>
      </c>
      <c r="F287" s="652" t="s">
        <v>3297</v>
      </c>
      <c r="G287" s="651" t="s">
        <v>630</v>
      </c>
      <c r="H287" s="651" t="s">
        <v>1598</v>
      </c>
      <c r="I287" s="651" t="s">
        <v>1598</v>
      </c>
      <c r="J287" s="651" t="s">
        <v>1599</v>
      </c>
      <c r="K287" s="651" t="s">
        <v>1600</v>
      </c>
      <c r="L287" s="653">
        <v>175.94998622946883</v>
      </c>
      <c r="M287" s="653">
        <v>12.022000000000002</v>
      </c>
      <c r="N287" s="654">
        <v>2115.2707344506748</v>
      </c>
    </row>
    <row r="288" spans="1:14" ht="14.4" customHeight="1" x14ac:dyDescent="0.3">
      <c r="A288" s="649" t="s">
        <v>580</v>
      </c>
      <c r="B288" s="650" t="s">
        <v>581</v>
      </c>
      <c r="C288" s="651" t="s">
        <v>585</v>
      </c>
      <c r="D288" s="652" t="s">
        <v>3291</v>
      </c>
      <c r="E288" s="651" t="s">
        <v>608</v>
      </c>
      <c r="F288" s="652" t="s">
        <v>3297</v>
      </c>
      <c r="G288" s="651" t="s">
        <v>630</v>
      </c>
      <c r="H288" s="651" t="s">
        <v>1601</v>
      </c>
      <c r="I288" s="651" t="s">
        <v>1601</v>
      </c>
      <c r="J288" s="651" t="s">
        <v>1602</v>
      </c>
      <c r="K288" s="651" t="s">
        <v>1603</v>
      </c>
      <c r="L288" s="653">
        <v>1241.3689870814671</v>
      </c>
      <c r="M288" s="653">
        <v>0.69600000000000006</v>
      </c>
      <c r="N288" s="654">
        <v>863.9928150087012</v>
      </c>
    </row>
    <row r="289" spans="1:14" ht="14.4" customHeight="1" x14ac:dyDescent="0.3">
      <c r="A289" s="649" t="s">
        <v>580</v>
      </c>
      <c r="B289" s="650" t="s">
        <v>581</v>
      </c>
      <c r="C289" s="651" t="s">
        <v>585</v>
      </c>
      <c r="D289" s="652" t="s">
        <v>3291</v>
      </c>
      <c r="E289" s="651" t="s">
        <v>608</v>
      </c>
      <c r="F289" s="652" t="s">
        <v>3297</v>
      </c>
      <c r="G289" s="651" t="s">
        <v>630</v>
      </c>
      <c r="H289" s="651" t="s">
        <v>1604</v>
      </c>
      <c r="I289" s="651" t="s">
        <v>1604</v>
      </c>
      <c r="J289" s="651" t="s">
        <v>1605</v>
      </c>
      <c r="K289" s="651" t="s">
        <v>1606</v>
      </c>
      <c r="L289" s="653">
        <v>807.39139162446588</v>
      </c>
      <c r="M289" s="653">
        <v>1.5059999999999998</v>
      </c>
      <c r="N289" s="654">
        <v>1215.9314357864455</v>
      </c>
    </row>
    <row r="290" spans="1:14" ht="14.4" customHeight="1" x14ac:dyDescent="0.3">
      <c r="A290" s="649" t="s">
        <v>580</v>
      </c>
      <c r="B290" s="650" t="s">
        <v>581</v>
      </c>
      <c r="C290" s="651" t="s">
        <v>585</v>
      </c>
      <c r="D290" s="652" t="s">
        <v>3291</v>
      </c>
      <c r="E290" s="651" t="s">
        <v>608</v>
      </c>
      <c r="F290" s="652" t="s">
        <v>3297</v>
      </c>
      <c r="G290" s="651" t="s">
        <v>630</v>
      </c>
      <c r="H290" s="651" t="s">
        <v>1607</v>
      </c>
      <c r="I290" s="651" t="s">
        <v>1607</v>
      </c>
      <c r="J290" s="651" t="s">
        <v>1605</v>
      </c>
      <c r="K290" s="651" t="s">
        <v>1608</v>
      </c>
      <c r="L290" s="653">
        <v>4511.0923769998435</v>
      </c>
      <c r="M290" s="653">
        <v>2.399</v>
      </c>
      <c r="N290" s="654">
        <v>10822.110612422624</v>
      </c>
    </row>
    <row r="291" spans="1:14" ht="14.4" customHeight="1" x14ac:dyDescent="0.3">
      <c r="A291" s="649" t="s">
        <v>580</v>
      </c>
      <c r="B291" s="650" t="s">
        <v>581</v>
      </c>
      <c r="C291" s="651" t="s">
        <v>585</v>
      </c>
      <c r="D291" s="652" t="s">
        <v>3291</v>
      </c>
      <c r="E291" s="651" t="s">
        <v>608</v>
      </c>
      <c r="F291" s="652" t="s">
        <v>3297</v>
      </c>
      <c r="G291" s="651" t="s">
        <v>630</v>
      </c>
      <c r="H291" s="651" t="s">
        <v>1609</v>
      </c>
      <c r="I291" s="651" t="s">
        <v>1609</v>
      </c>
      <c r="J291" s="651" t="s">
        <v>1605</v>
      </c>
      <c r="K291" s="651" t="s">
        <v>1610</v>
      </c>
      <c r="L291" s="653">
        <v>7936.8740016532229</v>
      </c>
      <c r="M291" s="653">
        <v>4.5772418999999998</v>
      </c>
      <c r="N291" s="654">
        <v>36328.992235387799</v>
      </c>
    </row>
    <row r="292" spans="1:14" ht="14.4" customHeight="1" x14ac:dyDescent="0.3">
      <c r="A292" s="649" t="s">
        <v>580</v>
      </c>
      <c r="B292" s="650" t="s">
        <v>581</v>
      </c>
      <c r="C292" s="651" t="s">
        <v>585</v>
      </c>
      <c r="D292" s="652" t="s">
        <v>3291</v>
      </c>
      <c r="E292" s="651" t="s">
        <v>608</v>
      </c>
      <c r="F292" s="652" t="s">
        <v>3297</v>
      </c>
      <c r="G292" s="651" t="s">
        <v>630</v>
      </c>
      <c r="H292" s="651" t="s">
        <v>1611</v>
      </c>
      <c r="I292" s="651" t="s">
        <v>1612</v>
      </c>
      <c r="J292" s="651" t="s">
        <v>1596</v>
      </c>
      <c r="K292" s="651" t="s">
        <v>1613</v>
      </c>
      <c r="L292" s="653">
        <v>904.86950775898197</v>
      </c>
      <c r="M292" s="653">
        <v>11.4165806</v>
      </c>
      <c r="N292" s="654">
        <v>10330.515667812742</v>
      </c>
    </row>
    <row r="293" spans="1:14" ht="14.4" customHeight="1" x14ac:dyDescent="0.3">
      <c r="A293" s="649" t="s">
        <v>580</v>
      </c>
      <c r="B293" s="650" t="s">
        <v>581</v>
      </c>
      <c r="C293" s="651" t="s">
        <v>585</v>
      </c>
      <c r="D293" s="652" t="s">
        <v>3291</v>
      </c>
      <c r="E293" s="651" t="s">
        <v>608</v>
      </c>
      <c r="F293" s="652" t="s">
        <v>3297</v>
      </c>
      <c r="G293" s="651" t="s">
        <v>630</v>
      </c>
      <c r="H293" s="651" t="s">
        <v>1614</v>
      </c>
      <c r="I293" s="651" t="s">
        <v>237</v>
      </c>
      <c r="J293" s="651" t="s">
        <v>1615</v>
      </c>
      <c r="K293" s="651"/>
      <c r="L293" s="653">
        <v>92.480284578985163</v>
      </c>
      <c r="M293" s="653">
        <v>1</v>
      </c>
      <c r="N293" s="654">
        <v>92.480284578985163</v>
      </c>
    </row>
    <row r="294" spans="1:14" ht="14.4" customHeight="1" x14ac:dyDescent="0.3">
      <c r="A294" s="649" t="s">
        <v>580</v>
      </c>
      <c r="B294" s="650" t="s">
        <v>581</v>
      </c>
      <c r="C294" s="651" t="s">
        <v>585</v>
      </c>
      <c r="D294" s="652" t="s">
        <v>3291</v>
      </c>
      <c r="E294" s="651" t="s">
        <v>608</v>
      </c>
      <c r="F294" s="652" t="s">
        <v>3297</v>
      </c>
      <c r="G294" s="651" t="s">
        <v>630</v>
      </c>
      <c r="H294" s="651" t="s">
        <v>1616</v>
      </c>
      <c r="I294" s="651" t="s">
        <v>1617</v>
      </c>
      <c r="J294" s="651" t="s">
        <v>1618</v>
      </c>
      <c r="K294" s="651" t="s">
        <v>1619</v>
      </c>
      <c r="L294" s="653">
        <v>361.55984832864971</v>
      </c>
      <c r="M294" s="653">
        <v>11.216410799999998</v>
      </c>
      <c r="N294" s="654">
        <v>4055.4037876398279</v>
      </c>
    </row>
    <row r="295" spans="1:14" ht="14.4" customHeight="1" x14ac:dyDescent="0.3">
      <c r="A295" s="649" t="s">
        <v>580</v>
      </c>
      <c r="B295" s="650" t="s">
        <v>581</v>
      </c>
      <c r="C295" s="651" t="s">
        <v>585</v>
      </c>
      <c r="D295" s="652" t="s">
        <v>3291</v>
      </c>
      <c r="E295" s="651" t="s">
        <v>608</v>
      </c>
      <c r="F295" s="652" t="s">
        <v>3297</v>
      </c>
      <c r="G295" s="651" t="s">
        <v>630</v>
      </c>
      <c r="H295" s="651" t="s">
        <v>1620</v>
      </c>
      <c r="I295" s="651" t="s">
        <v>1621</v>
      </c>
      <c r="J295" s="651" t="s">
        <v>1622</v>
      </c>
      <c r="K295" s="651" t="s">
        <v>1623</v>
      </c>
      <c r="L295" s="653">
        <v>1723.02</v>
      </c>
      <c r="M295" s="653">
        <v>1</v>
      </c>
      <c r="N295" s="654">
        <v>1723.02</v>
      </c>
    </row>
    <row r="296" spans="1:14" ht="14.4" customHeight="1" x14ac:dyDescent="0.3">
      <c r="A296" s="649" t="s">
        <v>580</v>
      </c>
      <c r="B296" s="650" t="s">
        <v>581</v>
      </c>
      <c r="C296" s="651" t="s">
        <v>585</v>
      </c>
      <c r="D296" s="652" t="s">
        <v>3291</v>
      </c>
      <c r="E296" s="651" t="s">
        <v>608</v>
      </c>
      <c r="F296" s="652" t="s">
        <v>3297</v>
      </c>
      <c r="G296" s="651" t="s">
        <v>630</v>
      </c>
      <c r="H296" s="651" t="s">
        <v>1624</v>
      </c>
      <c r="I296" s="651" t="s">
        <v>1625</v>
      </c>
      <c r="J296" s="651" t="s">
        <v>1596</v>
      </c>
      <c r="K296" s="651" t="s">
        <v>1626</v>
      </c>
      <c r="L296" s="653">
        <v>1190.5006230558133</v>
      </c>
      <c r="M296" s="653">
        <v>29.909879900000004</v>
      </c>
      <c r="N296" s="654">
        <v>35607.730656474552</v>
      </c>
    </row>
    <row r="297" spans="1:14" ht="14.4" customHeight="1" x14ac:dyDescent="0.3">
      <c r="A297" s="649" t="s">
        <v>580</v>
      </c>
      <c r="B297" s="650" t="s">
        <v>581</v>
      </c>
      <c r="C297" s="651" t="s">
        <v>585</v>
      </c>
      <c r="D297" s="652" t="s">
        <v>3291</v>
      </c>
      <c r="E297" s="651" t="s">
        <v>608</v>
      </c>
      <c r="F297" s="652" t="s">
        <v>3297</v>
      </c>
      <c r="G297" s="651" t="s">
        <v>630</v>
      </c>
      <c r="H297" s="651" t="s">
        <v>1627</v>
      </c>
      <c r="I297" s="651" t="s">
        <v>1627</v>
      </c>
      <c r="J297" s="651" t="s">
        <v>1628</v>
      </c>
      <c r="K297" s="651" t="s">
        <v>1629</v>
      </c>
      <c r="L297" s="653">
        <v>1609.6399999999999</v>
      </c>
      <c r="M297" s="653">
        <v>2</v>
      </c>
      <c r="N297" s="654">
        <v>3219.2799999999997</v>
      </c>
    </row>
    <row r="298" spans="1:14" ht="14.4" customHeight="1" x14ac:dyDescent="0.3">
      <c r="A298" s="649" t="s">
        <v>580</v>
      </c>
      <c r="B298" s="650" t="s">
        <v>581</v>
      </c>
      <c r="C298" s="651" t="s">
        <v>585</v>
      </c>
      <c r="D298" s="652" t="s">
        <v>3291</v>
      </c>
      <c r="E298" s="651" t="s">
        <v>608</v>
      </c>
      <c r="F298" s="652" t="s">
        <v>3297</v>
      </c>
      <c r="G298" s="651" t="s">
        <v>630</v>
      </c>
      <c r="H298" s="651" t="s">
        <v>1630</v>
      </c>
      <c r="I298" s="651" t="s">
        <v>1631</v>
      </c>
      <c r="J298" s="651" t="s">
        <v>972</v>
      </c>
      <c r="K298" s="651" t="s">
        <v>1632</v>
      </c>
      <c r="L298" s="653">
        <v>98.049664231268181</v>
      </c>
      <c r="M298" s="653">
        <v>1</v>
      </c>
      <c r="N298" s="654">
        <v>98.049664231268181</v>
      </c>
    </row>
    <row r="299" spans="1:14" ht="14.4" customHeight="1" x14ac:dyDescent="0.3">
      <c r="A299" s="649" t="s">
        <v>580</v>
      </c>
      <c r="B299" s="650" t="s">
        <v>581</v>
      </c>
      <c r="C299" s="651" t="s">
        <v>585</v>
      </c>
      <c r="D299" s="652" t="s">
        <v>3291</v>
      </c>
      <c r="E299" s="651" t="s">
        <v>608</v>
      </c>
      <c r="F299" s="652" t="s">
        <v>3297</v>
      </c>
      <c r="G299" s="651" t="s">
        <v>630</v>
      </c>
      <c r="H299" s="651" t="s">
        <v>1633</v>
      </c>
      <c r="I299" s="651" t="s">
        <v>1634</v>
      </c>
      <c r="J299" s="651" t="s">
        <v>1635</v>
      </c>
      <c r="K299" s="651" t="s">
        <v>1636</v>
      </c>
      <c r="L299" s="653">
        <v>374.65</v>
      </c>
      <c r="M299" s="653">
        <v>1</v>
      </c>
      <c r="N299" s="654">
        <v>374.65</v>
      </c>
    </row>
    <row r="300" spans="1:14" ht="14.4" customHeight="1" x14ac:dyDescent="0.3">
      <c r="A300" s="649" t="s">
        <v>580</v>
      </c>
      <c r="B300" s="650" t="s">
        <v>581</v>
      </c>
      <c r="C300" s="651" t="s">
        <v>585</v>
      </c>
      <c r="D300" s="652" t="s">
        <v>3291</v>
      </c>
      <c r="E300" s="651" t="s">
        <v>608</v>
      </c>
      <c r="F300" s="652" t="s">
        <v>3297</v>
      </c>
      <c r="G300" s="651" t="s">
        <v>630</v>
      </c>
      <c r="H300" s="651" t="s">
        <v>1637</v>
      </c>
      <c r="I300" s="651" t="s">
        <v>1638</v>
      </c>
      <c r="J300" s="651" t="s">
        <v>1639</v>
      </c>
      <c r="K300" s="651" t="s">
        <v>1640</v>
      </c>
      <c r="L300" s="653">
        <v>100.74354996882646</v>
      </c>
      <c r="M300" s="653">
        <v>6</v>
      </c>
      <c r="N300" s="654">
        <v>604.46129981295871</v>
      </c>
    </row>
    <row r="301" spans="1:14" ht="14.4" customHeight="1" x14ac:dyDescent="0.3">
      <c r="A301" s="649" t="s">
        <v>580</v>
      </c>
      <c r="B301" s="650" t="s">
        <v>581</v>
      </c>
      <c r="C301" s="651" t="s">
        <v>585</v>
      </c>
      <c r="D301" s="652" t="s">
        <v>3291</v>
      </c>
      <c r="E301" s="651" t="s">
        <v>608</v>
      </c>
      <c r="F301" s="652" t="s">
        <v>3297</v>
      </c>
      <c r="G301" s="651" t="s">
        <v>630</v>
      </c>
      <c r="H301" s="651" t="s">
        <v>1641</v>
      </c>
      <c r="I301" s="651" t="s">
        <v>1642</v>
      </c>
      <c r="J301" s="651" t="s">
        <v>1643</v>
      </c>
      <c r="K301" s="651" t="s">
        <v>1644</v>
      </c>
      <c r="L301" s="653">
        <v>74.88</v>
      </c>
      <c r="M301" s="653">
        <v>1</v>
      </c>
      <c r="N301" s="654">
        <v>74.88</v>
      </c>
    </row>
    <row r="302" spans="1:14" ht="14.4" customHeight="1" x14ac:dyDescent="0.3">
      <c r="A302" s="649" t="s">
        <v>580</v>
      </c>
      <c r="B302" s="650" t="s">
        <v>581</v>
      </c>
      <c r="C302" s="651" t="s">
        <v>585</v>
      </c>
      <c r="D302" s="652" t="s">
        <v>3291</v>
      </c>
      <c r="E302" s="651" t="s">
        <v>608</v>
      </c>
      <c r="F302" s="652" t="s">
        <v>3297</v>
      </c>
      <c r="G302" s="651" t="s">
        <v>630</v>
      </c>
      <c r="H302" s="651" t="s">
        <v>1645</v>
      </c>
      <c r="I302" s="651" t="s">
        <v>1645</v>
      </c>
      <c r="J302" s="651" t="s">
        <v>1646</v>
      </c>
      <c r="K302" s="651" t="s">
        <v>1647</v>
      </c>
      <c r="L302" s="653">
        <v>748.06359480398692</v>
      </c>
      <c r="M302" s="653">
        <v>9.0398798000000014</v>
      </c>
      <c r="N302" s="654">
        <v>6762.4049797839471</v>
      </c>
    </row>
    <row r="303" spans="1:14" ht="14.4" customHeight="1" x14ac:dyDescent="0.3">
      <c r="A303" s="649" t="s">
        <v>580</v>
      </c>
      <c r="B303" s="650" t="s">
        <v>581</v>
      </c>
      <c r="C303" s="651" t="s">
        <v>585</v>
      </c>
      <c r="D303" s="652" t="s">
        <v>3291</v>
      </c>
      <c r="E303" s="651" t="s">
        <v>608</v>
      </c>
      <c r="F303" s="652" t="s">
        <v>3297</v>
      </c>
      <c r="G303" s="651" t="s">
        <v>630</v>
      </c>
      <c r="H303" s="651" t="s">
        <v>1648</v>
      </c>
      <c r="I303" s="651" t="s">
        <v>1649</v>
      </c>
      <c r="J303" s="651" t="s">
        <v>1650</v>
      </c>
      <c r="K303" s="651" t="s">
        <v>1651</v>
      </c>
      <c r="L303" s="653">
        <v>23333.5</v>
      </c>
      <c r="M303" s="653">
        <v>8</v>
      </c>
      <c r="N303" s="654">
        <v>186668</v>
      </c>
    </row>
    <row r="304" spans="1:14" ht="14.4" customHeight="1" x14ac:dyDescent="0.3">
      <c r="A304" s="649" t="s">
        <v>580</v>
      </c>
      <c r="B304" s="650" t="s">
        <v>581</v>
      </c>
      <c r="C304" s="651" t="s">
        <v>585</v>
      </c>
      <c r="D304" s="652" t="s">
        <v>3291</v>
      </c>
      <c r="E304" s="651" t="s">
        <v>608</v>
      </c>
      <c r="F304" s="652" t="s">
        <v>3297</v>
      </c>
      <c r="G304" s="651" t="s">
        <v>630</v>
      </c>
      <c r="H304" s="651" t="s">
        <v>1652</v>
      </c>
      <c r="I304" s="651" t="s">
        <v>1653</v>
      </c>
      <c r="J304" s="651" t="s">
        <v>1654</v>
      </c>
      <c r="K304" s="651" t="s">
        <v>1655</v>
      </c>
      <c r="L304" s="653">
        <v>1503.0113682309527</v>
      </c>
      <c r="M304" s="653">
        <v>63</v>
      </c>
      <c r="N304" s="654">
        <v>94689.716198550028</v>
      </c>
    </row>
    <row r="305" spans="1:14" ht="14.4" customHeight="1" x14ac:dyDescent="0.3">
      <c r="A305" s="649" t="s">
        <v>580</v>
      </c>
      <c r="B305" s="650" t="s">
        <v>581</v>
      </c>
      <c r="C305" s="651" t="s">
        <v>585</v>
      </c>
      <c r="D305" s="652" t="s">
        <v>3291</v>
      </c>
      <c r="E305" s="651" t="s">
        <v>608</v>
      </c>
      <c r="F305" s="652" t="s">
        <v>3297</v>
      </c>
      <c r="G305" s="651" t="s">
        <v>630</v>
      </c>
      <c r="H305" s="651" t="s">
        <v>1656</v>
      </c>
      <c r="I305" s="651" t="s">
        <v>1657</v>
      </c>
      <c r="J305" s="651" t="s">
        <v>1658</v>
      </c>
      <c r="K305" s="651" t="s">
        <v>1659</v>
      </c>
      <c r="L305" s="653">
        <v>1999.1285714285714</v>
      </c>
      <c r="M305" s="653">
        <v>7</v>
      </c>
      <c r="N305" s="654">
        <v>13993.9</v>
      </c>
    </row>
    <row r="306" spans="1:14" ht="14.4" customHeight="1" x14ac:dyDescent="0.3">
      <c r="A306" s="649" t="s">
        <v>580</v>
      </c>
      <c r="B306" s="650" t="s">
        <v>581</v>
      </c>
      <c r="C306" s="651" t="s">
        <v>585</v>
      </c>
      <c r="D306" s="652" t="s">
        <v>3291</v>
      </c>
      <c r="E306" s="651" t="s">
        <v>608</v>
      </c>
      <c r="F306" s="652" t="s">
        <v>3297</v>
      </c>
      <c r="G306" s="651" t="s">
        <v>630</v>
      </c>
      <c r="H306" s="651" t="s">
        <v>1660</v>
      </c>
      <c r="I306" s="651" t="s">
        <v>1661</v>
      </c>
      <c r="J306" s="651" t="s">
        <v>1662</v>
      </c>
      <c r="K306" s="651" t="s">
        <v>1663</v>
      </c>
      <c r="L306" s="653">
        <v>744.48</v>
      </c>
      <c r="M306" s="653">
        <v>2</v>
      </c>
      <c r="N306" s="654">
        <v>1488.96</v>
      </c>
    </row>
    <row r="307" spans="1:14" ht="14.4" customHeight="1" x14ac:dyDescent="0.3">
      <c r="A307" s="649" t="s">
        <v>580</v>
      </c>
      <c r="B307" s="650" t="s">
        <v>581</v>
      </c>
      <c r="C307" s="651" t="s">
        <v>585</v>
      </c>
      <c r="D307" s="652" t="s">
        <v>3291</v>
      </c>
      <c r="E307" s="651" t="s">
        <v>608</v>
      </c>
      <c r="F307" s="652" t="s">
        <v>3297</v>
      </c>
      <c r="G307" s="651" t="s">
        <v>630</v>
      </c>
      <c r="H307" s="651" t="s">
        <v>1664</v>
      </c>
      <c r="I307" s="651" t="s">
        <v>1665</v>
      </c>
      <c r="J307" s="651" t="s">
        <v>1666</v>
      </c>
      <c r="K307" s="651" t="s">
        <v>1667</v>
      </c>
      <c r="L307" s="653">
        <v>30.780010153694366</v>
      </c>
      <c r="M307" s="653">
        <v>6</v>
      </c>
      <c r="N307" s="654">
        <v>184.68006092216621</v>
      </c>
    </row>
    <row r="308" spans="1:14" ht="14.4" customHeight="1" x14ac:dyDescent="0.3">
      <c r="A308" s="649" t="s">
        <v>580</v>
      </c>
      <c r="B308" s="650" t="s">
        <v>581</v>
      </c>
      <c r="C308" s="651" t="s">
        <v>585</v>
      </c>
      <c r="D308" s="652" t="s">
        <v>3291</v>
      </c>
      <c r="E308" s="651" t="s">
        <v>608</v>
      </c>
      <c r="F308" s="652" t="s">
        <v>3297</v>
      </c>
      <c r="G308" s="651" t="s">
        <v>630</v>
      </c>
      <c r="H308" s="651" t="s">
        <v>1668</v>
      </c>
      <c r="I308" s="651" t="s">
        <v>1668</v>
      </c>
      <c r="J308" s="651" t="s">
        <v>1669</v>
      </c>
      <c r="K308" s="651" t="s">
        <v>1670</v>
      </c>
      <c r="L308" s="653">
        <v>45.565878539220257</v>
      </c>
      <c r="M308" s="653">
        <v>250.76459489999982</v>
      </c>
      <c r="N308" s="654">
        <v>11426.309073150163</v>
      </c>
    </row>
    <row r="309" spans="1:14" ht="14.4" customHeight="1" x14ac:dyDescent="0.3">
      <c r="A309" s="649" t="s">
        <v>580</v>
      </c>
      <c r="B309" s="650" t="s">
        <v>581</v>
      </c>
      <c r="C309" s="651" t="s">
        <v>585</v>
      </c>
      <c r="D309" s="652" t="s">
        <v>3291</v>
      </c>
      <c r="E309" s="651" t="s">
        <v>608</v>
      </c>
      <c r="F309" s="652" t="s">
        <v>3297</v>
      </c>
      <c r="G309" s="651" t="s">
        <v>630</v>
      </c>
      <c r="H309" s="651" t="s">
        <v>1671</v>
      </c>
      <c r="I309" s="651" t="s">
        <v>1671</v>
      </c>
      <c r="J309" s="651" t="s">
        <v>1669</v>
      </c>
      <c r="K309" s="651" t="s">
        <v>1672</v>
      </c>
      <c r="L309" s="653">
        <v>68.517035591710027</v>
      </c>
      <c r="M309" s="653">
        <v>288.56969110000011</v>
      </c>
      <c r="N309" s="654">
        <v>19771.939795787475</v>
      </c>
    </row>
    <row r="310" spans="1:14" ht="14.4" customHeight="1" x14ac:dyDescent="0.3">
      <c r="A310" s="649" t="s">
        <v>580</v>
      </c>
      <c r="B310" s="650" t="s">
        <v>581</v>
      </c>
      <c r="C310" s="651" t="s">
        <v>585</v>
      </c>
      <c r="D310" s="652" t="s">
        <v>3291</v>
      </c>
      <c r="E310" s="651" t="s">
        <v>608</v>
      </c>
      <c r="F310" s="652" t="s">
        <v>3297</v>
      </c>
      <c r="G310" s="651" t="s">
        <v>630</v>
      </c>
      <c r="H310" s="651" t="s">
        <v>1673</v>
      </c>
      <c r="I310" s="651" t="s">
        <v>1673</v>
      </c>
      <c r="J310" s="651" t="s">
        <v>1669</v>
      </c>
      <c r="K310" s="651" t="s">
        <v>1674</v>
      </c>
      <c r="L310" s="653">
        <v>270.18551490010032</v>
      </c>
      <c r="M310" s="653">
        <v>210.93029419999979</v>
      </c>
      <c r="N310" s="654">
        <v>56990.310146456584</v>
      </c>
    </row>
    <row r="311" spans="1:14" ht="14.4" customHeight="1" x14ac:dyDescent="0.3">
      <c r="A311" s="649" t="s">
        <v>580</v>
      </c>
      <c r="B311" s="650" t="s">
        <v>581</v>
      </c>
      <c r="C311" s="651" t="s">
        <v>585</v>
      </c>
      <c r="D311" s="652" t="s">
        <v>3291</v>
      </c>
      <c r="E311" s="651" t="s">
        <v>608</v>
      </c>
      <c r="F311" s="652" t="s">
        <v>3297</v>
      </c>
      <c r="G311" s="651" t="s">
        <v>630</v>
      </c>
      <c r="H311" s="651" t="s">
        <v>1675</v>
      </c>
      <c r="I311" s="651" t="s">
        <v>1676</v>
      </c>
      <c r="J311" s="651" t="s">
        <v>1677</v>
      </c>
      <c r="K311" s="651" t="s">
        <v>1678</v>
      </c>
      <c r="L311" s="653">
        <v>29.660000000000011</v>
      </c>
      <c r="M311" s="653">
        <v>2</v>
      </c>
      <c r="N311" s="654">
        <v>59.320000000000022</v>
      </c>
    </row>
    <row r="312" spans="1:14" ht="14.4" customHeight="1" x14ac:dyDescent="0.3">
      <c r="A312" s="649" t="s">
        <v>580</v>
      </c>
      <c r="B312" s="650" t="s">
        <v>581</v>
      </c>
      <c r="C312" s="651" t="s">
        <v>585</v>
      </c>
      <c r="D312" s="652" t="s">
        <v>3291</v>
      </c>
      <c r="E312" s="651" t="s">
        <v>608</v>
      </c>
      <c r="F312" s="652" t="s">
        <v>3297</v>
      </c>
      <c r="G312" s="651" t="s">
        <v>630</v>
      </c>
      <c r="H312" s="651" t="s">
        <v>1679</v>
      </c>
      <c r="I312" s="651" t="s">
        <v>1680</v>
      </c>
      <c r="J312" s="651" t="s">
        <v>1681</v>
      </c>
      <c r="K312" s="651" t="s">
        <v>1682</v>
      </c>
      <c r="L312" s="653">
        <v>55.259999999999984</v>
      </c>
      <c r="M312" s="653">
        <v>1</v>
      </c>
      <c r="N312" s="654">
        <v>55.259999999999984</v>
      </c>
    </row>
    <row r="313" spans="1:14" ht="14.4" customHeight="1" x14ac:dyDescent="0.3">
      <c r="A313" s="649" t="s">
        <v>580</v>
      </c>
      <c r="B313" s="650" t="s">
        <v>581</v>
      </c>
      <c r="C313" s="651" t="s">
        <v>585</v>
      </c>
      <c r="D313" s="652" t="s">
        <v>3291</v>
      </c>
      <c r="E313" s="651" t="s">
        <v>608</v>
      </c>
      <c r="F313" s="652" t="s">
        <v>3297</v>
      </c>
      <c r="G313" s="651" t="s">
        <v>630</v>
      </c>
      <c r="H313" s="651" t="s">
        <v>1683</v>
      </c>
      <c r="I313" s="651" t="s">
        <v>1684</v>
      </c>
      <c r="J313" s="651" t="s">
        <v>638</v>
      </c>
      <c r="K313" s="651" t="s">
        <v>1685</v>
      </c>
      <c r="L313" s="653">
        <v>31.18759536105215</v>
      </c>
      <c r="M313" s="653">
        <v>3</v>
      </c>
      <c r="N313" s="654">
        <v>93.562786083156453</v>
      </c>
    </row>
    <row r="314" spans="1:14" ht="14.4" customHeight="1" x14ac:dyDescent="0.3">
      <c r="A314" s="649" t="s">
        <v>580</v>
      </c>
      <c r="B314" s="650" t="s">
        <v>581</v>
      </c>
      <c r="C314" s="651" t="s">
        <v>585</v>
      </c>
      <c r="D314" s="652" t="s">
        <v>3291</v>
      </c>
      <c r="E314" s="651" t="s">
        <v>608</v>
      </c>
      <c r="F314" s="652" t="s">
        <v>3297</v>
      </c>
      <c r="G314" s="651" t="s">
        <v>630</v>
      </c>
      <c r="H314" s="651" t="s">
        <v>1686</v>
      </c>
      <c r="I314" s="651" t="s">
        <v>237</v>
      </c>
      <c r="J314" s="651" t="s">
        <v>1687</v>
      </c>
      <c r="K314" s="651"/>
      <c r="L314" s="653">
        <v>1392.5813797307933</v>
      </c>
      <c r="M314" s="653">
        <v>2</v>
      </c>
      <c r="N314" s="654">
        <v>2785.1627594615866</v>
      </c>
    </row>
    <row r="315" spans="1:14" ht="14.4" customHeight="1" x14ac:dyDescent="0.3">
      <c r="A315" s="649" t="s">
        <v>580</v>
      </c>
      <c r="B315" s="650" t="s">
        <v>581</v>
      </c>
      <c r="C315" s="651" t="s">
        <v>585</v>
      </c>
      <c r="D315" s="652" t="s">
        <v>3291</v>
      </c>
      <c r="E315" s="651" t="s">
        <v>608</v>
      </c>
      <c r="F315" s="652" t="s">
        <v>3297</v>
      </c>
      <c r="G315" s="651" t="s">
        <v>630</v>
      </c>
      <c r="H315" s="651" t="s">
        <v>1688</v>
      </c>
      <c r="I315" s="651" t="s">
        <v>237</v>
      </c>
      <c r="J315" s="651" t="s">
        <v>1689</v>
      </c>
      <c r="K315" s="651"/>
      <c r="L315" s="653">
        <v>27.945993379026081</v>
      </c>
      <c r="M315" s="653">
        <v>15</v>
      </c>
      <c r="N315" s="654">
        <v>419.18990068539119</v>
      </c>
    </row>
    <row r="316" spans="1:14" ht="14.4" customHeight="1" x14ac:dyDescent="0.3">
      <c r="A316" s="649" t="s">
        <v>580</v>
      </c>
      <c r="B316" s="650" t="s">
        <v>581</v>
      </c>
      <c r="C316" s="651" t="s">
        <v>585</v>
      </c>
      <c r="D316" s="652" t="s">
        <v>3291</v>
      </c>
      <c r="E316" s="651" t="s">
        <v>608</v>
      </c>
      <c r="F316" s="652" t="s">
        <v>3297</v>
      </c>
      <c r="G316" s="651" t="s">
        <v>630</v>
      </c>
      <c r="H316" s="651" t="s">
        <v>1690</v>
      </c>
      <c r="I316" s="651" t="s">
        <v>237</v>
      </c>
      <c r="J316" s="651" t="s">
        <v>1691</v>
      </c>
      <c r="K316" s="651"/>
      <c r="L316" s="653">
        <v>131.16735922875026</v>
      </c>
      <c r="M316" s="653">
        <v>16</v>
      </c>
      <c r="N316" s="654">
        <v>2098.6777476600041</v>
      </c>
    </row>
    <row r="317" spans="1:14" ht="14.4" customHeight="1" x14ac:dyDescent="0.3">
      <c r="A317" s="649" t="s">
        <v>580</v>
      </c>
      <c r="B317" s="650" t="s">
        <v>581</v>
      </c>
      <c r="C317" s="651" t="s">
        <v>585</v>
      </c>
      <c r="D317" s="652" t="s">
        <v>3291</v>
      </c>
      <c r="E317" s="651" t="s">
        <v>608</v>
      </c>
      <c r="F317" s="652" t="s">
        <v>3297</v>
      </c>
      <c r="G317" s="651" t="s">
        <v>630</v>
      </c>
      <c r="H317" s="651" t="s">
        <v>1692</v>
      </c>
      <c r="I317" s="651" t="s">
        <v>1693</v>
      </c>
      <c r="J317" s="651" t="s">
        <v>1694</v>
      </c>
      <c r="K317" s="651" t="s">
        <v>1695</v>
      </c>
      <c r="L317" s="653">
        <v>508.8529371373038</v>
      </c>
      <c r="M317" s="653">
        <v>22.267320399999999</v>
      </c>
      <c r="N317" s="654">
        <v>11330.791387717401</v>
      </c>
    </row>
    <row r="318" spans="1:14" ht="14.4" customHeight="1" x14ac:dyDescent="0.3">
      <c r="A318" s="649" t="s">
        <v>580</v>
      </c>
      <c r="B318" s="650" t="s">
        <v>581</v>
      </c>
      <c r="C318" s="651" t="s">
        <v>585</v>
      </c>
      <c r="D318" s="652" t="s">
        <v>3291</v>
      </c>
      <c r="E318" s="651" t="s">
        <v>608</v>
      </c>
      <c r="F318" s="652" t="s">
        <v>3297</v>
      </c>
      <c r="G318" s="651" t="s">
        <v>630</v>
      </c>
      <c r="H318" s="651" t="s">
        <v>1696</v>
      </c>
      <c r="I318" s="651" t="s">
        <v>237</v>
      </c>
      <c r="J318" s="651" t="s">
        <v>1697</v>
      </c>
      <c r="K318" s="651"/>
      <c r="L318" s="653">
        <v>657.04472477989771</v>
      </c>
      <c r="M318" s="653">
        <v>5</v>
      </c>
      <c r="N318" s="654">
        <v>3285.2236238994888</v>
      </c>
    </row>
    <row r="319" spans="1:14" ht="14.4" customHeight="1" x14ac:dyDescent="0.3">
      <c r="A319" s="649" t="s">
        <v>580</v>
      </c>
      <c r="B319" s="650" t="s">
        <v>581</v>
      </c>
      <c r="C319" s="651" t="s">
        <v>585</v>
      </c>
      <c r="D319" s="652" t="s">
        <v>3291</v>
      </c>
      <c r="E319" s="651" t="s">
        <v>608</v>
      </c>
      <c r="F319" s="652" t="s">
        <v>3297</v>
      </c>
      <c r="G319" s="651" t="s">
        <v>630</v>
      </c>
      <c r="H319" s="651" t="s">
        <v>1698</v>
      </c>
      <c r="I319" s="651" t="s">
        <v>237</v>
      </c>
      <c r="J319" s="651" t="s">
        <v>1699</v>
      </c>
      <c r="K319" s="651"/>
      <c r="L319" s="653">
        <v>832.77545870017047</v>
      </c>
      <c r="M319" s="653">
        <v>3</v>
      </c>
      <c r="N319" s="654">
        <v>2498.3263761005114</v>
      </c>
    </row>
    <row r="320" spans="1:14" ht="14.4" customHeight="1" x14ac:dyDescent="0.3">
      <c r="A320" s="649" t="s">
        <v>580</v>
      </c>
      <c r="B320" s="650" t="s">
        <v>581</v>
      </c>
      <c r="C320" s="651" t="s">
        <v>585</v>
      </c>
      <c r="D320" s="652" t="s">
        <v>3291</v>
      </c>
      <c r="E320" s="651" t="s">
        <v>608</v>
      </c>
      <c r="F320" s="652" t="s">
        <v>3297</v>
      </c>
      <c r="G320" s="651" t="s">
        <v>630</v>
      </c>
      <c r="H320" s="651" t="s">
        <v>1700</v>
      </c>
      <c r="I320" s="651" t="s">
        <v>1467</v>
      </c>
      <c r="J320" s="651" t="s">
        <v>1701</v>
      </c>
      <c r="K320" s="651" t="s">
        <v>1702</v>
      </c>
      <c r="L320" s="653">
        <v>32.634860357689334</v>
      </c>
      <c r="M320" s="653">
        <v>120</v>
      </c>
      <c r="N320" s="654">
        <v>3916.1832429227202</v>
      </c>
    </row>
    <row r="321" spans="1:14" ht="14.4" customHeight="1" x14ac:dyDescent="0.3">
      <c r="A321" s="649" t="s">
        <v>580</v>
      </c>
      <c r="B321" s="650" t="s">
        <v>581</v>
      </c>
      <c r="C321" s="651" t="s">
        <v>585</v>
      </c>
      <c r="D321" s="652" t="s">
        <v>3291</v>
      </c>
      <c r="E321" s="651" t="s">
        <v>608</v>
      </c>
      <c r="F321" s="652" t="s">
        <v>3297</v>
      </c>
      <c r="G321" s="651" t="s">
        <v>630</v>
      </c>
      <c r="H321" s="651" t="s">
        <v>1703</v>
      </c>
      <c r="I321" s="651" t="s">
        <v>1467</v>
      </c>
      <c r="J321" s="651" t="s">
        <v>1704</v>
      </c>
      <c r="K321" s="651" t="s">
        <v>1705</v>
      </c>
      <c r="L321" s="653">
        <v>19.574846070290331</v>
      </c>
      <c r="M321" s="653">
        <v>14</v>
      </c>
      <c r="N321" s="654">
        <v>274.04784498406462</v>
      </c>
    </row>
    <row r="322" spans="1:14" ht="14.4" customHeight="1" x14ac:dyDescent="0.3">
      <c r="A322" s="649" t="s">
        <v>580</v>
      </c>
      <c r="B322" s="650" t="s">
        <v>581</v>
      </c>
      <c r="C322" s="651" t="s">
        <v>585</v>
      </c>
      <c r="D322" s="652" t="s">
        <v>3291</v>
      </c>
      <c r="E322" s="651" t="s">
        <v>608</v>
      </c>
      <c r="F322" s="652" t="s">
        <v>3297</v>
      </c>
      <c r="G322" s="651" t="s">
        <v>630</v>
      </c>
      <c r="H322" s="651" t="s">
        <v>1706</v>
      </c>
      <c r="I322" s="651" t="s">
        <v>237</v>
      </c>
      <c r="J322" s="651" t="s">
        <v>1707</v>
      </c>
      <c r="K322" s="651"/>
      <c r="L322" s="653">
        <v>80.121692568585701</v>
      </c>
      <c r="M322" s="653">
        <v>5</v>
      </c>
      <c r="N322" s="654">
        <v>400.60846284292853</v>
      </c>
    </row>
    <row r="323" spans="1:14" ht="14.4" customHeight="1" x14ac:dyDescent="0.3">
      <c r="A323" s="649" t="s">
        <v>580</v>
      </c>
      <c r="B323" s="650" t="s">
        <v>581</v>
      </c>
      <c r="C323" s="651" t="s">
        <v>585</v>
      </c>
      <c r="D323" s="652" t="s">
        <v>3291</v>
      </c>
      <c r="E323" s="651" t="s">
        <v>608</v>
      </c>
      <c r="F323" s="652" t="s">
        <v>3297</v>
      </c>
      <c r="G323" s="651" t="s">
        <v>630</v>
      </c>
      <c r="H323" s="651" t="s">
        <v>1708</v>
      </c>
      <c r="I323" s="651" t="s">
        <v>1708</v>
      </c>
      <c r="J323" s="651" t="s">
        <v>1709</v>
      </c>
      <c r="K323" s="651" t="s">
        <v>1710</v>
      </c>
      <c r="L323" s="653">
        <v>448.27041622082561</v>
      </c>
      <c r="M323" s="653">
        <v>14</v>
      </c>
      <c r="N323" s="654">
        <v>6275.7858270915585</v>
      </c>
    </row>
    <row r="324" spans="1:14" ht="14.4" customHeight="1" x14ac:dyDescent="0.3">
      <c r="A324" s="649" t="s">
        <v>580</v>
      </c>
      <c r="B324" s="650" t="s">
        <v>581</v>
      </c>
      <c r="C324" s="651" t="s">
        <v>585</v>
      </c>
      <c r="D324" s="652" t="s">
        <v>3291</v>
      </c>
      <c r="E324" s="651" t="s">
        <v>608</v>
      </c>
      <c r="F324" s="652" t="s">
        <v>3297</v>
      </c>
      <c r="G324" s="651" t="s">
        <v>630</v>
      </c>
      <c r="H324" s="651" t="s">
        <v>1711</v>
      </c>
      <c r="I324" s="651" t="s">
        <v>1712</v>
      </c>
      <c r="J324" s="651" t="s">
        <v>1713</v>
      </c>
      <c r="K324" s="651" t="s">
        <v>1714</v>
      </c>
      <c r="L324" s="653">
        <v>243.65434467361624</v>
      </c>
      <c r="M324" s="653">
        <v>5</v>
      </c>
      <c r="N324" s="654">
        <v>1218.2717233680812</v>
      </c>
    </row>
    <row r="325" spans="1:14" ht="14.4" customHeight="1" x14ac:dyDescent="0.3">
      <c r="A325" s="649" t="s">
        <v>580</v>
      </c>
      <c r="B325" s="650" t="s">
        <v>581</v>
      </c>
      <c r="C325" s="651" t="s">
        <v>585</v>
      </c>
      <c r="D325" s="652" t="s">
        <v>3291</v>
      </c>
      <c r="E325" s="651" t="s">
        <v>608</v>
      </c>
      <c r="F325" s="652" t="s">
        <v>3297</v>
      </c>
      <c r="G325" s="651" t="s">
        <v>630</v>
      </c>
      <c r="H325" s="651" t="s">
        <v>1715</v>
      </c>
      <c r="I325" s="651" t="s">
        <v>1716</v>
      </c>
      <c r="J325" s="651" t="s">
        <v>1717</v>
      </c>
      <c r="K325" s="651" t="s">
        <v>1718</v>
      </c>
      <c r="L325" s="653">
        <v>656.76690298093024</v>
      </c>
      <c r="M325" s="653">
        <v>1.8130000000000002</v>
      </c>
      <c r="N325" s="654">
        <v>1190.7183951044267</v>
      </c>
    </row>
    <row r="326" spans="1:14" ht="14.4" customHeight="1" x14ac:dyDescent="0.3">
      <c r="A326" s="649" t="s">
        <v>580</v>
      </c>
      <c r="B326" s="650" t="s">
        <v>581</v>
      </c>
      <c r="C326" s="651" t="s">
        <v>585</v>
      </c>
      <c r="D326" s="652" t="s">
        <v>3291</v>
      </c>
      <c r="E326" s="651" t="s">
        <v>608</v>
      </c>
      <c r="F326" s="652" t="s">
        <v>3297</v>
      </c>
      <c r="G326" s="651" t="s">
        <v>630</v>
      </c>
      <c r="H326" s="651" t="s">
        <v>1719</v>
      </c>
      <c r="I326" s="651" t="s">
        <v>1720</v>
      </c>
      <c r="J326" s="651" t="s">
        <v>1721</v>
      </c>
      <c r="K326" s="651" t="s">
        <v>1722</v>
      </c>
      <c r="L326" s="653">
        <v>128.96</v>
      </c>
      <c r="M326" s="653">
        <v>1</v>
      </c>
      <c r="N326" s="654">
        <v>128.96</v>
      </c>
    </row>
    <row r="327" spans="1:14" ht="14.4" customHeight="1" x14ac:dyDescent="0.3">
      <c r="A327" s="649" t="s">
        <v>580</v>
      </c>
      <c r="B327" s="650" t="s">
        <v>581</v>
      </c>
      <c r="C327" s="651" t="s">
        <v>585</v>
      </c>
      <c r="D327" s="652" t="s">
        <v>3291</v>
      </c>
      <c r="E327" s="651" t="s">
        <v>608</v>
      </c>
      <c r="F327" s="652" t="s">
        <v>3297</v>
      </c>
      <c r="G327" s="651" t="s">
        <v>630</v>
      </c>
      <c r="H327" s="651" t="s">
        <v>1723</v>
      </c>
      <c r="I327" s="651" t="s">
        <v>1724</v>
      </c>
      <c r="J327" s="651" t="s">
        <v>1725</v>
      </c>
      <c r="K327" s="651" t="s">
        <v>1726</v>
      </c>
      <c r="L327" s="653">
        <v>7067.7599999999984</v>
      </c>
      <c r="M327" s="653">
        <v>1</v>
      </c>
      <c r="N327" s="654">
        <v>7067.7599999999984</v>
      </c>
    </row>
    <row r="328" spans="1:14" ht="14.4" customHeight="1" x14ac:dyDescent="0.3">
      <c r="A328" s="649" t="s">
        <v>580</v>
      </c>
      <c r="B328" s="650" t="s">
        <v>581</v>
      </c>
      <c r="C328" s="651" t="s">
        <v>585</v>
      </c>
      <c r="D328" s="652" t="s">
        <v>3291</v>
      </c>
      <c r="E328" s="651" t="s">
        <v>608</v>
      </c>
      <c r="F328" s="652" t="s">
        <v>3297</v>
      </c>
      <c r="G328" s="651" t="s">
        <v>630</v>
      </c>
      <c r="H328" s="651" t="s">
        <v>1727</v>
      </c>
      <c r="I328" s="651" t="s">
        <v>1727</v>
      </c>
      <c r="J328" s="651" t="s">
        <v>1728</v>
      </c>
      <c r="K328" s="651" t="s">
        <v>1729</v>
      </c>
      <c r="L328" s="653">
        <v>69.940423700697622</v>
      </c>
      <c r="M328" s="653">
        <v>3</v>
      </c>
      <c r="N328" s="654">
        <v>209.82127110209285</v>
      </c>
    </row>
    <row r="329" spans="1:14" ht="14.4" customHeight="1" x14ac:dyDescent="0.3">
      <c r="A329" s="649" t="s">
        <v>580</v>
      </c>
      <c r="B329" s="650" t="s">
        <v>581</v>
      </c>
      <c r="C329" s="651" t="s">
        <v>585</v>
      </c>
      <c r="D329" s="652" t="s">
        <v>3291</v>
      </c>
      <c r="E329" s="651" t="s">
        <v>608</v>
      </c>
      <c r="F329" s="652" t="s">
        <v>3297</v>
      </c>
      <c r="G329" s="651" t="s">
        <v>630</v>
      </c>
      <c r="H329" s="651" t="s">
        <v>1730</v>
      </c>
      <c r="I329" s="651" t="s">
        <v>1730</v>
      </c>
      <c r="J329" s="651" t="s">
        <v>1728</v>
      </c>
      <c r="K329" s="651" t="s">
        <v>1731</v>
      </c>
      <c r="L329" s="653">
        <v>354.49214752159429</v>
      </c>
      <c r="M329" s="653">
        <v>1</v>
      </c>
      <c r="N329" s="654">
        <v>354.49214752159429</v>
      </c>
    </row>
    <row r="330" spans="1:14" ht="14.4" customHeight="1" x14ac:dyDescent="0.3">
      <c r="A330" s="649" t="s">
        <v>580</v>
      </c>
      <c r="B330" s="650" t="s">
        <v>581</v>
      </c>
      <c r="C330" s="651" t="s">
        <v>585</v>
      </c>
      <c r="D330" s="652" t="s">
        <v>3291</v>
      </c>
      <c r="E330" s="651" t="s">
        <v>608</v>
      </c>
      <c r="F330" s="652" t="s">
        <v>3297</v>
      </c>
      <c r="G330" s="651" t="s">
        <v>630</v>
      </c>
      <c r="H330" s="651" t="s">
        <v>1732</v>
      </c>
      <c r="I330" s="651" t="s">
        <v>1733</v>
      </c>
      <c r="J330" s="651" t="s">
        <v>1734</v>
      </c>
      <c r="K330" s="651" t="s">
        <v>980</v>
      </c>
      <c r="L330" s="653">
        <v>85.929885687309564</v>
      </c>
      <c r="M330" s="653">
        <v>11</v>
      </c>
      <c r="N330" s="654">
        <v>945.22874256040518</v>
      </c>
    </row>
    <row r="331" spans="1:14" ht="14.4" customHeight="1" x14ac:dyDescent="0.3">
      <c r="A331" s="649" t="s">
        <v>580</v>
      </c>
      <c r="B331" s="650" t="s">
        <v>581</v>
      </c>
      <c r="C331" s="651" t="s">
        <v>585</v>
      </c>
      <c r="D331" s="652" t="s">
        <v>3291</v>
      </c>
      <c r="E331" s="651" t="s">
        <v>608</v>
      </c>
      <c r="F331" s="652" t="s">
        <v>3297</v>
      </c>
      <c r="G331" s="651" t="s">
        <v>630</v>
      </c>
      <c r="H331" s="651" t="s">
        <v>1735</v>
      </c>
      <c r="I331" s="651" t="s">
        <v>1736</v>
      </c>
      <c r="J331" s="651" t="s">
        <v>1737</v>
      </c>
      <c r="K331" s="651" t="s">
        <v>1738</v>
      </c>
      <c r="L331" s="653">
        <v>63.819999999999901</v>
      </c>
      <c r="M331" s="653">
        <v>1</v>
      </c>
      <c r="N331" s="654">
        <v>63.819999999999901</v>
      </c>
    </row>
    <row r="332" spans="1:14" ht="14.4" customHeight="1" x14ac:dyDescent="0.3">
      <c r="A332" s="649" t="s">
        <v>580</v>
      </c>
      <c r="B332" s="650" t="s">
        <v>581</v>
      </c>
      <c r="C332" s="651" t="s">
        <v>585</v>
      </c>
      <c r="D332" s="652" t="s">
        <v>3291</v>
      </c>
      <c r="E332" s="651" t="s">
        <v>608</v>
      </c>
      <c r="F332" s="652" t="s">
        <v>3297</v>
      </c>
      <c r="G332" s="651" t="s">
        <v>630</v>
      </c>
      <c r="H332" s="651" t="s">
        <v>1739</v>
      </c>
      <c r="I332" s="651" t="s">
        <v>1740</v>
      </c>
      <c r="J332" s="651" t="s">
        <v>1741</v>
      </c>
      <c r="K332" s="651" t="s">
        <v>1742</v>
      </c>
      <c r="L332" s="653">
        <v>115.96999999999998</v>
      </c>
      <c r="M332" s="653">
        <v>1</v>
      </c>
      <c r="N332" s="654">
        <v>115.96999999999998</v>
      </c>
    </row>
    <row r="333" spans="1:14" ht="14.4" customHeight="1" x14ac:dyDescent="0.3">
      <c r="A333" s="649" t="s">
        <v>580</v>
      </c>
      <c r="B333" s="650" t="s">
        <v>581</v>
      </c>
      <c r="C333" s="651" t="s">
        <v>585</v>
      </c>
      <c r="D333" s="652" t="s">
        <v>3291</v>
      </c>
      <c r="E333" s="651" t="s">
        <v>608</v>
      </c>
      <c r="F333" s="652" t="s">
        <v>3297</v>
      </c>
      <c r="G333" s="651" t="s">
        <v>630</v>
      </c>
      <c r="H333" s="651" t="s">
        <v>1743</v>
      </c>
      <c r="I333" s="651" t="s">
        <v>1743</v>
      </c>
      <c r="J333" s="651" t="s">
        <v>1744</v>
      </c>
      <c r="K333" s="651" t="s">
        <v>1745</v>
      </c>
      <c r="L333" s="653">
        <v>258.74937927513906</v>
      </c>
      <c r="M333" s="653">
        <v>4</v>
      </c>
      <c r="N333" s="654">
        <v>1034.9975171005563</v>
      </c>
    </row>
    <row r="334" spans="1:14" ht="14.4" customHeight="1" x14ac:dyDescent="0.3">
      <c r="A334" s="649" t="s">
        <v>580</v>
      </c>
      <c r="B334" s="650" t="s">
        <v>581</v>
      </c>
      <c r="C334" s="651" t="s">
        <v>585</v>
      </c>
      <c r="D334" s="652" t="s">
        <v>3291</v>
      </c>
      <c r="E334" s="651" t="s">
        <v>608</v>
      </c>
      <c r="F334" s="652" t="s">
        <v>3297</v>
      </c>
      <c r="G334" s="651" t="s">
        <v>630</v>
      </c>
      <c r="H334" s="651" t="s">
        <v>1746</v>
      </c>
      <c r="I334" s="651" t="s">
        <v>1747</v>
      </c>
      <c r="J334" s="651" t="s">
        <v>1748</v>
      </c>
      <c r="K334" s="651" t="s">
        <v>1749</v>
      </c>
      <c r="L334" s="653">
        <v>32.96</v>
      </c>
      <c r="M334" s="653">
        <v>1</v>
      </c>
      <c r="N334" s="654">
        <v>32.96</v>
      </c>
    </row>
    <row r="335" spans="1:14" ht="14.4" customHeight="1" x14ac:dyDescent="0.3">
      <c r="A335" s="649" t="s">
        <v>580</v>
      </c>
      <c r="B335" s="650" t="s">
        <v>581</v>
      </c>
      <c r="C335" s="651" t="s">
        <v>585</v>
      </c>
      <c r="D335" s="652" t="s">
        <v>3291</v>
      </c>
      <c r="E335" s="651" t="s">
        <v>608</v>
      </c>
      <c r="F335" s="652" t="s">
        <v>3297</v>
      </c>
      <c r="G335" s="651" t="s">
        <v>630</v>
      </c>
      <c r="H335" s="651" t="s">
        <v>1750</v>
      </c>
      <c r="I335" s="651" t="s">
        <v>1750</v>
      </c>
      <c r="J335" s="651" t="s">
        <v>1751</v>
      </c>
      <c r="K335" s="651" t="s">
        <v>1752</v>
      </c>
      <c r="L335" s="653">
        <v>56.096666666666664</v>
      </c>
      <c r="M335" s="653">
        <v>3</v>
      </c>
      <c r="N335" s="654">
        <v>168.29</v>
      </c>
    </row>
    <row r="336" spans="1:14" ht="14.4" customHeight="1" x14ac:dyDescent="0.3">
      <c r="A336" s="649" t="s">
        <v>580</v>
      </c>
      <c r="B336" s="650" t="s">
        <v>581</v>
      </c>
      <c r="C336" s="651" t="s">
        <v>585</v>
      </c>
      <c r="D336" s="652" t="s">
        <v>3291</v>
      </c>
      <c r="E336" s="651" t="s">
        <v>608</v>
      </c>
      <c r="F336" s="652" t="s">
        <v>3297</v>
      </c>
      <c r="G336" s="651" t="s">
        <v>630</v>
      </c>
      <c r="H336" s="651" t="s">
        <v>1753</v>
      </c>
      <c r="I336" s="651" t="s">
        <v>1754</v>
      </c>
      <c r="J336" s="651" t="s">
        <v>1755</v>
      </c>
      <c r="K336" s="651" t="s">
        <v>1756</v>
      </c>
      <c r="L336" s="653">
        <v>143.14005834451018</v>
      </c>
      <c r="M336" s="653">
        <v>1</v>
      </c>
      <c r="N336" s="654">
        <v>143.14005834451018</v>
      </c>
    </row>
    <row r="337" spans="1:14" ht="14.4" customHeight="1" x14ac:dyDescent="0.3">
      <c r="A337" s="649" t="s">
        <v>580</v>
      </c>
      <c r="B337" s="650" t="s">
        <v>581</v>
      </c>
      <c r="C337" s="651" t="s">
        <v>585</v>
      </c>
      <c r="D337" s="652" t="s">
        <v>3291</v>
      </c>
      <c r="E337" s="651" t="s">
        <v>608</v>
      </c>
      <c r="F337" s="652" t="s">
        <v>3297</v>
      </c>
      <c r="G337" s="651" t="s">
        <v>630</v>
      </c>
      <c r="H337" s="651" t="s">
        <v>1757</v>
      </c>
      <c r="I337" s="651" t="s">
        <v>1758</v>
      </c>
      <c r="J337" s="651" t="s">
        <v>1759</v>
      </c>
      <c r="K337" s="651" t="s">
        <v>1760</v>
      </c>
      <c r="L337" s="653">
        <v>170.40000000000003</v>
      </c>
      <c r="M337" s="653">
        <v>1</v>
      </c>
      <c r="N337" s="654">
        <v>170.40000000000003</v>
      </c>
    </row>
    <row r="338" spans="1:14" ht="14.4" customHeight="1" x14ac:dyDescent="0.3">
      <c r="A338" s="649" t="s">
        <v>580</v>
      </c>
      <c r="B338" s="650" t="s">
        <v>581</v>
      </c>
      <c r="C338" s="651" t="s">
        <v>585</v>
      </c>
      <c r="D338" s="652" t="s">
        <v>3291</v>
      </c>
      <c r="E338" s="651" t="s">
        <v>608</v>
      </c>
      <c r="F338" s="652" t="s">
        <v>3297</v>
      </c>
      <c r="G338" s="651" t="s">
        <v>630</v>
      </c>
      <c r="H338" s="651" t="s">
        <v>1761</v>
      </c>
      <c r="I338" s="651" t="s">
        <v>1762</v>
      </c>
      <c r="J338" s="651" t="s">
        <v>1763</v>
      </c>
      <c r="K338" s="651" t="s">
        <v>1764</v>
      </c>
      <c r="L338" s="653">
        <v>428.2</v>
      </c>
      <c r="M338" s="653">
        <v>1</v>
      </c>
      <c r="N338" s="654">
        <v>428.2</v>
      </c>
    </row>
    <row r="339" spans="1:14" ht="14.4" customHeight="1" x14ac:dyDescent="0.3">
      <c r="A339" s="649" t="s">
        <v>580</v>
      </c>
      <c r="B339" s="650" t="s">
        <v>581</v>
      </c>
      <c r="C339" s="651" t="s">
        <v>585</v>
      </c>
      <c r="D339" s="652" t="s">
        <v>3291</v>
      </c>
      <c r="E339" s="651" t="s">
        <v>608</v>
      </c>
      <c r="F339" s="652" t="s">
        <v>3297</v>
      </c>
      <c r="G339" s="651" t="s">
        <v>630</v>
      </c>
      <c r="H339" s="651" t="s">
        <v>1765</v>
      </c>
      <c r="I339" s="651" t="s">
        <v>1765</v>
      </c>
      <c r="J339" s="651" t="s">
        <v>1766</v>
      </c>
      <c r="K339" s="651" t="s">
        <v>1767</v>
      </c>
      <c r="L339" s="653">
        <v>73.57999999999997</v>
      </c>
      <c r="M339" s="653">
        <v>1</v>
      </c>
      <c r="N339" s="654">
        <v>73.57999999999997</v>
      </c>
    </row>
    <row r="340" spans="1:14" ht="14.4" customHeight="1" x14ac:dyDescent="0.3">
      <c r="A340" s="649" t="s">
        <v>580</v>
      </c>
      <c r="B340" s="650" t="s">
        <v>581</v>
      </c>
      <c r="C340" s="651" t="s">
        <v>585</v>
      </c>
      <c r="D340" s="652" t="s">
        <v>3291</v>
      </c>
      <c r="E340" s="651" t="s">
        <v>608</v>
      </c>
      <c r="F340" s="652" t="s">
        <v>3297</v>
      </c>
      <c r="G340" s="651" t="s">
        <v>630</v>
      </c>
      <c r="H340" s="651" t="s">
        <v>1768</v>
      </c>
      <c r="I340" s="651" t="s">
        <v>1768</v>
      </c>
      <c r="J340" s="651" t="s">
        <v>1769</v>
      </c>
      <c r="K340" s="651" t="s">
        <v>1770</v>
      </c>
      <c r="L340" s="653">
        <v>285.01646666666664</v>
      </c>
      <c r="M340" s="653">
        <v>12</v>
      </c>
      <c r="N340" s="654">
        <v>3420.1975999999995</v>
      </c>
    </row>
    <row r="341" spans="1:14" ht="14.4" customHeight="1" x14ac:dyDescent="0.3">
      <c r="A341" s="649" t="s">
        <v>580</v>
      </c>
      <c r="B341" s="650" t="s">
        <v>581</v>
      </c>
      <c r="C341" s="651" t="s">
        <v>585</v>
      </c>
      <c r="D341" s="652" t="s">
        <v>3291</v>
      </c>
      <c r="E341" s="651" t="s">
        <v>608</v>
      </c>
      <c r="F341" s="652" t="s">
        <v>3297</v>
      </c>
      <c r="G341" s="651" t="s">
        <v>630</v>
      </c>
      <c r="H341" s="651" t="s">
        <v>1771</v>
      </c>
      <c r="I341" s="651" t="s">
        <v>1772</v>
      </c>
      <c r="J341" s="651" t="s">
        <v>1773</v>
      </c>
      <c r="K341" s="651" t="s">
        <v>1774</v>
      </c>
      <c r="L341" s="653">
        <v>264.55911398250589</v>
      </c>
      <c r="M341" s="653">
        <v>1</v>
      </c>
      <c r="N341" s="654">
        <v>264.55911398250589</v>
      </c>
    </row>
    <row r="342" spans="1:14" ht="14.4" customHeight="1" x14ac:dyDescent="0.3">
      <c r="A342" s="649" t="s">
        <v>580</v>
      </c>
      <c r="B342" s="650" t="s">
        <v>581</v>
      </c>
      <c r="C342" s="651" t="s">
        <v>585</v>
      </c>
      <c r="D342" s="652" t="s">
        <v>3291</v>
      </c>
      <c r="E342" s="651" t="s">
        <v>608</v>
      </c>
      <c r="F342" s="652" t="s">
        <v>3297</v>
      </c>
      <c r="G342" s="651" t="s">
        <v>630</v>
      </c>
      <c r="H342" s="651" t="s">
        <v>1775</v>
      </c>
      <c r="I342" s="651" t="s">
        <v>1776</v>
      </c>
      <c r="J342" s="651" t="s">
        <v>1639</v>
      </c>
      <c r="K342" s="651" t="s">
        <v>1777</v>
      </c>
      <c r="L342" s="653">
        <v>58.455474139442543</v>
      </c>
      <c r="M342" s="653">
        <v>13</v>
      </c>
      <c r="N342" s="654">
        <v>759.92116381275309</v>
      </c>
    </row>
    <row r="343" spans="1:14" ht="14.4" customHeight="1" x14ac:dyDescent="0.3">
      <c r="A343" s="649" t="s">
        <v>580</v>
      </c>
      <c r="B343" s="650" t="s">
        <v>581</v>
      </c>
      <c r="C343" s="651" t="s">
        <v>585</v>
      </c>
      <c r="D343" s="652" t="s">
        <v>3291</v>
      </c>
      <c r="E343" s="651" t="s">
        <v>608</v>
      </c>
      <c r="F343" s="652" t="s">
        <v>3297</v>
      </c>
      <c r="G343" s="651" t="s">
        <v>630</v>
      </c>
      <c r="H343" s="651" t="s">
        <v>1778</v>
      </c>
      <c r="I343" s="651" t="s">
        <v>237</v>
      </c>
      <c r="J343" s="651" t="s">
        <v>1779</v>
      </c>
      <c r="K343" s="651"/>
      <c r="L343" s="653">
        <v>114.48</v>
      </c>
      <c r="M343" s="653">
        <v>1</v>
      </c>
      <c r="N343" s="654">
        <v>114.48</v>
      </c>
    </row>
    <row r="344" spans="1:14" ht="14.4" customHeight="1" x14ac:dyDescent="0.3">
      <c r="A344" s="649" t="s">
        <v>580</v>
      </c>
      <c r="B344" s="650" t="s">
        <v>581</v>
      </c>
      <c r="C344" s="651" t="s">
        <v>585</v>
      </c>
      <c r="D344" s="652" t="s">
        <v>3291</v>
      </c>
      <c r="E344" s="651" t="s">
        <v>608</v>
      </c>
      <c r="F344" s="652" t="s">
        <v>3297</v>
      </c>
      <c r="G344" s="651" t="s">
        <v>630</v>
      </c>
      <c r="H344" s="651" t="s">
        <v>1780</v>
      </c>
      <c r="I344" s="651" t="s">
        <v>237</v>
      </c>
      <c r="J344" s="651" t="s">
        <v>1781</v>
      </c>
      <c r="K344" s="651"/>
      <c r="L344" s="653">
        <v>267.27333333333331</v>
      </c>
      <c r="M344" s="653">
        <v>3</v>
      </c>
      <c r="N344" s="654">
        <v>801.81999999999994</v>
      </c>
    </row>
    <row r="345" spans="1:14" ht="14.4" customHeight="1" x14ac:dyDescent="0.3">
      <c r="A345" s="649" t="s">
        <v>580</v>
      </c>
      <c r="B345" s="650" t="s">
        <v>581</v>
      </c>
      <c r="C345" s="651" t="s">
        <v>585</v>
      </c>
      <c r="D345" s="652" t="s">
        <v>3291</v>
      </c>
      <c r="E345" s="651" t="s">
        <v>608</v>
      </c>
      <c r="F345" s="652" t="s">
        <v>3297</v>
      </c>
      <c r="G345" s="651" t="s">
        <v>630</v>
      </c>
      <c r="H345" s="651" t="s">
        <v>1782</v>
      </c>
      <c r="I345" s="651" t="s">
        <v>1782</v>
      </c>
      <c r="J345" s="651" t="s">
        <v>850</v>
      </c>
      <c r="K345" s="651" t="s">
        <v>1165</v>
      </c>
      <c r="L345" s="653">
        <v>92.04985186893056</v>
      </c>
      <c r="M345" s="653">
        <v>31</v>
      </c>
      <c r="N345" s="654">
        <v>2853.5454079368474</v>
      </c>
    </row>
    <row r="346" spans="1:14" ht="14.4" customHeight="1" x14ac:dyDescent="0.3">
      <c r="A346" s="649" t="s">
        <v>580</v>
      </c>
      <c r="B346" s="650" t="s">
        <v>581</v>
      </c>
      <c r="C346" s="651" t="s">
        <v>585</v>
      </c>
      <c r="D346" s="652" t="s">
        <v>3291</v>
      </c>
      <c r="E346" s="651" t="s">
        <v>608</v>
      </c>
      <c r="F346" s="652" t="s">
        <v>3297</v>
      </c>
      <c r="G346" s="651" t="s">
        <v>630</v>
      </c>
      <c r="H346" s="651" t="s">
        <v>1783</v>
      </c>
      <c r="I346" s="651" t="s">
        <v>1783</v>
      </c>
      <c r="J346" s="651" t="s">
        <v>1784</v>
      </c>
      <c r="K346" s="651" t="s">
        <v>1785</v>
      </c>
      <c r="L346" s="653">
        <v>120.75008452669599</v>
      </c>
      <c r="M346" s="653">
        <v>54.257245300000015</v>
      </c>
      <c r="N346" s="654">
        <v>6551.5669561606801</v>
      </c>
    </row>
    <row r="347" spans="1:14" ht="14.4" customHeight="1" x14ac:dyDescent="0.3">
      <c r="A347" s="649" t="s">
        <v>580</v>
      </c>
      <c r="B347" s="650" t="s">
        <v>581</v>
      </c>
      <c r="C347" s="651" t="s">
        <v>585</v>
      </c>
      <c r="D347" s="652" t="s">
        <v>3291</v>
      </c>
      <c r="E347" s="651" t="s">
        <v>608</v>
      </c>
      <c r="F347" s="652" t="s">
        <v>3297</v>
      </c>
      <c r="G347" s="651" t="s">
        <v>630</v>
      </c>
      <c r="H347" s="651" t="s">
        <v>1786</v>
      </c>
      <c r="I347" s="651" t="s">
        <v>1786</v>
      </c>
      <c r="J347" s="651" t="s">
        <v>1784</v>
      </c>
      <c r="K347" s="651" t="s">
        <v>1787</v>
      </c>
      <c r="L347" s="653">
        <v>665.85000000000025</v>
      </c>
      <c r="M347" s="653">
        <v>7.3849398999999982</v>
      </c>
      <c r="N347" s="654">
        <v>4917.2622324150007</v>
      </c>
    </row>
    <row r="348" spans="1:14" ht="14.4" customHeight="1" x14ac:dyDescent="0.3">
      <c r="A348" s="649" t="s">
        <v>580</v>
      </c>
      <c r="B348" s="650" t="s">
        <v>581</v>
      </c>
      <c r="C348" s="651" t="s">
        <v>585</v>
      </c>
      <c r="D348" s="652" t="s">
        <v>3291</v>
      </c>
      <c r="E348" s="651" t="s">
        <v>608</v>
      </c>
      <c r="F348" s="652" t="s">
        <v>3297</v>
      </c>
      <c r="G348" s="651" t="s">
        <v>630</v>
      </c>
      <c r="H348" s="651" t="s">
        <v>1788</v>
      </c>
      <c r="I348" s="651" t="s">
        <v>1788</v>
      </c>
      <c r="J348" s="651" t="s">
        <v>1789</v>
      </c>
      <c r="K348" s="651" t="s">
        <v>1790</v>
      </c>
      <c r="L348" s="653">
        <v>120.75000248449746</v>
      </c>
      <c r="M348" s="653">
        <v>28.501625300000004</v>
      </c>
      <c r="N348" s="654">
        <v>3441.5713257872162</v>
      </c>
    </row>
    <row r="349" spans="1:14" ht="14.4" customHeight="1" x14ac:dyDescent="0.3">
      <c r="A349" s="649" t="s">
        <v>580</v>
      </c>
      <c r="B349" s="650" t="s">
        <v>581</v>
      </c>
      <c r="C349" s="651" t="s">
        <v>585</v>
      </c>
      <c r="D349" s="652" t="s">
        <v>3291</v>
      </c>
      <c r="E349" s="651" t="s">
        <v>608</v>
      </c>
      <c r="F349" s="652" t="s">
        <v>3297</v>
      </c>
      <c r="G349" s="651" t="s">
        <v>630</v>
      </c>
      <c r="H349" s="651" t="s">
        <v>1791</v>
      </c>
      <c r="I349" s="651" t="s">
        <v>1791</v>
      </c>
      <c r="J349" s="651" t="s">
        <v>1789</v>
      </c>
      <c r="K349" s="651" t="s">
        <v>1792</v>
      </c>
      <c r="L349" s="653">
        <v>298.99993723308927</v>
      </c>
      <c r="M349" s="653">
        <v>21.844396000000003</v>
      </c>
      <c r="N349" s="654">
        <v>6531.4730328947471</v>
      </c>
    </row>
    <row r="350" spans="1:14" ht="14.4" customHeight="1" x14ac:dyDescent="0.3">
      <c r="A350" s="649" t="s">
        <v>580</v>
      </c>
      <c r="B350" s="650" t="s">
        <v>581</v>
      </c>
      <c r="C350" s="651" t="s">
        <v>585</v>
      </c>
      <c r="D350" s="652" t="s">
        <v>3291</v>
      </c>
      <c r="E350" s="651" t="s">
        <v>608</v>
      </c>
      <c r="F350" s="652" t="s">
        <v>3297</v>
      </c>
      <c r="G350" s="651" t="s">
        <v>630</v>
      </c>
      <c r="H350" s="651" t="s">
        <v>1793</v>
      </c>
      <c r="I350" s="651" t="s">
        <v>1793</v>
      </c>
      <c r="J350" s="651" t="s">
        <v>1789</v>
      </c>
      <c r="K350" s="651" t="s">
        <v>1794</v>
      </c>
      <c r="L350" s="653">
        <v>644.00001927392316</v>
      </c>
      <c r="M350" s="653">
        <v>27.19122209999999</v>
      </c>
      <c r="N350" s="654">
        <v>17511.147556481519</v>
      </c>
    </row>
    <row r="351" spans="1:14" ht="14.4" customHeight="1" x14ac:dyDescent="0.3">
      <c r="A351" s="649" t="s">
        <v>580</v>
      </c>
      <c r="B351" s="650" t="s">
        <v>581</v>
      </c>
      <c r="C351" s="651" t="s">
        <v>585</v>
      </c>
      <c r="D351" s="652" t="s">
        <v>3291</v>
      </c>
      <c r="E351" s="651" t="s">
        <v>608</v>
      </c>
      <c r="F351" s="652" t="s">
        <v>3297</v>
      </c>
      <c r="G351" s="651" t="s">
        <v>630</v>
      </c>
      <c r="H351" s="651" t="s">
        <v>1795</v>
      </c>
      <c r="I351" s="651" t="s">
        <v>1795</v>
      </c>
      <c r="J351" s="651" t="s">
        <v>1796</v>
      </c>
      <c r="K351" s="651" t="s">
        <v>1797</v>
      </c>
      <c r="L351" s="653">
        <v>124.19999753640468</v>
      </c>
      <c r="M351" s="653">
        <v>68.098188700000009</v>
      </c>
      <c r="N351" s="654">
        <v>8457.7948687736225</v>
      </c>
    </row>
    <row r="352" spans="1:14" ht="14.4" customHeight="1" x14ac:dyDescent="0.3">
      <c r="A352" s="649" t="s">
        <v>580</v>
      </c>
      <c r="B352" s="650" t="s">
        <v>581</v>
      </c>
      <c r="C352" s="651" t="s">
        <v>585</v>
      </c>
      <c r="D352" s="652" t="s">
        <v>3291</v>
      </c>
      <c r="E352" s="651" t="s">
        <v>608</v>
      </c>
      <c r="F352" s="652" t="s">
        <v>3297</v>
      </c>
      <c r="G352" s="651" t="s">
        <v>630</v>
      </c>
      <c r="H352" s="651" t="s">
        <v>1798</v>
      </c>
      <c r="I352" s="651" t="s">
        <v>1798</v>
      </c>
      <c r="J352" s="651" t="s">
        <v>1796</v>
      </c>
      <c r="K352" s="651" t="s">
        <v>1799</v>
      </c>
      <c r="L352" s="653">
        <v>217.34997012723957</v>
      </c>
      <c r="M352" s="653">
        <v>142.12068570000002</v>
      </c>
      <c r="N352" s="654">
        <v>30889.926791357808</v>
      </c>
    </row>
    <row r="353" spans="1:14" ht="14.4" customHeight="1" x14ac:dyDescent="0.3">
      <c r="A353" s="649" t="s">
        <v>580</v>
      </c>
      <c r="B353" s="650" t="s">
        <v>581</v>
      </c>
      <c r="C353" s="651" t="s">
        <v>585</v>
      </c>
      <c r="D353" s="652" t="s">
        <v>3291</v>
      </c>
      <c r="E353" s="651" t="s">
        <v>608</v>
      </c>
      <c r="F353" s="652" t="s">
        <v>3297</v>
      </c>
      <c r="G353" s="651" t="s">
        <v>630</v>
      </c>
      <c r="H353" s="651" t="s">
        <v>1800</v>
      </c>
      <c r="I353" s="651" t="s">
        <v>237</v>
      </c>
      <c r="J353" s="651" t="s">
        <v>1801</v>
      </c>
      <c r="K353" s="651"/>
      <c r="L353" s="653">
        <v>119.79009127707154</v>
      </c>
      <c r="M353" s="653">
        <v>4</v>
      </c>
      <c r="N353" s="654">
        <v>479.16036510828616</v>
      </c>
    </row>
    <row r="354" spans="1:14" ht="14.4" customHeight="1" x14ac:dyDescent="0.3">
      <c r="A354" s="649" t="s">
        <v>580</v>
      </c>
      <c r="B354" s="650" t="s">
        <v>581</v>
      </c>
      <c r="C354" s="651" t="s">
        <v>585</v>
      </c>
      <c r="D354" s="652" t="s">
        <v>3291</v>
      </c>
      <c r="E354" s="651" t="s">
        <v>608</v>
      </c>
      <c r="F354" s="652" t="s">
        <v>3297</v>
      </c>
      <c r="G354" s="651" t="s">
        <v>630</v>
      </c>
      <c r="H354" s="651" t="s">
        <v>1802</v>
      </c>
      <c r="I354" s="651" t="s">
        <v>1802</v>
      </c>
      <c r="J354" s="651" t="s">
        <v>1803</v>
      </c>
      <c r="K354" s="651" t="s">
        <v>1804</v>
      </c>
      <c r="L354" s="653">
        <v>10856.181871434852</v>
      </c>
      <c r="M354" s="653">
        <v>6</v>
      </c>
      <c r="N354" s="654">
        <v>65137.091228609112</v>
      </c>
    </row>
    <row r="355" spans="1:14" ht="14.4" customHeight="1" x14ac:dyDescent="0.3">
      <c r="A355" s="649" t="s">
        <v>580</v>
      </c>
      <c r="B355" s="650" t="s">
        <v>581</v>
      </c>
      <c r="C355" s="651" t="s">
        <v>585</v>
      </c>
      <c r="D355" s="652" t="s">
        <v>3291</v>
      </c>
      <c r="E355" s="651" t="s">
        <v>608</v>
      </c>
      <c r="F355" s="652" t="s">
        <v>3297</v>
      </c>
      <c r="G355" s="651" t="s">
        <v>630</v>
      </c>
      <c r="H355" s="651" t="s">
        <v>1805</v>
      </c>
      <c r="I355" s="651" t="s">
        <v>1805</v>
      </c>
      <c r="J355" s="651" t="s">
        <v>1784</v>
      </c>
      <c r="K355" s="651" t="s">
        <v>1806</v>
      </c>
      <c r="L355" s="653">
        <v>286.35000449521652</v>
      </c>
      <c r="M355" s="653">
        <v>65.773788300000007</v>
      </c>
      <c r="N355" s="654">
        <v>18834.324575372422</v>
      </c>
    </row>
    <row r="356" spans="1:14" ht="14.4" customHeight="1" x14ac:dyDescent="0.3">
      <c r="A356" s="649" t="s">
        <v>580</v>
      </c>
      <c r="B356" s="650" t="s">
        <v>581</v>
      </c>
      <c r="C356" s="651" t="s">
        <v>585</v>
      </c>
      <c r="D356" s="652" t="s">
        <v>3291</v>
      </c>
      <c r="E356" s="651" t="s">
        <v>608</v>
      </c>
      <c r="F356" s="652" t="s">
        <v>3297</v>
      </c>
      <c r="G356" s="651" t="s">
        <v>630</v>
      </c>
      <c r="H356" s="651" t="s">
        <v>1807</v>
      </c>
      <c r="I356" s="651" t="s">
        <v>1467</v>
      </c>
      <c r="J356" s="651" t="s">
        <v>1808</v>
      </c>
      <c r="K356" s="651" t="s">
        <v>1809</v>
      </c>
      <c r="L356" s="653">
        <v>5818.3789999999999</v>
      </c>
      <c r="M356" s="653">
        <v>4</v>
      </c>
      <c r="N356" s="654">
        <v>23273.516</v>
      </c>
    </row>
    <row r="357" spans="1:14" ht="14.4" customHeight="1" x14ac:dyDescent="0.3">
      <c r="A357" s="649" t="s">
        <v>580</v>
      </c>
      <c r="B357" s="650" t="s">
        <v>581</v>
      </c>
      <c r="C357" s="651" t="s">
        <v>585</v>
      </c>
      <c r="D357" s="652" t="s">
        <v>3291</v>
      </c>
      <c r="E357" s="651" t="s">
        <v>608</v>
      </c>
      <c r="F357" s="652" t="s">
        <v>3297</v>
      </c>
      <c r="G357" s="651" t="s">
        <v>630</v>
      </c>
      <c r="H357" s="651" t="s">
        <v>1810</v>
      </c>
      <c r="I357" s="651" t="s">
        <v>1810</v>
      </c>
      <c r="J357" s="651" t="s">
        <v>674</v>
      </c>
      <c r="K357" s="651" t="s">
        <v>1811</v>
      </c>
      <c r="L357" s="653">
        <v>59.875638317359972</v>
      </c>
      <c r="M357" s="653">
        <v>14</v>
      </c>
      <c r="N357" s="654">
        <v>838.2589364430396</v>
      </c>
    </row>
    <row r="358" spans="1:14" ht="14.4" customHeight="1" x14ac:dyDescent="0.3">
      <c r="A358" s="649" t="s">
        <v>580</v>
      </c>
      <c r="B358" s="650" t="s">
        <v>581</v>
      </c>
      <c r="C358" s="651" t="s">
        <v>585</v>
      </c>
      <c r="D358" s="652" t="s">
        <v>3291</v>
      </c>
      <c r="E358" s="651" t="s">
        <v>608</v>
      </c>
      <c r="F358" s="652" t="s">
        <v>3297</v>
      </c>
      <c r="G358" s="651" t="s">
        <v>630</v>
      </c>
      <c r="H358" s="651" t="s">
        <v>1812</v>
      </c>
      <c r="I358" s="651" t="s">
        <v>237</v>
      </c>
      <c r="J358" s="651" t="s">
        <v>1813</v>
      </c>
      <c r="K358" s="651"/>
      <c r="L358" s="653">
        <v>169.94000000000005</v>
      </c>
      <c r="M358" s="653">
        <v>2</v>
      </c>
      <c r="N358" s="654">
        <v>339.88000000000011</v>
      </c>
    </row>
    <row r="359" spans="1:14" ht="14.4" customHeight="1" x14ac:dyDescent="0.3">
      <c r="A359" s="649" t="s">
        <v>580</v>
      </c>
      <c r="B359" s="650" t="s">
        <v>581</v>
      </c>
      <c r="C359" s="651" t="s">
        <v>585</v>
      </c>
      <c r="D359" s="652" t="s">
        <v>3291</v>
      </c>
      <c r="E359" s="651" t="s">
        <v>608</v>
      </c>
      <c r="F359" s="652" t="s">
        <v>3297</v>
      </c>
      <c r="G359" s="651" t="s">
        <v>630</v>
      </c>
      <c r="H359" s="651" t="s">
        <v>1814</v>
      </c>
      <c r="I359" s="651" t="s">
        <v>1814</v>
      </c>
      <c r="J359" s="651" t="s">
        <v>1784</v>
      </c>
      <c r="K359" s="651" t="s">
        <v>1815</v>
      </c>
      <c r="L359" s="653">
        <v>668.01158143322471</v>
      </c>
      <c r="M359" s="653">
        <v>0.61399999999999999</v>
      </c>
      <c r="N359" s="654">
        <v>410.15911099999994</v>
      </c>
    </row>
    <row r="360" spans="1:14" ht="14.4" customHeight="1" x14ac:dyDescent="0.3">
      <c r="A360" s="649" t="s">
        <v>580</v>
      </c>
      <c r="B360" s="650" t="s">
        <v>581</v>
      </c>
      <c r="C360" s="651" t="s">
        <v>585</v>
      </c>
      <c r="D360" s="652" t="s">
        <v>3291</v>
      </c>
      <c r="E360" s="651" t="s">
        <v>608</v>
      </c>
      <c r="F360" s="652" t="s">
        <v>3297</v>
      </c>
      <c r="G360" s="651" t="s">
        <v>630</v>
      </c>
      <c r="H360" s="651" t="s">
        <v>1816</v>
      </c>
      <c r="I360" s="651" t="s">
        <v>237</v>
      </c>
      <c r="J360" s="651" t="s">
        <v>1817</v>
      </c>
      <c r="K360" s="651"/>
      <c r="L360" s="653">
        <v>42.73991846020666</v>
      </c>
      <c r="M360" s="653">
        <v>3</v>
      </c>
      <c r="N360" s="654">
        <v>128.21975538061997</v>
      </c>
    </row>
    <row r="361" spans="1:14" ht="14.4" customHeight="1" x14ac:dyDescent="0.3">
      <c r="A361" s="649" t="s">
        <v>580</v>
      </c>
      <c r="B361" s="650" t="s">
        <v>581</v>
      </c>
      <c r="C361" s="651" t="s">
        <v>585</v>
      </c>
      <c r="D361" s="652" t="s">
        <v>3291</v>
      </c>
      <c r="E361" s="651" t="s">
        <v>608</v>
      </c>
      <c r="F361" s="652" t="s">
        <v>3297</v>
      </c>
      <c r="G361" s="651" t="s">
        <v>630</v>
      </c>
      <c r="H361" s="651" t="s">
        <v>1818</v>
      </c>
      <c r="I361" s="651" t="s">
        <v>237</v>
      </c>
      <c r="J361" s="651" t="s">
        <v>1819</v>
      </c>
      <c r="K361" s="651"/>
      <c r="L361" s="653">
        <v>37.35</v>
      </c>
      <c r="M361" s="653">
        <v>2</v>
      </c>
      <c r="N361" s="654">
        <v>74.7</v>
      </c>
    </row>
    <row r="362" spans="1:14" ht="14.4" customHeight="1" x14ac:dyDescent="0.3">
      <c r="A362" s="649" t="s">
        <v>580</v>
      </c>
      <c r="B362" s="650" t="s">
        <v>581</v>
      </c>
      <c r="C362" s="651" t="s">
        <v>585</v>
      </c>
      <c r="D362" s="652" t="s">
        <v>3291</v>
      </c>
      <c r="E362" s="651" t="s">
        <v>608</v>
      </c>
      <c r="F362" s="652" t="s">
        <v>3297</v>
      </c>
      <c r="G362" s="651" t="s">
        <v>630</v>
      </c>
      <c r="H362" s="651" t="s">
        <v>1820</v>
      </c>
      <c r="I362" s="651" t="s">
        <v>237</v>
      </c>
      <c r="J362" s="651" t="s">
        <v>1821</v>
      </c>
      <c r="K362" s="651"/>
      <c r="L362" s="653">
        <v>69.260000000000005</v>
      </c>
      <c r="M362" s="653">
        <v>3</v>
      </c>
      <c r="N362" s="654">
        <v>207.78000000000003</v>
      </c>
    </row>
    <row r="363" spans="1:14" ht="14.4" customHeight="1" x14ac:dyDescent="0.3">
      <c r="A363" s="649" t="s">
        <v>580</v>
      </c>
      <c r="B363" s="650" t="s">
        <v>581</v>
      </c>
      <c r="C363" s="651" t="s">
        <v>585</v>
      </c>
      <c r="D363" s="652" t="s">
        <v>3291</v>
      </c>
      <c r="E363" s="651" t="s">
        <v>608</v>
      </c>
      <c r="F363" s="652" t="s">
        <v>3297</v>
      </c>
      <c r="G363" s="651" t="s">
        <v>630</v>
      </c>
      <c r="H363" s="651" t="s">
        <v>1822</v>
      </c>
      <c r="I363" s="651" t="s">
        <v>237</v>
      </c>
      <c r="J363" s="651" t="s">
        <v>1823</v>
      </c>
      <c r="K363" s="651"/>
      <c r="L363" s="653">
        <v>43.5</v>
      </c>
      <c r="M363" s="653">
        <v>2</v>
      </c>
      <c r="N363" s="654">
        <v>87</v>
      </c>
    </row>
    <row r="364" spans="1:14" ht="14.4" customHeight="1" x14ac:dyDescent="0.3">
      <c r="A364" s="649" t="s">
        <v>580</v>
      </c>
      <c r="B364" s="650" t="s">
        <v>581</v>
      </c>
      <c r="C364" s="651" t="s">
        <v>585</v>
      </c>
      <c r="D364" s="652" t="s">
        <v>3291</v>
      </c>
      <c r="E364" s="651" t="s">
        <v>608</v>
      </c>
      <c r="F364" s="652" t="s">
        <v>3297</v>
      </c>
      <c r="G364" s="651" t="s">
        <v>630</v>
      </c>
      <c r="H364" s="651" t="s">
        <v>1824</v>
      </c>
      <c r="I364" s="651" t="s">
        <v>237</v>
      </c>
      <c r="J364" s="651" t="s">
        <v>1825</v>
      </c>
      <c r="K364" s="651"/>
      <c r="L364" s="653">
        <v>167.43</v>
      </c>
      <c r="M364" s="653">
        <v>1</v>
      </c>
      <c r="N364" s="654">
        <v>167.43</v>
      </c>
    </row>
    <row r="365" spans="1:14" ht="14.4" customHeight="1" x14ac:dyDescent="0.3">
      <c r="A365" s="649" t="s">
        <v>580</v>
      </c>
      <c r="B365" s="650" t="s">
        <v>581</v>
      </c>
      <c r="C365" s="651" t="s">
        <v>585</v>
      </c>
      <c r="D365" s="652" t="s">
        <v>3291</v>
      </c>
      <c r="E365" s="651" t="s">
        <v>608</v>
      </c>
      <c r="F365" s="652" t="s">
        <v>3297</v>
      </c>
      <c r="G365" s="651" t="s">
        <v>630</v>
      </c>
      <c r="H365" s="651" t="s">
        <v>1826</v>
      </c>
      <c r="I365" s="651" t="s">
        <v>237</v>
      </c>
      <c r="J365" s="651" t="s">
        <v>1827</v>
      </c>
      <c r="K365" s="651"/>
      <c r="L365" s="653">
        <v>24.560000000000006</v>
      </c>
      <c r="M365" s="653">
        <v>3</v>
      </c>
      <c r="N365" s="654">
        <v>73.680000000000021</v>
      </c>
    </row>
    <row r="366" spans="1:14" ht="14.4" customHeight="1" x14ac:dyDescent="0.3">
      <c r="A366" s="649" t="s">
        <v>580</v>
      </c>
      <c r="B366" s="650" t="s">
        <v>581</v>
      </c>
      <c r="C366" s="651" t="s">
        <v>585</v>
      </c>
      <c r="D366" s="652" t="s">
        <v>3291</v>
      </c>
      <c r="E366" s="651" t="s">
        <v>608</v>
      </c>
      <c r="F366" s="652" t="s">
        <v>3297</v>
      </c>
      <c r="G366" s="651" t="s">
        <v>630</v>
      </c>
      <c r="H366" s="651" t="s">
        <v>1828</v>
      </c>
      <c r="I366" s="651" t="s">
        <v>1828</v>
      </c>
      <c r="J366" s="651" t="s">
        <v>1038</v>
      </c>
      <c r="K366" s="651" t="s">
        <v>1829</v>
      </c>
      <c r="L366" s="653">
        <v>129.23999999999998</v>
      </c>
      <c r="M366" s="653">
        <v>1</v>
      </c>
      <c r="N366" s="654">
        <v>129.23999999999998</v>
      </c>
    </row>
    <row r="367" spans="1:14" ht="14.4" customHeight="1" x14ac:dyDescent="0.3">
      <c r="A367" s="649" t="s">
        <v>580</v>
      </c>
      <c r="B367" s="650" t="s">
        <v>581</v>
      </c>
      <c r="C367" s="651" t="s">
        <v>585</v>
      </c>
      <c r="D367" s="652" t="s">
        <v>3291</v>
      </c>
      <c r="E367" s="651" t="s">
        <v>608</v>
      </c>
      <c r="F367" s="652" t="s">
        <v>3297</v>
      </c>
      <c r="G367" s="651" t="s">
        <v>630</v>
      </c>
      <c r="H367" s="651" t="s">
        <v>1830</v>
      </c>
      <c r="I367" s="651" t="s">
        <v>1830</v>
      </c>
      <c r="J367" s="651" t="s">
        <v>1831</v>
      </c>
      <c r="K367" s="651" t="s">
        <v>980</v>
      </c>
      <c r="L367" s="653">
        <v>45.999987395274829</v>
      </c>
      <c r="M367" s="653">
        <v>16</v>
      </c>
      <c r="N367" s="654">
        <v>735.99979832439726</v>
      </c>
    </row>
    <row r="368" spans="1:14" ht="14.4" customHeight="1" x14ac:dyDescent="0.3">
      <c r="A368" s="649" t="s">
        <v>580</v>
      </c>
      <c r="B368" s="650" t="s">
        <v>581</v>
      </c>
      <c r="C368" s="651" t="s">
        <v>585</v>
      </c>
      <c r="D368" s="652" t="s">
        <v>3291</v>
      </c>
      <c r="E368" s="651" t="s">
        <v>608</v>
      </c>
      <c r="F368" s="652" t="s">
        <v>3297</v>
      </c>
      <c r="G368" s="651" t="s">
        <v>630</v>
      </c>
      <c r="H368" s="651" t="s">
        <v>1832</v>
      </c>
      <c r="I368" s="651" t="s">
        <v>1832</v>
      </c>
      <c r="J368" s="651" t="s">
        <v>1833</v>
      </c>
      <c r="K368" s="651" t="s">
        <v>1834</v>
      </c>
      <c r="L368" s="653">
        <v>591.59808391481783</v>
      </c>
      <c r="M368" s="653">
        <v>2.052</v>
      </c>
      <c r="N368" s="654">
        <v>1213.9592681932063</v>
      </c>
    </row>
    <row r="369" spans="1:14" ht="14.4" customHeight="1" x14ac:dyDescent="0.3">
      <c r="A369" s="649" t="s">
        <v>580</v>
      </c>
      <c r="B369" s="650" t="s">
        <v>581</v>
      </c>
      <c r="C369" s="651" t="s">
        <v>585</v>
      </c>
      <c r="D369" s="652" t="s">
        <v>3291</v>
      </c>
      <c r="E369" s="651" t="s">
        <v>608</v>
      </c>
      <c r="F369" s="652" t="s">
        <v>3297</v>
      </c>
      <c r="G369" s="651" t="s">
        <v>630</v>
      </c>
      <c r="H369" s="651" t="s">
        <v>1835</v>
      </c>
      <c r="I369" s="651" t="s">
        <v>1835</v>
      </c>
      <c r="J369" s="651" t="s">
        <v>1105</v>
      </c>
      <c r="K369" s="651" t="s">
        <v>1836</v>
      </c>
      <c r="L369" s="653">
        <v>66.849999999999994</v>
      </c>
      <c r="M369" s="653">
        <v>1</v>
      </c>
      <c r="N369" s="654">
        <v>66.849999999999994</v>
      </c>
    </row>
    <row r="370" spans="1:14" ht="14.4" customHeight="1" x14ac:dyDescent="0.3">
      <c r="A370" s="649" t="s">
        <v>580</v>
      </c>
      <c r="B370" s="650" t="s">
        <v>581</v>
      </c>
      <c r="C370" s="651" t="s">
        <v>585</v>
      </c>
      <c r="D370" s="652" t="s">
        <v>3291</v>
      </c>
      <c r="E370" s="651" t="s">
        <v>608</v>
      </c>
      <c r="F370" s="652" t="s">
        <v>3297</v>
      </c>
      <c r="G370" s="651" t="s">
        <v>630</v>
      </c>
      <c r="H370" s="651" t="s">
        <v>1837</v>
      </c>
      <c r="I370" s="651" t="s">
        <v>237</v>
      </c>
      <c r="J370" s="651" t="s">
        <v>1838</v>
      </c>
      <c r="K370" s="651"/>
      <c r="L370" s="653">
        <v>113.47048975640725</v>
      </c>
      <c r="M370" s="653">
        <v>1</v>
      </c>
      <c r="N370" s="654">
        <v>113.47048975640725</v>
      </c>
    </row>
    <row r="371" spans="1:14" ht="14.4" customHeight="1" x14ac:dyDescent="0.3">
      <c r="A371" s="649" t="s">
        <v>580</v>
      </c>
      <c r="B371" s="650" t="s">
        <v>581</v>
      </c>
      <c r="C371" s="651" t="s">
        <v>585</v>
      </c>
      <c r="D371" s="652" t="s">
        <v>3291</v>
      </c>
      <c r="E371" s="651" t="s">
        <v>608</v>
      </c>
      <c r="F371" s="652" t="s">
        <v>3297</v>
      </c>
      <c r="G371" s="651" t="s">
        <v>1839</v>
      </c>
      <c r="H371" s="651" t="s">
        <v>1840</v>
      </c>
      <c r="I371" s="651" t="s">
        <v>1840</v>
      </c>
      <c r="J371" s="651" t="s">
        <v>1841</v>
      </c>
      <c r="K371" s="651" t="s">
        <v>1842</v>
      </c>
      <c r="L371" s="653">
        <v>24.349999999999994</v>
      </c>
      <c r="M371" s="653">
        <v>1</v>
      </c>
      <c r="N371" s="654">
        <v>24.349999999999994</v>
      </c>
    </row>
    <row r="372" spans="1:14" ht="14.4" customHeight="1" x14ac:dyDescent="0.3">
      <c r="A372" s="649" t="s">
        <v>580</v>
      </c>
      <c r="B372" s="650" t="s">
        <v>581</v>
      </c>
      <c r="C372" s="651" t="s">
        <v>585</v>
      </c>
      <c r="D372" s="652" t="s">
        <v>3291</v>
      </c>
      <c r="E372" s="651" t="s">
        <v>608</v>
      </c>
      <c r="F372" s="652" t="s">
        <v>3297</v>
      </c>
      <c r="G372" s="651" t="s">
        <v>1839</v>
      </c>
      <c r="H372" s="651" t="s">
        <v>1843</v>
      </c>
      <c r="I372" s="651" t="s">
        <v>1844</v>
      </c>
      <c r="J372" s="651" t="s">
        <v>1845</v>
      </c>
      <c r="K372" s="651" t="s">
        <v>1846</v>
      </c>
      <c r="L372" s="653">
        <v>106.51999999999998</v>
      </c>
      <c r="M372" s="653">
        <v>1</v>
      </c>
      <c r="N372" s="654">
        <v>106.51999999999998</v>
      </c>
    </row>
    <row r="373" spans="1:14" ht="14.4" customHeight="1" x14ac:dyDescent="0.3">
      <c r="A373" s="649" t="s">
        <v>580</v>
      </c>
      <c r="B373" s="650" t="s">
        <v>581</v>
      </c>
      <c r="C373" s="651" t="s">
        <v>585</v>
      </c>
      <c r="D373" s="652" t="s">
        <v>3291</v>
      </c>
      <c r="E373" s="651" t="s">
        <v>608</v>
      </c>
      <c r="F373" s="652" t="s">
        <v>3297</v>
      </c>
      <c r="G373" s="651" t="s">
        <v>1839</v>
      </c>
      <c r="H373" s="651" t="s">
        <v>1847</v>
      </c>
      <c r="I373" s="651" t="s">
        <v>1848</v>
      </c>
      <c r="J373" s="651" t="s">
        <v>1849</v>
      </c>
      <c r="K373" s="651" t="s">
        <v>1850</v>
      </c>
      <c r="L373" s="653">
        <v>133.86000000000001</v>
      </c>
      <c r="M373" s="653">
        <v>1</v>
      </c>
      <c r="N373" s="654">
        <v>133.86000000000001</v>
      </c>
    </row>
    <row r="374" spans="1:14" ht="14.4" customHeight="1" x14ac:dyDescent="0.3">
      <c r="A374" s="649" t="s">
        <v>580</v>
      </c>
      <c r="B374" s="650" t="s">
        <v>581</v>
      </c>
      <c r="C374" s="651" t="s">
        <v>585</v>
      </c>
      <c r="D374" s="652" t="s">
        <v>3291</v>
      </c>
      <c r="E374" s="651" t="s">
        <v>608</v>
      </c>
      <c r="F374" s="652" t="s">
        <v>3297</v>
      </c>
      <c r="G374" s="651" t="s">
        <v>1839</v>
      </c>
      <c r="H374" s="651" t="s">
        <v>1851</v>
      </c>
      <c r="I374" s="651" t="s">
        <v>1852</v>
      </c>
      <c r="J374" s="651" t="s">
        <v>1853</v>
      </c>
      <c r="K374" s="651" t="s">
        <v>1854</v>
      </c>
      <c r="L374" s="653">
        <v>123.16996490299414</v>
      </c>
      <c r="M374" s="653">
        <v>10</v>
      </c>
      <c r="N374" s="654">
        <v>1231.6996490299414</v>
      </c>
    </row>
    <row r="375" spans="1:14" ht="14.4" customHeight="1" x14ac:dyDescent="0.3">
      <c r="A375" s="649" t="s">
        <v>580</v>
      </c>
      <c r="B375" s="650" t="s">
        <v>581</v>
      </c>
      <c r="C375" s="651" t="s">
        <v>585</v>
      </c>
      <c r="D375" s="652" t="s">
        <v>3291</v>
      </c>
      <c r="E375" s="651" t="s">
        <v>608</v>
      </c>
      <c r="F375" s="652" t="s">
        <v>3297</v>
      </c>
      <c r="G375" s="651" t="s">
        <v>1839</v>
      </c>
      <c r="H375" s="651" t="s">
        <v>1855</v>
      </c>
      <c r="I375" s="651" t="s">
        <v>1856</v>
      </c>
      <c r="J375" s="651" t="s">
        <v>1857</v>
      </c>
      <c r="K375" s="651" t="s">
        <v>1858</v>
      </c>
      <c r="L375" s="653">
        <v>51.320147530828002</v>
      </c>
      <c r="M375" s="653">
        <v>1</v>
      </c>
      <c r="N375" s="654">
        <v>51.320147530828002</v>
      </c>
    </row>
    <row r="376" spans="1:14" ht="14.4" customHeight="1" x14ac:dyDescent="0.3">
      <c r="A376" s="649" t="s">
        <v>580</v>
      </c>
      <c r="B376" s="650" t="s">
        <v>581</v>
      </c>
      <c r="C376" s="651" t="s">
        <v>585</v>
      </c>
      <c r="D376" s="652" t="s">
        <v>3291</v>
      </c>
      <c r="E376" s="651" t="s">
        <v>608</v>
      </c>
      <c r="F376" s="652" t="s">
        <v>3297</v>
      </c>
      <c r="G376" s="651" t="s">
        <v>1839</v>
      </c>
      <c r="H376" s="651" t="s">
        <v>1859</v>
      </c>
      <c r="I376" s="651" t="s">
        <v>1860</v>
      </c>
      <c r="J376" s="651" t="s">
        <v>1861</v>
      </c>
      <c r="K376" s="651" t="s">
        <v>1224</v>
      </c>
      <c r="L376" s="653">
        <v>67.005049758761217</v>
      </c>
      <c r="M376" s="653">
        <v>2</v>
      </c>
      <c r="N376" s="654">
        <v>134.01009951752243</v>
      </c>
    </row>
    <row r="377" spans="1:14" ht="14.4" customHeight="1" x14ac:dyDescent="0.3">
      <c r="A377" s="649" t="s">
        <v>580</v>
      </c>
      <c r="B377" s="650" t="s">
        <v>581</v>
      </c>
      <c r="C377" s="651" t="s">
        <v>585</v>
      </c>
      <c r="D377" s="652" t="s">
        <v>3291</v>
      </c>
      <c r="E377" s="651" t="s">
        <v>608</v>
      </c>
      <c r="F377" s="652" t="s">
        <v>3297</v>
      </c>
      <c r="G377" s="651" t="s">
        <v>1839</v>
      </c>
      <c r="H377" s="651" t="s">
        <v>1862</v>
      </c>
      <c r="I377" s="651" t="s">
        <v>1863</v>
      </c>
      <c r="J377" s="651" t="s">
        <v>1864</v>
      </c>
      <c r="K377" s="651" t="s">
        <v>1088</v>
      </c>
      <c r="L377" s="653">
        <v>75.8</v>
      </c>
      <c r="M377" s="653">
        <v>1</v>
      </c>
      <c r="N377" s="654">
        <v>75.8</v>
      </c>
    </row>
    <row r="378" spans="1:14" ht="14.4" customHeight="1" x14ac:dyDescent="0.3">
      <c r="A378" s="649" t="s">
        <v>580</v>
      </c>
      <c r="B378" s="650" t="s">
        <v>581</v>
      </c>
      <c r="C378" s="651" t="s">
        <v>585</v>
      </c>
      <c r="D378" s="652" t="s">
        <v>3291</v>
      </c>
      <c r="E378" s="651" t="s">
        <v>608</v>
      </c>
      <c r="F378" s="652" t="s">
        <v>3297</v>
      </c>
      <c r="G378" s="651" t="s">
        <v>1839</v>
      </c>
      <c r="H378" s="651" t="s">
        <v>1865</v>
      </c>
      <c r="I378" s="651" t="s">
        <v>1866</v>
      </c>
      <c r="J378" s="651" t="s">
        <v>1867</v>
      </c>
      <c r="K378" s="651" t="s">
        <v>1868</v>
      </c>
      <c r="L378" s="653">
        <v>100.71000000000002</v>
      </c>
      <c r="M378" s="653">
        <v>1</v>
      </c>
      <c r="N378" s="654">
        <v>100.71000000000002</v>
      </c>
    </row>
    <row r="379" spans="1:14" ht="14.4" customHeight="1" x14ac:dyDescent="0.3">
      <c r="A379" s="649" t="s">
        <v>580</v>
      </c>
      <c r="B379" s="650" t="s">
        <v>581</v>
      </c>
      <c r="C379" s="651" t="s">
        <v>585</v>
      </c>
      <c r="D379" s="652" t="s">
        <v>3291</v>
      </c>
      <c r="E379" s="651" t="s">
        <v>608</v>
      </c>
      <c r="F379" s="652" t="s">
        <v>3297</v>
      </c>
      <c r="G379" s="651" t="s">
        <v>1839</v>
      </c>
      <c r="H379" s="651" t="s">
        <v>1869</v>
      </c>
      <c r="I379" s="651" t="s">
        <v>1870</v>
      </c>
      <c r="J379" s="651" t="s">
        <v>1871</v>
      </c>
      <c r="K379" s="651" t="s">
        <v>1872</v>
      </c>
      <c r="L379" s="653">
        <v>102.25</v>
      </c>
      <c r="M379" s="653">
        <v>1</v>
      </c>
      <c r="N379" s="654">
        <v>102.25</v>
      </c>
    </row>
    <row r="380" spans="1:14" ht="14.4" customHeight="1" x14ac:dyDescent="0.3">
      <c r="A380" s="649" t="s">
        <v>580</v>
      </c>
      <c r="B380" s="650" t="s">
        <v>581</v>
      </c>
      <c r="C380" s="651" t="s">
        <v>585</v>
      </c>
      <c r="D380" s="652" t="s">
        <v>3291</v>
      </c>
      <c r="E380" s="651" t="s">
        <v>608</v>
      </c>
      <c r="F380" s="652" t="s">
        <v>3297</v>
      </c>
      <c r="G380" s="651" t="s">
        <v>1839</v>
      </c>
      <c r="H380" s="651" t="s">
        <v>1873</v>
      </c>
      <c r="I380" s="651" t="s">
        <v>1874</v>
      </c>
      <c r="J380" s="651" t="s">
        <v>1875</v>
      </c>
      <c r="K380" s="651" t="s">
        <v>1876</v>
      </c>
      <c r="L380" s="653">
        <v>144.53</v>
      </c>
      <c r="M380" s="653">
        <v>1</v>
      </c>
      <c r="N380" s="654">
        <v>144.53</v>
      </c>
    </row>
    <row r="381" spans="1:14" ht="14.4" customHeight="1" x14ac:dyDescent="0.3">
      <c r="A381" s="649" t="s">
        <v>580</v>
      </c>
      <c r="B381" s="650" t="s">
        <v>581</v>
      </c>
      <c r="C381" s="651" t="s">
        <v>585</v>
      </c>
      <c r="D381" s="652" t="s">
        <v>3291</v>
      </c>
      <c r="E381" s="651" t="s">
        <v>608</v>
      </c>
      <c r="F381" s="652" t="s">
        <v>3297</v>
      </c>
      <c r="G381" s="651" t="s">
        <v>1839</v>
      </c>
      <c r="H381" s="651" t="s">
        <v>1877</v>
      </c>
      <c r="I381" s="651" t="s">
        <v>1878</v>
      </c>
      <c r="J381" s="651" t="s">
        <v>1879</v>
      </c>
      <c r="K381" s="651" t="s">
        <v>1880</v>
      </c>
      <c r="L381" s="653">
        <v>40.330031235189615</v>
      </c>
      <c r="M381" s="653">
        <v>12</v>
      </c>
      <c r="N381" s="654">
        <v>483.96037482227536</v>
      </c>
    </row>
    <row r="382" spans="1:14" ht="14.4" customHeight="1" x14ac:dyDescent="0.3">
      <c r="A382" s="649" t="s">
        <v>580</v>
      </c>
      <c r="B382" s="650" t="s">
        <v>581</v>
      </c>
      <c r="C382" s="651" t="s">
        <v>585</v>
      </c>
      <c r="D382" s="652" t="s">
        <v>3291</v>
      </c>
      <c r="E382" s="651" t="s">
        <v>608</v>
      </c>
      <c r="F382" s="652" t="s">
        <v>3297</v>
      </c>
      <c r="G382" s="651" t="s">
        <v>1839</v>
      </c>
      <c r="H382" s="651" t="s">
        <v>1881</v>
      </c>
      <c r="I382" s="651" t="s">
        <v>1882</v>
      </c>
      <c r="J382" s="651" t="s">
        <v>1883</v>
      </c>
      <c r="K382" s="651" t="s">
        <v>1884</v>
      </c>
      <c r="L382" s="653">
        <v>61.412222222222226</v>
      </c>
      <c r="M382" s="653">
        <v>9</v>
      </c>
      <c r="N382" s="654">
        <v>552.71</v>
      </c>
    </row>
    <row r="383" spans="1:14" ht="14.4" customHeight="1" x14ac:dyDescent="0.3">
      <c r="A383" s="649" t="s">
        <v>580</v>
      </c>
      <c r="B383" s="650" t="s">
        <v>581</v>
      </c>
      <c r="C383" s="651" t="s">
        <v>585</v>
      </c>
      <c r="D383" s="652" t="s">
        <v>3291</v>
      </c>
      <c r="E383" s="651" t="s">
        <v>608</v>
      </c>
      <c r="F383" s="652" t="s">
        <v>3297</v>
      </c>
      <c r="G383" s="651" t="s">
        <v>1839</v>
      </c>
      <c r="H383" s="651" t="s">
        <v>1885</v>
      </c>
      <c r="I383" s="651" t="s">
        <v>1886</v>
      </c>
      <c r="J383" s="651" t="s">
        <v>1887</v>
      </c>
      <c r="K383" s="651" t="s">
        <v>1888</v>
      </c>
      <c r="L383" s="653">
        <v>58.88000000000001</v>
      </c>
      <c r="M383" s="653">
        <v>5</v>
      </c>
      <c r="N383" s="654">
        <v>294.40000000000003</v>
      </c>
    </row>
    <row r="384" spans="1:14" ht="14.4" customHeight="1" x14ac:dyDescent="0.3">
      <c r="A384" s="649" t="s">
        <v>580</v>
      </c>
      <c r="B384" s="650" t="s">
        <v>581</v>
      </c>
      <c r="C384" s="651" t="s">
        <v>585</v>
      </c>
      <c r="D384" s="652" t="s">
        <v>3291</v>
      </c>
      <c r="E384" s="651" t="s">
        <v>608</v>
      </c>
      <c r="F384" s="652" t="s">
        <v>3297</v>
      </c>
      <c r="G384" s="651" t="s">
        <v>1839</v>
      </c>
      <c r="H384" s="651" t="s">
        <v>1889</v>
      </c>
      <c r="I384" s="651" t="s">
        <v>1890</v>
      </c>
      <c r="J384" s="651" t="s">
        <v>1891</v>
      </c>
      <c r="K384" s="651" t="s">
        <v>1892</v>
      </c>
      <c r="L384" s="653">
        <v>48.939686426149343</v>
      </c>
      <c r="M384" s="653">
        <v>1</v>
      </c>
      <c r="N384" s="654">
        <v>48.939686426149343</v>
      </c>
    </row>
    <row r="385" spans="1:14" ht="14.4" customHeight="1" x14ac:dyDescent="0.3">
      <c r="A385" s="649" t="s">
        <v>580</v>
      </c>
      <c r="B385" s="650" t="s">
        <v>581</v>
      </c>
      <c r="C385" s="651" t="s">
        <v>585</v>
      </c>
      <c r="D385" s="652" t="s">
        <v>3291</v>
      </c>
      <c r="E385" s="651" t="s">
        <v>608</v>
      </c>
      <c r="F385" s="652" t="s">
        <v>3297</v>
      </c>
      <c r="G385" s="651" t="s">
        <v>1839</v>
      </c>
      <c r="H385" s="651" t="s">
        <v>1893</v>
      </c>
      <c r="I385" s="651" t="s">
        <v>1894</v>
      </c>
      <c r="J385" s="651" t="s">
        <v>1895</v>
      </c>
      <c r="K385" s="651" t="s">
        <v>1896</v>
      </c>
      <c r="L385" s="653">
        <v>117.65800642415986</v>
      </c>
      <c r="M385" s="653">
        <v>5</v>
      </c>
      <c r="N385" s="654">
        <v>588.29003212079931</v>
      </c>
    </row>
    <row r="386" spans="1:14" ht="14.4" customHeight="1" x14ac:dyDescent="0.3">
      <c r="A386" s="649" t="s">
        <v>580</v>
      </c>
      <c r="B386" s="650" t="s">
        <v>581</v>
      </c>
      <c r="C386" s="651" t="s">
        <v>585</v>
      </c>
      <c r="D386" s="652" t="s">
        <v>3291</v>
      </c>
      <c r="E386" s="651" t="s">
        <v>608</v>
      </c>
      <c r="F386" s="652" t="s">
        <v>3297</v>
      </c>
      <c r="G386" s="651" t="s">
        <v>1839</v>
      </c>
      <c r="H386" s="651" t="s">
        <v>1897</v>
      </c>
      <c r="I386" s="651" t="s">
        <v>1898</v>
      </c>
      <c r="J386" s="651" t="s">
        <v>1899</v>
      </c>
      <c r="K386" s="651" t="s">
        <v>1035</v>
      </c>
      <c r="L386" s="653">
        <v>45.63999023448261</v>
      </c>
      <c r="M386" s="653">
        <v>3</v>
      </c>
      <c r="N386" s="654">
        <v>136.91997070344783</v>
      </c>
    </row>
    <row r="387" spans="1:14" ht="14.4" customHeight="1" x14ac:dyDescent="0.3">
      <c r="A387" s="649" t="s">
        <v>580</v>
      </c>
      <c r="B387" s="650" t="s">
        <v>581</v>
      </c>
      <c r="C387" s="651" t="s">
        <v>585</v>
      </c>
      <c r="D387" s="652" t="s">
        <v>3291</v>
      </c>
      <c r="E387" s="651" t="s">
        <v>608</v>
      </c>
      <c r="F387" s="652" t="s">
        <v>3297</v>
      </c>
      <c r="G387" s="651" t="s">
        <v>1839</v>
      </c>
      <c r="H387" s="651" t="s">
        <v>1900</v>
      </c>
      <c r="I387" s="651" t="s">
        <v>1901</v>
      </c>
      <c r="J387" s="651" t="s">
        <v>1902</v>
      </c>
      <c r="K387" s="651" t="s">
        <v>1903</v>
      </c>
      <c r="L387" s="653">
        <v>55.114999999999995</v>
      </c>
      <c r="M387" s="653">
        <v>4</v>
      </c>
      <c r="N387" s="654">
        <v>220.45999999999998</v>
      </c>
    </row>
    <row r="388" spans="1:14" ht="14.4" customHeight="1" x14ac:dyDescent="0.3">
      <c r="A388" s="649" t="s">
        <v>580</v>
      </c>
      <c r="B388" s="650" t="s">
        <v>581</v>
      </c>
      <c r="C388" s="651" t="s">
        <v>585</v>
      </c>
      <c r="D388" s="652" t="s">
        <v>3291</v>
      </c>
      <c r="E388" s="651" t="s">
        <v>608</v>
      </c>
      <c r="F388" s="652" t="s">
        <v>3297</v>
      </c>
      <c r="G388" s="651" t="s">
        <v>1839</v>
      </c>
      <c r="H388" s="651" t="s">
        <v>1904</v>
      </c>
      <c r="I388" s="651" t="s">
        <v>1905</v>
      </c>
      <c r="J388" s="651" t="s">
        <v>1906</v>
      </c>
      <c r="K388" s="651" t="s">
        <v>1907</v>
      </c>
      <c r="L388" s="653">
        <v>73.486509815668242</v>
      </c>
      <c r="M388" s="653">
        <v>3</v>
      </c>
      <c r="N388" s="654">
        <v>220.45952944700471</v>
      </c>
    </row>
    <row r="389" spans="1:14" ht="14.4" customHeight="1" x14ac:dyDescent="0.3">
      <c r="A389" s="649" t="s">
        <v>580</v>
      </c>
      <c r="B389" s="650" t="s">
        <v>581</v>
      </c>
      <c r="C389" s="651" t="s">
        <v>585</v>
      </c>
      <c r="D389" s="652" t="s">
        <v>3291</v>
      </c>
      <c r="E389" s="651" t="s">
        <v>608</v>
      </c>
      <c r="F389" s="652" t="s">
        <v>3297</v>
      </c>
      <c r="G389" s="651" t="s">
        <v>1839</v>
      </c>
      <c r="H389" s="651" t="s">
        <v>1908</v>
      </c>
      <c r="I389" s="651" t="s">
        <v>1909</v>
      </c>
      <c r="J389" s="651" t="s">
        <v>1910</v>
      </c>
      <c r="K389" s="651" t="s">
        <v>1911</v>
      </c>
      <c r="L389" s="653">
        <v>3450</v>
      </c>
      <c r="M389" s="653">
        <v>6</v>
      </c>
      <c r="N389" s="654">
        <v>20700</v>
      </c>
    </row>
    <row r="390" spans="1:14" ht="14.4" customHeight="1" x14ac:dyDescent="0.3">
      <c r="A390" s="649" t="s">
        <v>580</v>
      </c>
      <c r="B390" s="650" t="s">
        <v>581</v>
      </c>
      <c r="C390" s="651" t="s">
        <v>585</v>
      </c>
      <c r="D390" s="652" t="s">
        <v>3291</v>
      </c>
      <c r="E390" s="651" t="s">
        <v>608</v>
      </c>
      <c r="F390" s="652" t="s">
        <v>3297</v>
      </c>
      <c r="G390" s="651" t="s">
        <v>1839</v>
      </c>
      <c r="H390" s="651" t="s">
        <v>1912</v>
      </c>
      <c r="I390" s="651" t="s">
        <v>1913</v>
      </c>
      <c r="J390" s="651" t="s">
        <v>1867</v>
      </c>
      <c r="K390" s="651" t="s">
        <v>1914</v>
      </c>
      <c r="L390" s="653">
        <v>66.840000000000018</v>
      </c>
      <c r="M390" s="653">
        <v>1</v>
      </c>
      <c r="N390" s="654">
        <v>66.840000000000018</v>
      </c>
    </row>
    <row r="391" spans="1:14" ht="14.4" customHeight="1" x14ac:dyDescent="0.3">
      <c r="A391" s="649" t="s">
        <v>580</v>
      </c>
      <c r="B391" s="650" t="s">
        <v>581</v>
      </c>
      <c r="C391" s="651" t="s">
        <v>585</v>
      </c>
      <c r="D391" s="652" t="s">
        <v>3291</v>
      </c>
      <c r="E391" s="651" t="s">
        <v>608</v>
      </c>
      <c r="F391" s="652" t="s">
        <v>3297</v>
      </c>
      <c r="G391" s="651" t="s">
        <v>1839</v>
      </c>
      <c r="H391" s="651" t="s">
        <v>1915</v>
      </c>
      <c r="I391" s="651" t="s">
        <v>1916</v>
      </c>
      <c r="J391" s="651" t="s">
        <v>1917</v>
      </c>
      <c r="K391" s="651" t="s">
        <v>1918</v>
      </c>
      <c r="L391" s="653">
        <v>34.430443856281485</v>
      </c>
      <c r="M391" s="653">
        <v>3</v>
      </c>
      <c r="N391" s="654">
        <v>103.29133156884446</v>
      </c>
    </row>
    <row r="392" spans="1:14" ht="14.4" customHeight="1" x14ac:dyDescent="0.3">
      <c r="A392" s="649" t="s">
        <v>580</v>
      </c>
      <c r="B392" s="650" t="s">
        <v>581</v>
      </c>
      <c r="C392" s="651" t="s">
        <v>585</v>
      </c>
      <c r="D392" s="652" t="s">
        <v>3291</v>
      </c>
      <c r="E392" s="651" t="s">
        <v>608</v>
      </c>
      <c r="F392" s="652" t="s">
        <v>3297</v>
      </c>
      <c r="G392" s="651" t="s">
        <v>1839</v>
      </c>
      <c r="H392" s="651" t="s">
        <v>1919</v>
      </c>
      <c r="I392" s="651" t="s">
        <v>1920</v>
      </c>
      <c r="J392" s="651" t="s">
        <v>1917</v>
      </c>
      <c r="K392" s="651" t="s">
        <v>1921</v>
      </c>
      <c r="L392" s="653">
        <v>97.102653644149001</v>
      </c>
      <c r="M392" s="653">
        <v>14</v>
      </c>
      <c r="N392" s="654">
        <v>1359.4371510180861</v>
      </c>
    </row>
    <row r="393" spans="1:14" ht="14.4" customHeight="1" x14ac:dyDescent="0.3">
      <c r="A393" s="649" t="s">
        <v>580</v>
      </c>
      <c r="B393" s="650" t="s">
        <v>581</v>
      </c>
      <c r="C393" s="651" t="s">
        <v>585</v>
      </c>
      <c r="D393" s="652" t="s">
        <v>3291</v>
      </c>
      <c r="E393" s="651" t="s">
        <v>608</v>
      </c>
      <c r="F393" s="652" t="s">
        <v>3297</v>
      </c>
      <c r="G393" s="651" t="s">
        <v>1839</v>
      </c>
      <c r="H393" s="651" t="s">
        <v>1922</v>
      </c>
      <c r="I393" s="651" t="s">
        <v>1923</v>
      </c>
      <c r="J393" s="651" t="s">
        <v>1924</v>
      </c>
      <c r="K393" s="651" t="s">
        <v>1925</v>
      </c>
      <c r="L393" s="653">
        <v>1452.0629386147816</v>
      </c>
      <c r="M393" s="653">
        <v>4</v>
      </c>
      <c r="N393" s="654">
        <v>5808.2517544591265</v>
      </c>
    </row>
    <row r="394" spans="1:14" ht="14.4" customHeight="1" x14ac:dyDescent="0.3">
      <c r="A394" s="649" t="s">
        <v>580</v>
      </c>
      <c r="B394" s="650" t="s">
        <v>581</v>
      </c>
      <c r="C394" s="651" t="s">
        <v>585</v>
      </c>
      <c r="D394" s="652" t="s">
        <v>3291</v>
      </c>
      <c r="E394" s="651" t="s">
        <v>608</v>
      </c>
      <c r="F394" s="652" t="s">
        <v>3297</v>
      </c>
      <c r="G394" s="651" t="s">
        <v>1839</v>
      </c>
      <c r="H394" s="651" t="s">
        <v>1926</v>
      </c>
      <c r="I394" s="651" t="s">
        <v>1927</v>
      </c>
      <c r="J394" s="651" t="s">
        <v>1924</v>
      </c>
      <c r="K394" s="651" t="s">
        <v>1928</v>
      </c>
      <c r="L394" s="653">
        <v>1964.0000000000002</v>
      </c>
      <c r="M394" s="653">
        <v>2</v>
      </c>
      <c r="N394" s="654">
        <v>3928.0000000000005</v>
      </c>
    </row>
    <row r="395" spans="1:14" ht="14.4" customHeight="1" x14ac:dyDescent="0.3">
      <c r="A395" s="649" t="s">
        <v>580</v>
      </c>
      <c r="B395" s="650" t="s">
        <v>581</v>
      </c>
      <c r="C395" s="651" t="s">
        <v>585</v>
      </c>
      <c r="D395" s="652" t="s">
        <v>3291</v>
      </c>
      <c r="E395" s="651" t="s">
        <v>608</v>
      </c>
      <c r="F395" s="652" t="s">
        <v>3297</v>
      </c>
      <c r="G395" s="651" t="s">
        <v>1839</v>
      </c>
      <c r="H395" s="651" t="s">
        <v>1929</v>
      </c>
      <c r="I395" s="651" t="s">
        <v>1930</v>
      </c>
      <c r="J395" s="651" t="s">
        <v>1924</v>
      </c>
      <c r="K395" s="651" t="s">
        <v>1931</v>
      </c>
      <c r="L395" s="653">
        <v>2475.9499999999998</v>
      </c>
      <c r="M395" s="653">
        <v>1</v>
      </c>
      <c r="N395" s="654">
        <v>2475.9499999999998</v>
      </c>
    </row>
    <row r="396" spans="1:14" ht="14.4" customHeight="1" x14ac:dyDescent="0.3">
      <c r="A396" s="649" t="s">
        <v>580</v>
      </c>
      <c r="B396" s="650" t="s">
        <v>581</v>
      </c>
      <c r="C396" s="651" t="s">
        <v>585</v>
      </c>
      <c r="D396" s="652" t="s">
        <v>3291</v>
      </c>
      <c r="E396" s="651" t="s">
        <v>608</v>
      </c>
      <c r="F396" s="652" t="s">
        <v>3297</v>
      </c>
      <c r="G396" s="651" t="s">
        <v>1839</v>
      </c>
      <c r="H396" s="651" t="s">
        <v>1932</v>
      </c>
      <c r="I396" s="651" t="s">
        <v>1933</v>
      </c>
      <c r="J396" s="651" t="s">
        <v>1934</v>
      </c>
      <c r="K396" s="651" t="s">
        <v>1935</v>
      </c>
      <c r="L396" s="653">
        <v>103.52000000000001</v>
      </c>
      <c r="M396" s="653">
        <v>1</v>
      </c>
      <c r="N396" s="654">
        <v>103.52000000000001</v>
      </c>
    </row>
    <row r="397" spans="1:14" ht="14.4" customHeight="1" x14ac:dyDescent="0.3">
      <c r="A397" s="649" t="s">
        <v>580</v>
      </c>
      <c r="B397" s="650" t="s">
        <v>581</v>
      </c>
      <c r="C397" s="651" t="s">
        <v>585</v>
      </c>
      <c r="D397" s="652" t="s">
        <v>3291</v>
      </c>
      <c r="E397" s="651" t="s">
        <v>608</v>
      </c>
      <c r="F397" s="652" t="s">
        <v>3297</v>
      </c>
      <c r="G397" s="651" t="s">
        <v>1839</v>
      </c>
      <c r="H397" s="651" t="s">
        <v>1936</v>
      </c>
      <c r="I397" s="651" t="s">
        <v>1937</v>
      </c>
      <c r="J397" s="651" t="s">
        <v>1938</v>
      </c>
      <c r="K397" s="651" t="s">
        <v>1939</v>
      </c>
      <c r="L397" s="653">
        <v>337.80000000000007</v>
      </c>
      <c r="M397" s="653">
        <v>1</v>
      </c>
      <c r="N397" s="654">
        <v>337.80000000000007</v>
      </c>
    </row>
    <row r="398" spans="1:14" ht="14.4" customHeight="1" x14ac:dyDescent="0.3">
      <c r="A398" s="649" t="s">
        <v>580</v>
      </c>
      <c r="B398" s="650" t="s">
        <v>581</v>
      </c>
      <c r="C398" s="651" t="s">
        <v>585</v>
      </c>
      <c r="D398" s="652" t="s">
        <v>3291</v>
      </c>
      <c r="E398" s="651" t="s">
        <v>608</v>
      </c>
      <c r="F398" s="652" t="s">
        <v>3297</v>
      </c>
      <c r="G398" s="651" t="s">
        <v>1839</v>
      </c>
      <c r="H398" s="651" t="s">
        <v>1940</v>
      </c>
      <c r="I398" s="651" t="s">
        <v>1941</v>
      </c>
      <c r="J398" s="651" t="s">
        <v>1942</v>
      </c>
      <c r="K398" s="651" t="s">
        <v>724</v>
      </c>
      <c r="L398" s="653">
        <v>46.736689508061929</v>
      </c>
      <c r="M398" s="653">
        <v>15</v>
      </c>
      <c r="N398" s="654">
        <v>701.05034262092897</v>
      </c>
    </row>
    <row r="399" spans="1:14" ht="14.4" customHeight="1" x14ac:dyDescent="0.3">
      <c r="A399" s="649" t="s">
        <v>580</v>
      </c>
      <c r="B399" s="650" t="s">
        <v>581</v>
      </c>
      <c r="C399" s="651" t="s">
        <v>585</v>
      </c>
      <c r="D399" s="652" t="s">
        <v>3291</v>
      </c>
      <c r="E399" s="651" t="s">
        <v>608</v>
      </c>
      <c r="F399" s="652" t="s">
        <v>3297</v>
      </c>
      <c r="G399" s="651" t="s">
        <v>1839</v>
      </c>
      <c r="H399" s="651" t="s">
        <v>1943</v>
      </c>
      <c r="I399" s="651" t="s">
        <v>1944</v>
      </c>
      <c r="J399" s="651" t="s">
        <v>1945</v>
      </c>
      <c r="K399" s="651" t="s">
        <v>1946</v>
      </c>
      <c r="L399" s="653">
        <v>47.19509370160813</v>
      </c>
      <c r="M399" s="653">
        <v>10</v>
      </c>
      <c r="N399" s="654">
        <v>471.9509370160813</v>
      </c>
    </row>
    <row r="400" spans="1:14" ht="14.4" customHeight="1" x14ac:dyDescent="0.3">
      <c r="A400" s="649" t="s">
        <v>580</v>
      </c>
      <c r="B400" s="650" t="s">
        <v>581</v>
      </c>
      <c r="C400" s="651" t="s">
        <v>585</v>
      </c>
      <c r="D400" s="652" t="s">
        <v>3291</v>
      </c>
      <c r="E400" s="651" t="s">
        <v>608</v>
      </c>
      <c r="F400" s="652" t="s">
        <v>3297</v>
      </c>
      <c r="G400" s="651" t="s">
        <v>1839</v>
      </c>
      <c r="H400" s="651" t="s">
        <v>1947</v>
      </c>
      <c r="I400" s="651" t="s">
        <v>1948</v>
      </c>
      <c r="J400" s="651" t="s">
        <v>1949</v>
      </c>
      <c r="K400" s="651" t="s">
        <v>1950</v>
      </c>
      <c r="L400" s="653">
        <v>98.069999999999979</v>
      </c>
      <c r="M400" s="653">
        <v>3</v>
      </c>
      <c r="N400" s="654">
        <v>294.20999999999992</v>
      </c>
    </row>
    <row r="401" spans="1:14" ht="14.4" customHeight="1" x14ac:dyDescent="0.3">
      <c r="A401" s="649" t="s">
        <v>580</v>
      </c>
      <c r="B401" s="650" t="s">
        <v>581</v>
      </c>
      <c r="C401" s="651" t="s">
        <v>585</v>
      </c>
      <c r="D401" s="652" t="s">
        <v>3291</v>
      </c>
      <c r="E401" s="651" t="s">
        <v>608</v>
      </c>
      <c r="F401" s="652" t="s">
        <v>3297</v>
      </c>
      <c r="G401" s="651" t="s">
        <v>1839</v>
      </c>
      <c r="H401" s="651" t="s">
        <v>1951</v>
      </c>
      <c r="I401" s="651" t="s">
        <v>1952</v>
      </c>
      <c r="J401" s="651" t="s">
        <v>1953</v>
      </c>
      <c r="K401" s="651" t="s">
        <v>1954</v>
      </c>
      <c r="L401" s="653">
        <v>330.79897746539137</v>
      </c>
      <c r="M401" s="653">
        <v>1</v>
      </c>
      <c r="N401" s="654">
        <v>330.79897746539137</v>
      </c>
    </row>
    <row r="402" spans="1:14" ht="14.4" customHeight="1" x14ac:dyDescent="0.3">
      <c r="A402" s="649" t="s">
        <v>580</v>
      </c>
      <c r="B402" s="650" t="s">
        <v>581</v>
      </c>
      <c r="C402" s="651" t="s">
        <v>585</v>
      </c>
      <c r="D402" s="652" t="s">
        <v>3291</v>
      </c>
      <c r="E402" s="651" t="s">
        <v>608</v>
      </c>
      <c r="F402" s="652" t="s">
        <v>3297</v>
      </c>
      <c r="G402" s="651" t="s">
        <v>1839</v>
      </c>
      <c r="H402" s="651" t="s">
        <v>1955</v>
      </c>
      <c r="I402" s="651" t="s">
        <v>1956</v>
      </c>
      <c r="J402" s="651" t="s">
        <v>1945</v>
      </c>
      <c r="K402" s="651" t="s">
        <v>1957</v>
      </c>
      <c r="L402" s="653">
        <v>71.397499999999994</v>
      </c>
      <c r="M402" s="653">
        <v>8</v>
      </c>
      <c r="N402" s="654">
        <v>571.17999999999995</v>
      </c>
    </row>
    <row r="403" spans="1:14" ht="14.4" customHeight="1" x14ac:dyDescent="0.3">
      <c r="A403" s="649" t="s">
        <v>580</v>
      </c>
      <c r="B403" s="650" t="s">
        <v>581</v>
      </c>
      <c r="C403" s="651" t="s">
        <v>585</v>
      </c>
      <c r="D403" s="652" t="s">
        <v>3291</v>
      </c>
      <c r="E403" s="651" t="s">
        <v>608</v>
      </c>
      <c r="F403" s="652" t="s">
        <v>3297</v>
      </c>
      <c r="G403" s="651" t="s">
        <v>1839</v>
      </c>
      <c r="H403" s="651" t="s">
        <v>1958</v>
      </c>
      <c r="I403" s="651" t="s">
        <v>1959</v>
      </c>
      <c r="J403" s="651" t="s">
        <v>1960</v>
      </c>
      <c r="K403" s="651" t="s">
        <v>1756</v>
      </c>
      <c r="L403" s="653">
        <v>83.11</v>
      </c>
      <c r="M403" s="653">
        <v>1</v>
      </c>
      <c r="N403" s="654">
        <v>83.11</v>
      </c>
    </row>
    <row r="404" spans="1:14" ht="14.4" customHeight="1" x14ac:dyDescent="0.3">
      <c r="A404" s="649" t="s">
        <v>580</v>
      </c>
      <c r="B404" s="650" t="s">
        <v>581</v>
      </c>
      <c r="C404" s="651" t="s">
        <v>585</v>
      </c>
      <c r="D404" s="652" t="s">
        <v>3291</v>
      </c>
      <c r="E404" s="651" t="s">
        <v>608</v>
      </c>
      <c r="F404" s="652" t="s">
        <v>3297</v>
      </c>
      <c r="G404" s="651" t="s">
        <v>1839</v>
      </c>
      <c r="H404" s="651" t="s">
        <v>1961</v>
      </c>
      <c r="I404" s="651" t="s">
        <v>1962</v>
      </c>
      <c r="J404" s="651" t="s">
        <v>1963</v>
      </c>
      <c r="K404" s="651" t="s">
        <v>916</v>
      </c>
      <c r="L404" s="653">
        <v>82.26</v>
      </c>
      <c r="M404" s="653">
        <v>1</v>
      </c>
      <c r="N404" s="654">
        <v>82.26</v>
      </c>
    </row>
    <row r="405" spans="1:14" ht="14.4" customHeight="1" x14ac:dyDescent="0.3">
      <c r="A405" s="649" t="s">
        <v>580</v>
      </c>
      <c r="B405" s="650" t="s">
        <v>581</v>
      </c>
      <c r="C405" s="651" t="s">
        <v>585</v>
      </c>
      <c r="D405" s="652" t="s">
        <v>3291</v>
      </c>
      <c r="E405" s="651" t="s">
        <v>608</v>
      </c>
      <c r="F405" s="652" t="s">
        <v>3297</v>
      </c>
      <c r="G405" s="651" t="s">
        <v>1839</v>
      </c>
      <c r="H405" s="651" t="s">
        <v>1964</v>
      </c>
      <c r="I405" s="651" t="s">
        <v>1965</v>
      </c>
      <c r="J405" s="651" t="s">
        <v>1966</v>
      </c>
      <c r="K405" s="651" t="s">
        <v>1967</v>
      </c>
      <c r="L405" s="653">
        <v>30.630054092260057</v>
      </c>
      <c r="M405" s="653">
        <v>3</v>
      </c>
      <c r="N405" s="654">
        <v>91.890162276780174</v>
      </c>
    </row>
    <row r="406" spans="1:14" ht="14.4" customHeight="1" x14ac:dyDescent="0.3">
      <c r="A406" s="649" t="s">
        <v>580</v>
      </c>
      <c r="B406" s="650" t="s">
        <v>581</v>
      </c>
      <c r="C406" s="651" t="s">
        <v>585</v>
      </c>
      <c r="D406" s="652" t="s">
        <v>3291</v>
      </c>
      <c r="E406" s="651" t="s">
        <v>608</v>
      </c>
      <c r="F406" s="652" t="s">
        <v>3297</v>
      </c>
      <c r="G406" s="651" t="s">
        <v>1839</v>
      </c>
      <c r="H406" s="651" t="s">
        <v>1968</v>
      </c>
      <c r="I406" s="651" t="s">
        <v>1969</v>
      </c>
      <c r="J406" s="651" t="s">
        <v>1970</v>
      </c>
      <c r="K406" s="651" t="s">
        <v>1971</v>
      </c>
      <c r="L406" s="653">
        <v>23.94501886705573</v>
      </c>
      <c r="M406" s="653">
        <v>2</v>
      </c>
      <c r="N406" s="654">
        <v>47.890037734111459</v>
      </c>
    </row>
    <row r="407" spans="1:14" ht="14.4" customHeight="1" x14ac:dyDescent="0.3">
      <c r="A407" s="649" t="s">
        <v>580</v>
      </c>
      <c r="B407" s="650" t="s">
        <v>581</v>
      </c>
      <c r="C407" s="651" t="s">
        <v>585</v>
      </c>
      <c r="D407" s="652" t="s">
        <v>3291</v>
      </c>
      <c r="E407" s="651" t="s">
        <v>608</v>
      </c>
      <c r="F407" s="652" t="s">
        <v>3297</v>
      </c>
      <c r="G407" s="651" t="s">
        <v>1839</v>
      </c>
      <c r="H407" s="651" t="s">
        <v>1972</v>
      </c>
      <c r="I407" s="651" t="s">
        <v>1973</v>
      </c>
      <c r="J407" s="651" t="s">
        <v>1974</v>
      </c>
      <c r="K407" s="651" t="s">
        <v>1975</v>
      </c>
      <c r="L407" s="653">
        <v>65.526783163643444</v>
      </c>
      <c r="M407" s="653">
        <v>9</v>
      </c>
      <c r="N407" s="654">
        <v>589.74104847279102</v>
      </c>
    </row>
    <row r="408" spans="1:14" ht="14.4" customHeight="1" x14ac:dyDescent="0.3">
      <c r="A408" s="649" t="s">
        <v>580</v>
      </c>
      <c r="B408" s="650" t="s">
        <v>581</v>
      </c>
      <c r="C408" s="651" t="s">
        <v>585</v>
      </c>
      <c r="D408" s="652" t="s">
        <v>3291</v>
      </c>
      <c r="E408" s="651" t="s">
        <v>608</v>
      </c>
      <c r="F408" s="652" t="s">
        <v>3297</v>
      </c>
      <c r="G408" s="651" t="s">
        <v>1839</v>
      </c>
      <c r="H408" s="651" t="s">
        <v>1976</v>
      </c>
      <c r="I408" s="651" t="s">
        <v>1977</v>
      </c>
      <c r="J408" s="651" t="s">
        <v>1849</v>
      </c>
      <c r="K408" s="651" t="s">
        <v>1978</v>
      </c>
      <c r="L408" s="653">
        <v>68.784999999999997</v>
      </c>
      <c r="M408" s="653">
        <v>2</v>
      </c>
      <c r="N408" s="654">
        <v>137.57</v>
      </c>
    </row>
    <row r="409" spans="1:14" ht="14.4" customHeight="1" x14ac:dyDescent="0.3">
      <c r="A409" s="649" t="s">
        <v>580</v>
      </c>
      <c r="B409" s="650" t="s">
        <v>581</v>
      </c>
      <c r="C409" s="651" t="s">
        <v>585</v>
      </c>
      <c r="D409" s="652" t="s">
        <v>3291</v>
      </c>
      <c r="E409" s="651" t="s">
        <v>608</v>
      </c>
      <c r="F409" s="652" t="s">
        <v>3297</v>
      </c>
      <c r="G409" s="651" t="s">
        <v>1839</v>
      </c>
      <c r="H409" s="651" t="s">
        <v>1979</v>
      </c>
      <c r="I409" s="651" t="s">
        <v>1980</v>
      </c>
      <c r="J409" s="651" t="s">
        <v>1981</v>
      </c>
      <c r="K409" s="651" t="s">
        <v>1982</v>
      </c>
      <c r="L409" s="653">
        <v>121.73710433087498</v>
      </c>
      <c r="M409" s="653">
        <v>7</v>
      </c>
      <c r="N409" s="654">
        <v>852.15973031612486</v>
      </c>
    </row>
    <row r="410" spans="1:14" ht="14.4" customHeight="1" x14ac:dyDescent="0.3">
      <c r="A410" s="649" t="s">
        <v>580</v>
      </c>
      <c r="B410" s="650" t="s">
        <v>581</v>
      </c>
      <c r="C410" s="651" t="s">
        <v>585</v>
      </c>
      <c r="D410" s="652" t="s">
        <v>3291</v>
      </c>
      <c r="E410" s="651" t="s">
        <v>608</v>
      </c>
      <c r="F410" s="652" t="s">
        <v>3297</v>
      </c>
      <c r="G410" s="651" t="s">
        <v>1839</v>
      </c>
      <c r="H410" s="651" t="s">
        <v>1983</v>
      </c>
      <c r="I410" s="651" t="s">
        <v>1984</v>
      </c>
      <c r="J410" s="651" t="s">
        <v>1985</v>
      </c>
      <c r="K410" s="651" t="s">
        <v>1986</v>
      </c>
      <c r="L410" s="653">
        <v>74.414383271900064</v>
      </c>
      <c r="M410" s="653">
        <v>25</v>
      </c>
      <c r="N410" s="654">
        <v>1860.3595817975017</v>
      </c>
    </row>
    <row r="411" spans="1:14" ht="14.4" customHeight="1" x14ac:dyDescent="0.3">
      <c r="A411" s="649" t="s">
        <v>580</v>
      </c>
      <c r="B411" s="650" t="s">
        <v>581</v>
      </c>
      <c r="C411" s="651" t="s">
        <v>585</v>
      </c>
      <c r="D411" s="652" t="s">
        <v>3291</v>
      </c>
      <c r="E411" s="651" t="s">
        <v>608</v>
      </c>
      <c r="F411" s="652" t="s">
        <v>3297</v>
      </c>
      <c r="G411" s="651" t="s">
        <v>1839</v>
      </c>
      <c r="H411" s="651" t="s">
        <v>1987</v>
      </c>
      <c r="I411" s="651" t="s">
        <v>1988</v>
      </c>
      <c r="J411" s="651" t="s">
        <v>1989</v>
      </c>
      <c r="K411" s="651" t="s">
        <v>1990</v>
      </c>
      <c r="L411" s="653">
        <v>70.940334387663114</v>
      </c>
      <c r="M411" s="653">
        <v>92</v>
      </c>
      <c r="N411" s="654">
        <v>6526.5107636650064</v>
      </c>
    </row>
    <row r="412" spans="1:14" ht="14.4" customHeight="1" x14ac:dyDescent="0.3">
      <c r="A412" s="649" t="s">
        <v>580</v>
      </c>
      <c r="B412" s="650" t="s">
        <v>581</v>
      </c>
      <c r="C412" s="651" t="s">
        <v>585</v>
      </c>
      <c r="D412" s="652" t="s">
        <v>3291</v>
      </c>
      <c r="E412" s="651" t="s">
        <v>608</v>
      </c>
      <c r="F412" s="652" t="s">
        <v>3297</v>
      </c>
      <c r="G412" s="651" t="s">
        <v>1839</v>
      </c>
      <c r="H412" s="651" t="s">
        <v>1991</v>
      </c>
      <c r="I412" s="651" t="s">
        <v>1992</v>
      </c>
      <c r="J412" s="651" t="s">
        <v>1993</v>
      </c>
      <c r="K412" s="651" t="s">
        <v>1994</v>
      </c>
      <c r="L412" s="653">
        <v>18.89</v>
      </c>
      <c r="M412" s="653">
        <v>1</v>
      </c>
      <c r="N412" s="654">
        <v>18.89</v>
      </c>
    </row>
    <row r="413" spans="1:14" ht="14.4" customHeight="1" x14ac:dyDescent="0.3">
      <c r="A413" s="649" t="s">
        <v>580</v>
      </c>
      <c r="B413" s="650" t="s">
        <v>581</v>
      </c>
      <c r="C413" s="651" t="s">
        <v>585</v>
      </c>
      <c r="D413" s="652" t="s">
        <v>3291</v>
      </c>
      <c r="E413" s="651" t="s">
        <v>608</v>
      </c>
      <c r="F413" s="652" t="s">
        <v>3297</v>
      </c>
      <c r="G413" s="651" t="s">
        <v>1839</v>
      </c>
      <c r="H413" s="651" t="s">
        <v>1995</v>
      </c>
      <c r="I413" s="651" t="s">
        <v>1995</v>
      </c>
      <c r="J413" s="651" t="s">
        <v>1996</v>
      </c>
      <c r="K413" s="651" t="s">
        <v>1997</v>
      </c>
      <c r="L413" s="653">
        <v>107.71999999999996</v>
      </c>
      <c r="M413" s="653">
        <v>1</v>
      </c>
      <c r="N413" s="654">
        <v>107.71999999999996</v>
      </c>
    </row>
    <row r="414" spans="1:14" ht="14.4" customHeight="1" x14ac:dyDescent="0.3">
      <c r="A414" s="649" t="s">
        <v>580</v>
      </c>
      <c r="B414" s="650" t="s">
        <v>581</v>
      </c>
      <c r="C414" s="651" t="s">
        <v>585</v>
      </c>
      <c r="D414" s="652" t="s">
        <v>3291</v>
      </c>
      <c r="E414" s="651" t="s">
        <v>608</v>
      </c>
      <c r="F414" s="652" t="s">
        <v>3297</v>
      </c>
      <c r="G414" s="651" t="s">
        <v>1839</v>
      </c>
      <c r="H414" s="651" t="s">
        <v>1998</v>
      </c>
      <c r="I414" s="651" t="s">
        <v>1999</v>
      </c>
      <c r="J414" s="651" t="s">
        <v>2000</v>
      </c>
      <c r="K414" s="651" t="s">
        <v>2001</v>
      </c>
      <c r="L414" s="653">
        <v>91.359999999999985</v>
      </c>
      <c r="M414" s="653">
        <v>2</v>
      </c>
      <c r="N414" s="654">
        <v>182.71999999999997</v>
      </c>
    </row>
    <row r="415" spans="1:14" ht="14.4" customHeight="1" x14ac:dyDescent="0.3">
      <c r="A415" s="649" t="s">
        <v>580</v>
      </c>
      <c r="B415" s="650" t="s">
        <v>581</v>
      </c>
      <c r="C415" s="651" t="s">
        <v>585</v>
      </c>
      <c r="D415" s="652" t="s">
        <v>3291</v>
      </c>
      <c r="E415" s="651" t="s">
        <v>608</v>
      </c>
      <c r="F415" s="652" t="s">
        <v>3297</v>
      </c>
      <c r="G415" s="651" t="s">
        <v>1839</v>
      </c>
      <c r="H415" s="651" t="s">
        <v>2002</v>
      </c>
      <c r="I415" s="651" t="s">
        <v>2003</v>
      </c>
      <c r="J415" s="651" t="s">
        <v>2004</v>
      </c>
      <c r="K415" s="651" t="s">
        <v>1903</v>
      </c>
      <c r="L415" s="653">
        <v>150.75333333333333</v>
      </c>
      <c r="M415" s="653">
        <v>3</v>
      </c>
      <c r="N415" s="654">
        <v>452.26</v>
      </c>
    </row>
    <row r="416" spans="1:14" ht="14.4" customHeight="1" x14ac:dyDescent="0.3">
      <c r="A416" s="649" t="s">
        <v>580</v>
      </c>
      <c r="B416" s="650" t="s">
        <v>581</v>
      </c>
      <c r="C416" s="651" t="s">
        <v>585</v>
      </c>
      <c r="D416" s="652" t="s">
        <v>3291</v>
      </c>
      <c r="E416" s="651" t="s">
        <v>608</v>
      </c>
      <c r="F416" s="652" t="s">
        <v>3297</v>
      </c>
      <c r="G416" s="651" t="s">
        <v>1839</v>
      </c>
      <c r="H416" s="651" t="s">
        <v>2005</v>
      </c>
      <c r="I416" s="651" t="s">
        <v>2006</v>
      </c>
      <c r="J416" s="651" t="s">
        <v>2007</v>
      </c>
      <c r="K416" s="651" t="s">
        <v>2008</v>
      </c>
      <c r="L416" s="653">
        <v>41.567999999999998</v>
      </c>
      <c r="M416" s="653">
        <v>5</v>
      </c>
      <c r="N416" s="654">
        <v>207.84</v>
      </c>
    </row>
    <row r="417" spans="1:14" ht="14.4" customHeight="1" x14ac:dyDescent="0.3">
      <c r="A417" s="649" t="s">
        <v>580</v>
      </c>
      <c r="B417" s="650" t="s">
        <v>581</v>
      </c>
      <c r="C417" s="651" t="s">
        <v>585</v>
      </c>
      <c r="D417" s="652" t="s">
        <v>3291</v>
      </c>
      <c r="E417" s="651" t="s">
        <v>608</v>
      </c>
      <c r="F417" s="652" t="s">
        <v>3297</v>
      </c>
      <c r="G417" s="651" t="s">
        <v>1839</v>
      </c>
      <c r="H417" s="651" t="s">
        <v>2009</v>
      </c>
      <c r="I417" s="651" t="s">
        <v>2010</v>
      </c>
      <c r="J417" s="651" t="s">
        <v>1875</v>
      </c>
      <c r="K417" s="651" t="s">
        <v>2011</v>
      </c>
      <c r="L417" s="653">
        <v>0</v>
      </c>
      <c r="M417" s="653">
        <v>0</v>
      </c>
      <c r="N417" s="654">
        <v>0</v>
      </c>
    </row>
    <row r="418" spans="1:14" ht="14.4" customHeight="1" x14ac:dyDescent="0.3">
      <c r="A418" s="649" t="s">
        <v>580</v>
      </c>
      <c r="B418" s="650" t="s">
        <v>581</v>
      </c>
      <c r="C418" s="651" t="s">
        <v>585</v>
      </c>
      <c r="D418" s="652" t="s">
        <v>3291</v>
      </c>
      <c r="E418" s="651" t="s">
        <v>608</v>
      </c>
      <c r="F418" s="652" t="s">
        <v>3297</v>
      </c>
      <c r="G418" s="651" t="s">
        <v>1839</v>
      </c>
      <c r="H418" s="651" t="s">
        <v>2012</v>
      </c>
      <c r="I418" s="651" t="s">
        <v>2013</v>
      </c>
      <c r="J418" s="651" t="s">
        <v>2014</v>
      </c>
      <c r="K418" s="651" t="s">
        <v>2015</v>
      </c>
      <c r="L418" s="653">
        <v>653.2567680139955</v>
      </c>
      <c r="M418" s="653">
        <v>1</v>
      </c>
      <c r="N418" s="654">
        <v>653.2567680139955</v>
      </c>
    </row>
    <row r="419" spans="1:14" ht="14.4" customHeight="1" x14ac:dyDescent="0.3">
      <c r="A419" s="649" t="s">
        <v>580</v>
      </c>
      <c r="B419" s="650" t="s">
        <v>581</v>
      </c>
      <c r="C419" s="651" t="s">
        <v>585</v>
      </c>
      <c r="D419" s="652" t="s">
        <v>3291</v>
      </c>
      <c r="E419" s="651" t="s">
        <v>608</v>
      </c>
      <c r="F419" s="652" t="s">
        <v>3297</v>
      </c>
      <c r="G419" s="651" t="s">
        <v>1839</v>
      </c>
      <c r="H419" s="651" t="s">
        <v>2016</v>
      </c>
      <c r="I419" s="651" t="s">
        <v>2017</v>
      </c>
      <c r="J419" s="651" t="s">
        <v>2018</v>
      </c>
      <c r="K419" s="651" t="s">
        <v>2019</v>
      </c>
      <c r="L419" s="653">
        <v>356.49996314394087</v>
      </c>
      <c r="M419" s="653">
        <v>1</v>
      </c>
      <c r="N419" s="654">
        <v>356.49996314394087</v>
      </c>
    </row>
    <row r="420" spans="1:14" ht="14.4" customHeight="1" x14ac:dyDescent="0.3">
      <c r="A420" s="649" t="s">
        <v>580</v>
      </c>
      <c r="B420" s="650" t="s">
        <v>581</v>
      </c>
      <c r="C420" s="651" t="s">
        <v>585</v>
      </c>
      <c r="D420" s="652" t="s">
        <v>3291</v>
      </c>
      <c r="E420" s="651" t="s">
        <v>608</v>
      </c>
      <c r="F420" s="652" t="s">
        <v>3297</v>
      </c>
      <c r="G420" s="651" t="s">
        <v>1839</v>
      </c>
      <c r="H420" s="651" t="s">
        <v>2020</v>
      </c>
      <c r="I420" s="651" t="s">
        <v>2021</v>
      </c>
      <c r="J420" s="651" t="s">
        <v>2018</v>
      </c>
      <c r="K420" s="651" t="s">
        <v>2022</v>
      </c>
      <c r="L420" s="653">
        <v>413.99999999999989</v>
      </c>
      <c r="M420" s="653">
        <v>2</v>
      </c>
      <c r="N420" s="654">
        <v>827.99999999999977</v>
      </c>
    </row>
    <row r="421" spans="1:14" ht="14.4" customHeight="1" x14ac:dyDescent="0.3">
      <c r="A421" s="649" t="s">
        <v>580</v>
      </c>
      <c r="B421" s="650" t="s">
        <v>581</v>
      </c>
      <c r="C421" s="651" t="s">
        <v>585</v>
      </c>
      <c r="D421" s="652" t="s">
        <v>3291</v>
      </c>
      <c r="E421" s="651" t="s">
        <v>608</v>
      </c>
      <c r="F421" s="652" t="s">
        <v>3297</v>
      </c>
      <c r="G421" s="651" t="s">
        <v>1839</v>
      </c>
      <c r="H421" s="651" t="s">
        <v>2023</v>
      </c>
      <c r="I421" s="651" t="s">
        <v>2024</v>
      </c>
      <c r="J421" s="651" t="s">
        <v>2025</v>
      </c>
      <c r="K421" s="651" t="s">
        <v>2026</v>
      </c>
      <c r="L421" s="653">
        <v>380.67690860219392</v>
      </c>
      <c r="M421" s="653">
        <v>99</v>
      </c>
      <c r="N421" s="654">
        <v>37687.013951617198</v>
      </c>
    </row>
    <row r="422" spans="1:14" ht="14.4" customHeight="1" x14ac:dyDescent="0.3">
      <c r="A422" s="649" t="s">
        <v>580</v>
      </c>
      <c r="B422" s="650" t="s">
        <v>581</v>
      </c>
      <c r="C422" s="651" t="s">
        <v>585</v>
      </c>
      <c r="D422" s="652" t="s">
        <v>3291</v>
      </c>
      <c r="E422" s="651" t="s">
        <v>608</v>
      </c>
      <c r="F422" s="652" t="s">
        <v>3297</v>
      </c>
      <c r="G422" s="651" t="s">
        <v>1839</v>
      </c>
      <c r="H422" s="651" t="s">
        <v>2027</v>
      </c>
      <c r="I422" s="651" t="s">
        <v>2028</v>
      </c>
      <c r="J422" s="651" t="s">
        <v>1942</v>
      </c>
      <c r="K422" s="651" t="s">
        <v>2029</v>
      </c>
      <c r="L422" s="653">
        <v>60.659982800829894</v>
      </c>
      <c r="M422" s="653">
        <v>16</v>
      </c>
      <c r="N422" s="654">
        <v>970.55972481327831</v>
      </c>
    </row>
    <row r="423" spans="1:14" ht="14.4" customHeight="1" x14ac:dyDescent="0.3">
      <c r="A423" s="649" t="s">
        <v>580</v>
      </c>
      <c r="B423" s="650" t="s">
        <v>581</v>
      </c>
      <c r="C423" s="651" t="s">
        <v>585</v>
      </c>
      <c r="D423" s="652" t="s">
        <v>3291</v>
      </c>
      <c r="E423" s="651" t="s">
        <v>608</v>
      </c>
      <c r="F423" s="652" t="s">
        <v>3297</v>
      </c>
      <c r="G423" s="651" t="s">
        <v>1839</v>
      </c>
      <c r="H423" s="651" t="s">
        <v>2030</v>
      </c>
      <c r="I423" s="651" t="s">
        <v>2031</v>
      </c>
      <c r="J423" s="651" t="s">
        <v>2032</v>
      </c>
      <c r="K423" s="651" t="s">
        <v>2033</v>
      </c>
      <c r="L423" s="653">
        <v>162.03960041319095</v>
      </c>
      <c r="M423" s="653">
        <v>2</v>
      </c>
      <c r="N423" s="654">
        <v>324.07920082638191</v>
      </c>
    </row>
    <row r="424" spans="1:14" ht="14.4" customHeight="1" x14ac:dyDescent="0.3">
      <c r="A424" s="649" t="s">
        <v>580</v>
      </c>
      <c r="B424" s="650" t="s">
        <v>581</v>
      </c>
      <c r="C424" s="651" t="s">
        <v>585</v>
      </c>
      <c r="D424" s="652" t="s">
        <v>3291</v>
      </c>
      <c r="E424" s="651" t="s">
        <v>608</v>
      </c>
      <c r="F424" s="652" t="s">
        <v>3297</v>
      </c>
      <c r="G424" s="651" t="s">
        <v>1839</v>
      </c>
      <c r="H424" s="651" t="s">
        <v>2034</v>
      </c>
      <c r="I424" s="651" t="s">
        <v>2035</v>
      </c>
      <c r="J424" s="651" t="s">
        <v>2036</v>
      </c>
      <c r="K424" s="651" t="s">
        <v>1396</v>
      </c>
      <c r="L424" s="653">
        <v>29.563274429649166</v>
      </c>
      <c r="M424" s="653">
        <v>9</v>
      </c>
      <c r="N424" s="654">
        <v>266.0694698668425</v>
      </c>
    </row>
    <row r="425" spans="1:14" ht="14.4" customHeight="1" x14ac:dyDescent="0.3">
      <c r="A425" s="649" t="s">
        <v>580</v>
      </c>
      <c r="B425" s="650" t="s">
        <v>581</v>
      </c>
      <c r="C425" s="651" t="s">
        <v>585</v>
      </c>
      <c r="D425" s="652" t="s">
        <v>3291</v>
      </c>
      <c r="E425" s="651" t="s">
        <v>608</v>
      </c>
      <c r="F425" s="652" t="s">
        <v>3297</v>
      </c>
      <c r="G425" s="651" t="s">
        <v>1839</v>
      </c>
      <c r="H425" s="651" t="s">
        <v>2037</v>
      </c>
      <c r="I425" s="651" t="s">
        <v>2038</v>
      </c>
      <c r="J425" s="651" t="s">
        <v>2039</v>
      </c>
      <c r="K425" s="651" t="s">
        <v>2040</v>
      </c>
      <c r="L425" s="653">
        <v>128.65</v>
      </c>
      <c r="M425" s="653">
        <v>1</v>
      </c>
      <c r="N425" s="654">
        <v>128.65</v>
      </c>
    </row>
    <row r="426" spans="1:14" ht="14.4" customHeight="1" x14ac:dyDescent="0.3">
      <c r="A426" s="649" t="s">
        <v>580</v>
      </c>
      <c r="B426" s="650" t="s">
        <v>581</v>
      </c>
      <c r="C426" s="651" t="s">
        <v>585</v>
      </c>
      <c r="D426" s="652" t="s">
        <v>3291</v>
      </c>
      <c r="E426" s="651" t="s">
        <v>608</v>
      </c>
      <c r="F426" s="652" t="s">
        <v>3297</v>
      </c>
      <c r="G426" s="651" t="s">
        <v>1839</v>
      </c>
      <c r="H426" s="651" t="s">
        <v>2041</v>
      </c>
      <c r="I426" s="651" t="s">
        <v>2042</v>
      </c>
      <c r="J426" s="651" t="s">
        <v>2043</v>
      </c>
      <c r="K426" s="651" t="s">
        <v>2044</v>
      </c>
      <c r="L426" s="653">
        <v>548.5</v>
      </c>
      <c r="M426" s="653">
        <v>3</v>
      </c>
      <c r="N426" s="654">
        <v>1645.5</v>
      </c>
    </row>
    <row r="427" spans="1:14" ht="14.4" customHeight="1" x14ac:dyDescent="0.3">
      <c r="A427" s="649" t="s">
        <v>580</v>
      </c>
      <c r="B427" s="650" t="s">
        <v>581</v>
      </c>
      <c r="C427" s="651" t="s">
        <v>585</v>
      </c>
      <c r="D427" s="652" t="s">
        <v>3291</v>
      </c>
      <c r="E427" s="651" t="s">
        <v>608</v>
      </c>
      <c r="F427" s="652" t="s">
        <v>3297</v>
      </c>
      <c r="G427" s="651" t="s">
        <v>1839</v>
      </c>
      <c r="H427" s="651" t="s">
        <v>2045</v>
      </c>
      <c r="I427" s="651" t="s">
        <v>2045</v>
      </c>
      <c r="J427" s="651" t="s">
        <v>2046</v>
      </c>
      <c r="K427" s="651" t="s">
        <v>2047</v>
      </c>
      <c r="L427" s="653">
        <v>96.973297989582392</v>
      </c>
      <c r="M427" s="653">
        <v>17.069479099999999</v>
      </c>
      <c r="N427" s="654">
        <v>1655.2836832912485</v>
      </c>
    </row>
    <row r="428" spans="1:14" ht="14.4" customHeight="1" x14ac:dyDescent="0.3">
      <c r="A428" s="649" t="s">
        <v>580</v>
      </c>
      <c r="B428" s="650" t="s">
        <v>581</v>
      </c>
      <c r="C428" s="651" t="s">
        <v>585</v>
      </c>
      <c r="D428" s="652" t="s">
        <v>3291</v>
      </c>
      <c r="E428" s="651" t="s">
        <v>608</v>
      </c>
      <c r="F428" s="652" t="s">
        <v>3297</v>
      </c>
      <c r="G428" s="651" t="s">
        <v>1839</v>
      </c>
      <c r="H428" s="651" t="s">
        <v>2048</v>
      </c>
      <c r="I428" s="651" t="s">
        <v>2049</v>
      </c>
      <c r="J428" s="651" t="s">
        <v>2046</v>
      </c>
      <c r="K428" s="651" t="s">
        <v>2050</v>
      </c>
      <c r="L428" s="653">
        <v>239.89807501340914</v>
      </c>
      <c r="M428" s="653">
        <v>65.099174899999994</v>
      </c>
      <c r="N428" s="654">
        <v>15617.16674347124</v>
      </c>
    </row>
    <row r="429" spans="1:14" ht="14.4" customHeight="1" x14ac:dyDescent="0.3">
      <c r="A429" s="649" t="s">
        <v>580</v>
      </c>
      <c r="B429" s="650" t="s">
        <v>581</v>
      </c>
      <c r="C429" s="651" t="s">
        <v>585</v>
      </c>
      <c r="D429" s="652" t="s">
        <v>3291</v>
      </c>
      <c r="E429" s="651" t="s">
        <v>608</v>
      </c>
      <c r="F429" s="652" t="s">
        <v>3297</v>
      </c>
      <c r="G429" s="651" t="s">
        <v>1839</v>
      </c>
      <c r="H429" s="651" t="s">
        <v>2051</v>
      </c>
      <c r="I429" s="651" t="s">
        <v>2052</v>
      </c>
      <c r="J429" s="651" t="s">
        <v>2053</v>
      </c>
      <c r="K429" s="651" t="s">
        <v>2054</v>
      </c>
      <c r="L429" s="653">
        <v>5967.75</v>
      </c>
      <c r="M429" s="653">
        <v>1</v>
      </c>
      <c r="N429" s="654">
        <v>5967.75</v>
      </c>
    </row>
    <row r="430" spans="1:14" ht="14.4" customHeight="1" x14ac:dyDescent="0.3">
      <c r="A430" s="649" t="s">
        <v>580</v>
      </c>
      <c r="B430" s="650" t="s">
        <v>581</v>
      </c>
      <c r="C430" s="651" t="s">
        <v>585</v>
      </c>
      <c r="D430" s="652" t="s">
        <v>3291</v>
      </c>
      <c r="E430" s="651" t="s">
        <v>608</v>
      </c>
      <c r="F430" s="652" t="s">
        <v>3297</v>
      </c>
      <c r="G430" s="651" t="s">
        <v>1839</v>
      </c>
      <c r="H430" s="651" t="s">
        <v>2055</v>
      </c>
      <c r="I430" s="651" t="s">
        <v>2055</v>
      </c>
      <c r="J430" s="651" t="s">
        <v>2056</v>
      </c>
      <c r="K430" s="651" t="s">
        <v>2057</v>
      </c>
      <c r="L430" s="653">
        <v>622.96271364944971</v>
      </c>
      <c r="M430" s="653">
        <v>32.373372799999984</v>
      </c>
      <c r="N430" s="654">
        <v>20167.404169473273</v>
      </c>
    </row>
    <row r="431" spans="1:14" ht="14.4" customHeight="1" x14ac:dyDescent="0.3">
      <c r="A431" s="649" t="s">
        <v>580</v>
      </c>
      <c r="B431" s="650" t="s">
        <v>581</v>
      </c>
      <c r="C431" s="651" t="s">
        <v>585</v>
      </c>
      <c r="D431" s="652" t="s">
        <v>3291</v>
      </c>
      <c r="E431" s="651" t="s">
        <v>608</v>
      </c>
      <c r="F431" s="652" t="s">
        <v>3297</v>
      </c>
      <c r="G431" s="651" t="s">
        <v>1839</v>
      </c>
      <c r="H431" s="651" t="s">
        <v>2058</v>
      </c>
      <c r="I431" s="651" t="s">
        <v>2059</v>
      </c>
      <c r="J431" s="651" t="s">
        <v>2060</v>
      </c>
      <c r="K431" s="651" t="s">
        <v>2061</v>
      </c>
      <c r="L431" s="653">
        <v>549.54000000000008</v>
      </c>
      <c r="M431" s="653">
        <v>1</v>
      </c>
      <c r="N431" s="654">
        <v>549.54000000000008</v>
      </c>
    </row>
    <row r="432" spans="1:14" ht="14.4" customHeight="1" x14ac:dyDescent="0.3">
      <c r="A432" s="649" t="s">
        <v>580</v>
      </c>
      <c r="B432" s="650" t="s">
        <v>581</v>
      </c>
      <c r="C432" s="651" t="s">
        <v>585</v>
      </c>
      <c r="D432" s="652" t="s">
        <v>3291</v>
      </c>
      <c r="E432" s="651" t="s">
        <v>608</v>
      </c>
      <c r="F432" s="652" t="s">
        <v>3297</v>
      </c>
      <c r="G432" s="651" t="s">
        <v>1839</v>
      </c>
      <c r="H432" s="651" t="s">
        <v>2062</v>
      </c>
      <c r="I432" s="651" t="s">
        <v>2063</v>
      </c>
      <c r="J432" s="651" t="s">
        <v>2064</v>
      </c>
      <c r="K432" s="651" t="s">
        <v>2065</v>
      </c>
      <c r="L432" s="653">
        <v>83.139999999999986</v>
      </c>
      <c r="M432" s="653">
        <v>4</v>
      </c>
      <c r="N432" s="654">
        <v>332.55999999999995</v>
      </c>
    </row>
    <row r="433" spans="1:14" ht="14.4" customHeight="1" x14ac:dyDescent="0.3">
      <c r="A433" s="649" t="s">
        <v>580</v>
      </c>
      <c r="B433" s="650" t="s">
        <v>581</v>
      </c>
      <c r="C433" s="651" t="s">
        <v>585</v>
      </c>
      <c r="D433" s="652" t="s">
        <v>3291</v>
      </c>
      <c r="E433" s="651" t="s">
        <v>608</v>
      </c>
      <c r="F433" s="652" t="s">
        <v>3297</v>
      </c>
      <c r="G433" s="651" t="s">
        <v>1839</v>
      </c>
      <c r="H433" s="651" t="s">
        <v>2066</v>
      </c>
      <c r="I433" s="651" t="s">
        <v>2067</v>
      </c>
      <c r="J433" s="651" t="s">
        <v>2068</v>
      </c>
      <c r="K433" s="651" t="s">
        <v>2069</v>
      </c>
      <c r="L433" s="653">
        <v>127.73000000000003</v>
      </c>
      <c r="M433" s="653">
        <v>3</v>
      </c>
      <c r="N433" s="654">
        <v>383.19000000000011</v>
      </c>
    </row>
    <row r="434" spans="1:14" ht="14.4" customHeight="1" x14ac:dyDescent="0.3">
      <c r="A434" s="649" t="s">
        <v>580</v>
      </c>
      <c r="B434" s="650" t="s">
        <v>581</v>
      </c>
      <c r="C434" s="651" t="s">
        <v>585</v>
      </c>
      <c r="D434" s="652" t="s">
        <v>3291</v>
      </c>
      <c r="E434" s="651" t="s">
        <v>608</v>
      </c>
      <c r="F434" s="652" t="s">
        <v>3297</v>
      </c>
      <c r="G434" s="651" t="s">
        <v>1839</v>
      </c>
      <c r="H434" s="651" t="s">
        <v>2070</v>
      </c>
      <c r="I434" s="651" t="s">
        <v>2070</v>
      </c>
      <c r="J434" s="651" t="s">
        <v>2071</v>
      </c>
      <c r="K434" s="651" t="s">
        <v>2072</v>
      </c>
      <c r="L434" s="653">
        <v>173.06095059768265</v>
      </c>
      <c r="M434" s="653">
        <v>216.28238759999988</v>
      </c>
      <c r="N434" s="654">
        <v>37430.035595592431</v>
      </c>
    </row>
    <row r="435" spans="1:14" ht="14.4" customHeight="1" x14ac:dyDescent="0.3">
      <c r="A435" s="649" t="s">
        <v>580</v>
      </c>
      <c r="B435" s="650" t="s">
        <v>581</v>
      </c>
      <c r="C435" s="651" t="s">
        <v>585</v>
      </c>
      <c r="D435" s="652" t="s">
        <v>3291</v>
      </c>
      <c r="E435" s="651" t="s">
        <v>608</v>
      </c>
      <c r="F435" s="652" t="s">
        <v>3297</v>
      </c>
      <c r="G435" s="651" t="s">
        <v>1839</v>
      </c>
      <c r="H435" s="651" t="s">
        <v>2073</v>
      </c>
      <c r="I435" s="651" t="s">
        <v>2074</v>
      </c>
      <c r="J435" s="651" t="s">
        <v>2075</v>
      </c>
      <c r="K435" s="651" t="s">
        <v>2076</v>
      </c>
      <c r="L435" s="653">
        <v>528.76</v>
      </c>
      <c r="M435" s="653">
        <v>2</v>
      </c>
      <c r="N435" s="654">
        <v>1057.52</v>
      </c>
    </row>
    <row r="436" spans="1:14" ht="14.4" customHeight="1" x14ac:dyDescent="0.3">
      <c r="A436" s="649" t="s">
        <v>580</v>
      </c>
      <c r="B436" s="650" t="s">
        <v>581</v>
      </c>
      <c r="C436" s="651" t="s">
        <v>585</v>
      </c>
      <c r="D436" s="652" t="s">
        <v>3291</v>
      </c>
      <c r="E436" s="651" t="s">
        <v>608</v>
      </c>
      <c r="F436" s="652" t="s">
        <v>3297</v>
      </c>
      <c r="G436" s="651" t="s">
        <v>1839</v>
      </c>
      <c r="H436" s="651" t="s">
        <v>2077</v>
      </c>
      <c r="I436" s="651" t="s">
        <v>2078</v>
      </c>
      <c r="J436" s="651" t="s">
        <v>2079</v>
      </c>
      <c r="K436" s="651" t="s">
        <v>2080</v>
      </c>
      <c r="L436" s="653">
        <v>574.44600640519354</v>
      </c>
      <c r="M436" s="653">
        <v>27.644999999999996</v>
      </c>
      <c r="N436" s="654">
        <v>15880.559847071574</v>
      </c>
    </row>
    <row r="437" spans="1:14" ht="14.4" customHeight="1" x14ac:dyDescent="0.3">
      <c r="A437" s="649" t="s">
        <v>580</v>
      </c>
      <c r="B437" s="650" t="s">
        <v>581</v>
      </c>
      <c r="C437" s="651" t="s">
        <v>585</v>
      </c>
      <c r="D437" s="652" t="s">
        <v>3291</v>
      </c>
      <c r="E437" s="651" t="s">
        <v>608</v>
      </c>
      <c r="F437" s="652" t="s">
        <v>3297</v>
      </c>
      <c r="G437" s="651" t="s">
        <v>1839</v>
      </c>
      <c r="H437" s="651" t="s">
        <v>2081</v>
      </c>
      <c r="I437" s="651" t="s">
        <v>2082</v>
      </c>
      <c r="J437" s="651" t="s">
        <v>2083</v>
      </c>
      <c r="K437" s="651" t="s">
        <v>2084</v>
      </c>
      <c r="L437" s="653">
        <v>133.6</v>
      </c>
      <c r="M437" s="653">
        <v>5</v>
      </c>
      <c r="N437" s="654">
        <v>668</v>
      </c>
    </row>
    <row r="438" spans="1:14" ht="14.4" customHeight="1" x14ac:dyDescent="0.3">
      <c r="A438" s="649" t="s">
        <v>580</v>
      </c>
      <c r="B438" s="650" t="s">
        <v>581</v>
      </c>
      <c r="C438" s="651" t="s">
        <v>585</v>
      </c>
      <c r="D438" s="652" t="s">
        <v>3291</v>
      </c>
      <c r="E438" s="651" t="s">
        <v>608</v>
      </c>
      <c r="F438" s="652" t="s">
        <v>3297</v>
      </c>
      <c r="G438" s="651" t="s">
        <v>1839</v>
      </c>
      <c r="H438" s="651" t="s">
        <v>2085</v>
      </c>
      <c r="I438" s="651" t="s">
        <v>2086</v>
      </c>
      <c r="J438" s="651" t="s">
        <v>2087</v>
      </c>
      <c r="K438" s="651" t="s">
        <v>916</v>
      </c>
      <c r="L438" s="653">
        <v>101.64000000000001</v>
      </c>
      <c r="M438" s="653">
        <v>2</v>
      </c>
      <c r="N438" s="654">
        <v>203.28000000000003</v>
      </c>
    </row>
    <row r="439" spans="1:14" ht="14.4" customHeight="1" x14ac:dyDescent="0.3">
      <c r="A439" s="649" t="s">
        <v>580</v>
      </c>
      <c r="B439" s="650" t="s">
        <v>581</v>
      </c>
      <c r="C439" s="651" t="s">
        <v>585</v>
      </c>
      <c r="D439" s="652" t="s">
        <v>3291</v>
      </c>
      <c r="E439" s="651" t="s">
        <v>608</v>
      </c>
      <c r="F439" s="652" t="s">
        <v>3297</v>
      </c>
      <c r="G439" s="651" t="s">
        <v>1839</v>
      </c>
      <c r="H439" s="651" t="s">
        <v>2088</v>
      </c>
      <c r="I439" s="651" t="s">
        <v>2088</v>
      </c>
      <c r="J439" s="651" t="s">
        <v>2089</v>
      </c>
      <c r="K439" s="651" t="s">
        <v>2090</v>
      </c>
      <c r="L439" s="653">
        <v>687.16532088691747</v>
      </c>
      <c r="M439" s="653">
        <v>13.174890599999989</v>
      </c>
      <c r="N439" s="654">
        <v>9053.3279267990256</v>
      </c>
    </row>
    <row r="440" spans="1:14" ht="14.4" customHeight="1" x14ac:dyDescent="0.3">
      <c r="A440" s="649" t="s">
        <v>580</v>
      </c>
      <c r="B440" s="650" t="s">
        <v>581</v>
      </c>
      <c r="C440" s="651" t="s">
        <v>585</v>
      </c>
      <c r="D440" s="652" t="s">
        <v>3291</v>
      </c>
      <c r="E440" s="651" t="s">
        <v>608</v>
      </c>
      <c r="F440" s="652" t="s">
        <v>3297</v>
      </c>
      <c r="G440" s="651" t="s">
        <v>1839</v>
      </c>
      <c r="H440" s="651" t="s">
        <v>2091</v>
      </c>
      <c r="I440" s="651" t="s">
        <v>2091</v>
      </c>
      <c r="J440" s="651" t="s">
        <v>2092</v>
      </c>
      <c r="K440" s="651" t="s">
        <v>2093</v>
      </c>
      <c r="L440" s="653">
        <v>264.46922804804632</v>
      </c>
      <c r="M440" s="653">
        <v>153.05774170000001</v>
      </c>
      <c r="N440" s="654">
        <v>40479.062794176272</v>
      </c>
    </row>
    <row r="441" spans="1:14" ht="14.4" customHeight="1" x14ac:dyDescent="0.3">
      <c r="A441" s="649" t="s">
        <v>580</v>
      </c>
      <c r="B441" s="650" t="s">
        <v>581</v>
      </c>
      <c r="C441" s="651" t="s">
        <v>585</v>
      </c>
      <c r="D441" s="652" t="s">
        <v>3291</v>
      </c>
      <c r="E441" s="651" t="s">
        <v>608</v>
      </c>
      <c r="F441" s="652" t="s">
        <v>3297</v>
      </c>
      <c r="G441" s="651" t="s">
        <v>1839</v>
      </c>
      <c r="H441" s="651" t="s">
        <v>2094</v>
      </c>
      <c r="I441" s="651" t="s">
        <v>2094</v>
      </c>
      <c r="J441" s="651" t="s">
        <v>2095</v>
      </c>
      <c r="K441" s="651" t="s">
        <v>916</v>
      </c>
      <c r="L441" s="653">
        <v>164.21050530617595</v>
      </c>
      <c r="M441" s="653">
        <v>1</v>
      </c>
      <c r="N441" s="654">
        <v>164.21050530617595</v>
      </c>
    </row>
    <row r="442" spans="1:14" ht="14.4" customHeight="1" x14ac:dyDescent="0.3">
      <c r="A442" s="649" t="s">
        <v>580</v>
      </c>
      <c r="B442" s="650" t="s">
        <v>581</v>
      </c>
      <c r="C442" s="651" t="s">
        <v>585</v>
      </c>
      <c r="D442" s="652" t="s">
        <v>3291</v>
      </c>
      <c r="E442" s="651" t="s">
        <v>608</v>
      </c>
      <c r="F442" s="652" t="s">
        <v>3297</v>
      </c>
      <c r="G442" s="651" t="s">
        <v>1839</v>
      </c>
      <c r="H442" s="651" t="s">
        <v>2096</v>
      </c>
      <c r="I442" s="651" t="s">
        <v>2097</v>
      </c>
      <c r="J442" s="651" t="s">
        <v>2098</v>
      </c>
      <c r="K442" s="651" t="s">
        <v>2099</v>
      </c>
      <c r="L442" s="653">
        <v>245.56004938580622</v>
      </c>
      <c r="M442" s="653">
        <v>2</v>
      </c>
      <c r="N442" s="654">
        <v>491.12009877161245</v>
      </c>
    </row>
    <row r="443" spans="1:14" ht="14.4" customHeight="1" x14ac:dyDescent="0.3">
      <c r="A443" s="649" t="s">
        <v>580</v>
      </c>
      <c r="B443" s="650" t="s">
        <v>581</v>
      </c>
      <c r="C443" s="651" t="s">
        <v>585</v>
      </c>
      <c r="D443" s="652" t="s">
        <v>3291</v>
      </c>
      <c r="E443" s="651" t="s">
        <v>608</v>
      </c>
      <c r="F443" s="652" t="s">
        <v>3297</v>
      </c>
      <c r="G443" s="651" t="s">
        <v>1839</v>
      </c>
      <c r="H443" s="651" t="s">
        <v>2100</v>
      </c>
      <c r="I443" s="651" t="s">
        <v>2100</v>
      </c>
      <c r="J443" s="651" t="s">
        <v>2101</v>
      </c>
      <c r="K443" s="651" t="s">
        <v>2102</v>
      </c>
      <c r="L443" s="653">
        <v>2702.5717059881008</v>
      </c>
      <c r="M443" s="653">
        <v>5.2609136000000012</v>
      </c>
      <c r="N443" s="654">
        <v>14217.996243008005</v>
      </c>
    </row>
    <row r="444" spans="1:14" ht="14.4" customHeight="1" x14ac:dyDescent="0.3">
      <c r="A444" s="649" t="s">
        <v>580</v>
      </c>
      <c r="B444" s="650" t="s">
        <v>581</v>
      </c>
      <c r="C444" s="651" t="s">
        <v>585</v>
      </c>
      <c r="D444" s="652" t="s">
        <v>3291</v>
      </c>
      <c r="E444" s="651" t="s">
        <v>608</v>
      </c>
      <c r="F444" s="652" t="s">
        <v>3297</v>
      </c>
      <c r="G444" s="651" t="s">
        <v>1839</v>
      </c>
      <c r="H444" s="651" t="s">
        <v>2103</v>
      </c>
      <c r="I444" s="651" t="s">
        <v>2103</v>
      </c>
      <c r="J444" s="651" t="s">
        <v>2071</v>
      </c>
      <c r="K444" s="651" t="s">
        <v>2104</v>
      </c>
      <c r="L444" s="653">
        <v>622.25244974728628</v>
      </c>
      <c r="M444" s="653">
        <v>3.2843614999999993</v>
      </c>
      <c r="N444" s="654">
        <v>2043.7019892306712</v>
      </c>
    </row>
    <row r="445" spans="1:14" ht="14.4" customHeight="1" x14ac:dyDescent="0.3">
      <c r="A445" s="649" t="s">
        <v>580</v>
      </c>
      <c r="B445" s="650" t="s">
        <v>581</v>
      </c>
      <c r="C445" s="651" t="s">
        <v>585</v>
      </c>
      <c r="D445" s="652" t="s">
        <v>3291</v>
      </c>
      <c r="E445" s="651" t="s">
        <v>608</v>
      </c>
      <c r="F445" s="652" t="s">
        <v>3297</v>
      </c>
      <c r="G445" s="651" t="s">
        <v>1839</v>
      </c>
      <c r="H445" s="651" t="s">
        <v>2105</v>
      </c>
      <c r="I445" s="651" t="s">
        <v>2106</v>
      </c>
      <c r="J445" s="651" t="s">
        <v>2107</v>
      </c>
      <c r="K445" s="651" t="s">
        <v>2047</v>
      </c>
      <c r="L445" s="653">
        <v>703.13433346909028</v>
      </c>
      <c r="M445" s="653">
        <v>17.576000000000001</v>
      </c>
      <c r="N445" s="654">
        <v>12358.28904505273</v>
      </c>
    </row>
    <row r="446" spans="1:14" ht="14.4" customHeight="1" x14ac:dyDescent="0.3">
      <c r="A446" s="649" t="s">
        <v>580</v>
      </c>
      <c r="B446" s="650" t="s">
        <v>581</v>
      </c>
      <c r="C446" s="651" t="s">
        <v>585</v>
      </c>
      <c r="D446" s="652" t="s">
        <v>3291</v>
      </c>
      <c r="E446" s="651" t="s">
        <v>608</v>
      </c>
      <c r="F446" s="652" t="s">
        <v>3297</v>
      </c>
      <c r="G446" s="651" t="s">
        <v>1839</v>
      </c>
      <c r="H446" s="651" t="s">
        <v>2108</v>
      </c>
      <c r="I446" s="651" t="s">
        <v>2109</v>
      </c>
      <c r="J446" s="651" t="s">
        <v>2110</v>
      </c>
      <c r="K446" s="651" t="s">
        <v>2111</v>
      </c>
      <c r="L446" s="653">
        <v>1613.4684139851202</v>
      </c>
      <c r="M446" s="653">
        <v>26.502999999999997</v>
      </c>
      <c r="N446" s="654">
        <v>42761.753375847635</v>
      </c>
    </row>
    <row r="447" spans="1:14" ht="14.4" customHeight="1" x14ac:dyDescent="0.3">
      <c r="A447" s="649" t="s">
        <v>580</v>
      </c>
      <c r="B447" s="650" t="s">
        <v>581</v>
      </c>
      <c r="C447" s="651" t="s">
        <v>585</v>
      </c>
      <c r="D447" s="652" t="s">
        <v>3291</v>
      </c>
      <c r="E447" s="651" t="s">
        <v>608</v>
      </c>
      <c r="F447" s="652" t="s">
        <v>3297</v>
      </c>
      <c r="G447" s="651" t="s">
        <v>1839</v>
      </c>
      <c r="H447" s="651" t="s">
        <v>2112</v>
      </c>
      <c r="I447" s="651" t="s">
        <v>2112</v>
      </c>
      <c r="J447" s="651" t="s">
        <v>2113</v>
      </c>
      <c r="K447" s="651" t="s">
        <v>2114</v>
      </c>
      <c r="L447" s="653">
        <v>271.28316320103374</v>
      </c>
      <c r="M447" s="653">
        <v>44</v>
      </c>
      <c r="N447" s="654">
        <v>11936.459180845484</v>
      </c>
    </row>
    <row r="448" spans="1:14" ht="14.4" customHeight="1" x14ac:dyDescent="0.3">
      <c r="A448" s="649" t="s">
        <v>580</v>
      </c>
      <c r="B448" s="650" t="s">
        <v>581</v>
      </c>
      <c r="C448" s="651" t="s">
        <v>585</v>
      </c>
      <c r="D448" s="652" t="s">
        <v>3291</v>
      </c>
      <c r="E448" s="651" t="s">
        <v>608</v>
      </c>
      <c r="F448" s="652" t="s">
        <v>3297</v>
      </c>
      <c r="G448" s="651" t="s">
        <v>1839</v>
      </c>
      <c r="H448" s="651" t="s">
        <v>2115</v>
      </c>
      <c r="I448" s="651" t="s">
        <v>2115</v>
      </c>
      <c r="J448" s="651" t="s">
        <v>2113</v>
      </c>
      <c r="K448" s="651" t="s">
        <v>2116</v>
      </c>
      <c r="L448" s="653">
        <v>1349.6344647876681</v>
      </c>
      <c r="M448" s="653">
        <v>17</v>
      </c>
      <c r="N448" s="654">
        <v>22943.785901390358</v>
      </c>
    </row>
    <row r="449" spans="1:14" ht="14.4" customHeight="1" x14ac:dyDescent="0.3">
      <c r="A449" s="649" t="s">
        <v>580</v>
      </c>
      <c r="B449" s="650" t="s">
        <v>581</v>
      </c>
      <c r="C449" s="651" t="s">
        <v>585</v>
      </c>
      <c r="D449" s="652" t="s">
        <v>3291</v>
      </c>
      <c r="E449" s="651" t="s">
        <v>608</v>
      </c>
      <c r="F449" s="652" t="s">
        <v>3297</v>
      </c>
      <c r="G449" s="651" t="s">
        <v>1839</v>
      </c>
      <c r="H449" s="651" t="s">
        <v>2117</v>
      </c>
      <c r="I449" s="651" t="s">
        <v>2118</v>
      </c>
      <c r="J449" s="651" t="s">
        <v>2119</v>
      </c>
      <c r="K449" s="651" t="s">
        <v>1517</v>
      </c>
      <c r="L449" s="653">
        <v>925.88999999999987</v>
      </c>
      <c r="M449" s="653">
        <v>1</v>
      </c>
      <c r="N449" s="654">
        <v>925.88999999999987</v>
      </c>
    </row>
    <row r="450" spans="1:14" ht="14.4" customHeight="1" x14ac:dyDescent="0.3">
      <c r="A450" s="649" t="s">
        <v>580</v>
      </c>
      <c r="B450" s="650" t="s">
        <v>581</v>
      </c>
      <c r="C450" s="651" t="s">
        <v>585</v>
      </c>
      <c r="D450" s="652" t="s">
        <v>3291</v>
      </c>
      <c r="E450" s="651" t="s">
        <v>608</v>
      </c>
      <c r="F450" s="652" t="s">
        <v>3297</v>
      </c>
      <c r="G450" s="651" t="s">
        <v>1839</v>
      </c>
      <c r="H450" s="651" t="s">
        <v>2120</v>
      </c>
      <c r="I450" s="651" t="s">
        <v>2121</v>
      </c>
      <c r="J450" s="651" t="s">
        <v>2122</v>
      </c>
      <c r="K450" s="651" t="s">
        <v>2123</v>
      </c>
      <c r="L450" s="653">
        <v>446.36</v>
      </c>
      <c r="M450" s="653">
        <v>1</v>
      </c>
      <c r="N450" s="654">
        <v>446.36</v>
      </c>
    </row>
    <row r="451" spans="1:14" ht="14.4" customHeight="1" x14ac:dyDescent="0.3">
      <c r="A451" s="649" t="s">
        <v>580</v>
      </c>
      <c r="B451" s="650" t="s">
        <v>581</v>
      </c>
      <c r="C451" s="651" t="s">
        <v>585</v>
      </c>
      <c r="D451" s="652" t="s">
        <v>3291</v>
      </c>
      <c r="E451" s="651" t="s">
        <v>608</v>
      </c>
      <c r="F451" s="652" t="s">
        <v>3297</v>
      </c>
      <c r="G451" s="651" t="s">
        <v>1839</v>
      </c>
      <c r="H451" s="651" t="s">
        <v>2124</v>
      </c>
      <c r="I451" s="651" t="s">
        <v>2124</v>
      </c>
      <c r="J451" s="651" t="s">
        <v>1871</v>
      </c>
      <c r="K451" s="651" t="s">
        <v>2125</v>
      </c>
      <c r="L451" s="653">
        <v>99.083333333333329</v>
      </c>
      <c r="M451" s="653">
        <v>3</v>
      </c>
      <c r="N451" s="654">
        <v>297.25</v>
      </c>
    </row>
    <row r="452" spans="1:14" ht="14.4" customHeight="1" x14ac:dyDescent="0.3">
      <c r="A452" s="649" t="s">
        <v>580</v>
      </c>
      <c r="B452" s="650" t="s">
        <v>581</v>
      </c>
      <c r="C452" s="651" t="s">
        <v>585</v>
      </c>
      <c r="D452" s="652" t="s">
        <v>3291</v>
      </c>
      <c r="E452" s="651" t="s">
        <v>2126</v>
      </c>
      <c r="F452" s="652" t="s">
        <v>3298</v>
      </c>
      <c r="G452" s="651" t="s">
        <v>630</v>
      </c>
      <c r="H452" s="651" t="s">
        <v>2127</v>
      </c>
      <c r="I452" s="651" t="s">
        <v>2128</v>
      </c>
      <c r="J452" s="651" t="s">
        <v>2129</v>
      </c>
      <c r="K452" s="651" t="s">
        <v>2130</v>
      </c>
      <c r="L452" s="653">
        <v>2261.7174999999997</v>
      </c>
      <c r="M452" s="653">
        <v>4</v>
      </c>
      <c r="N452" s="654">
        <v>9046.869999999999</v>
      </c>
    </row>
    <row r="453" spans="1:14" ht="14.4" customHeight="1" x14ac:dyDescent="0.3">
      <c r="A453" s="649" t="s">
        <v>580</v>
      </c>
      <c r="B453" s="650" t="s">
        <v>581</v>
      </c>
      <c r="C453" s="651" t="s">
        <v>585</v>
      </c>
      <c r="D453" s="652" t="s">
        <v>3291</v>
      </c>
      <c r="E453" s="651" t="s">
        <v>2126</v>
      </c>
      <c r="F453" s="652" t="s">
        <v>3298</v>
      </c>
      <c r="G453" s="651" t="s">
        <v>630</v>
      </c>
      <c r="H453" s="651" t="s">
        <v>2131</v>
      </c>
      <c r="I453" s="651" t="s">
        <v>2132</v>
      </c>
      <c r="J453" s="651" t="s">
        <v>2133</v>
      </c>
      <c r="K453" s="651" t="s">
        <v>2130</v>
      </c>
      <c r="L453" s="653">
        <v>1937.9080000000001</v>
      </c>
      <c r="M453" s="653">
        <v>6.9999999999999982</v>
      </c>
      <c r="N453" s="654">
        <v>13565.355999999998</v>
      </c>
    </row>
    <row r="454" spans="1:14" ht="14.4" customHeight="1" x14ac:dyDescent="0.3">
      <c r="A454" s="649" t="s">
        <v>580</v>
      </c>
      <c r="B454" s="650" t="s">
        <v>581</v>
      </c>
      <c r="C454" s="651" t="s">
        <v>585</v>
      </c>
      <c r="D454" s="652" t="s">
        <v>3291</v>
      </c>
      <c r="E454" s="651" t="s">
        <v>2126</v>
      </c>
      <c r="F454" s="652" t="s">
        <v>3298</v>
      </c>
      <c r="G454" s="651" t="s">
        <v>630</v>
      </c>
      <c r="H454" s="651" t="s">
        <v>2134</v>
      </c>
      <c r="I454" s="651" t="s">
        <v>2135</v>
      </c>
      <c r="J454" s="651" t="s">
        <v>2136</v>
      </c>
      <c r="K454" s="651" t="s">
        <v>2137</v>
      </c>
      <c r="L454" s="653">
        <v>1389.8890112691754</v>
      </c>
      <c r="M454" s="653">
        <v>19</v>
      </c>
      <c r="N454" s="654">
        <v>26407.891214114334</v>
      </c>
    </row>
    <row r="455" spans="1:14" ht="14.4" customHeight="1" x14ac:dyDescent="0.3">
      <c r="A455" s="649" t="s">
        <v>580</v>
      </c>
      <c r="B455" s="650" t="s">
        <v>581</v>
      </c>
      <c r="C455" s="651" t="s">
        <v>585</v>
      </c>
      <c r="D455" s="652" t="s">
        <v>3291</v>
      </c>
      <c r="E455" s="651" t="s">
        <v>2126</v>
      </c>
      <c r="F455" s="652" t="s">
        <v>3298</v>
      </c>
      <c r="G455" s="651" t="s">
        <v>630</v>
      </c>
      <c r="H455" s="651" t="s">
        <v>2138</v>
      </c>
      <c r="I455" s="651" t="s">
        <v>2139</v>
      </c>
      <c r="J455" s="651" t="s">
        <v>2140</v>
      </c>
      <c r="K455" s="651" t="s">
        <v>2141</v>
      </c>
      <c r="L455" s="653">
        <v>2903.29</v>
      </c>
      <c r="M455" s="653">
        <v>9.9999999999999978E-2</v>
      </c>
      <c r="N455" s="654">
        <v>290.32899999999995</v>
      </c>
    </row>
    <row r="456" spans="1:14" ht="14.4" customHeight="1" x14ac:dyDescent="0.3">
      <c r="A456" s="649" t="s">
        <v>580</v>
      </c>
      <c r="B456" s="650" t="s">
        <v>581</v>
      </c>
      <c r="C456" s="651" t="s">
        <v>585</v>
      </c>
      <c r="D456" s="652" t="s">
        <v>3291</v>
      </c>
      <c r="E456" s="651" t="s">
        <v>2126</v>
      </c>
      <c r="F456" s="652" t="s">
        <v>3298</v>
      </c>
      <c r="G456" s="651" t="s">
        <v>1839</v>
      </c>
      <c r="H456" s="651" t="s">
        <v>2142</v>
      </c>
      <c r="I456" s="651" t="s">
        <v>2143</v>
      </c>
      <c r="J456" s="651" t="s">
        <v>2144</v>
      </c>
      <c r="K456" s="651" t="s">
        <v>2145</v>
      </c>
      <c r="L456" s="653">
        <v>51.71617809506148</v>
      </c>
      <c r="M456" s="653">
        <v>21</v>
      </c>
      <c r="N456" s="654">
        <v>1086.039739996291</v>
      </c>
    </row>
    <row r="457" spans="1:14" ht="14.4" customHeight="1" x14ac:dyDescent="0.3">
      <c r="A457" s="649" t="s">
        <v>580</v>
      </c>
      <c r="B457" s="650" t="s">
        <v>581</v>
      </c>
      <c r="C457" s="651" t="s">
        <v>585</v>
      </c>
      <c r="D457" s="652" t="s">
        <v>3291</v>
      </c>
      <c r="E457" s="651" t="s">
        <v>2126</v>
      </c>
      <c r="F457" s="652" t="s">
        <v>3298</v>
      </c>
      <c r="G457" s="651" t="s">
        <v>1839</v>
      </c>
      <c r="H457" s="651" t="s">
        <v>2146</v>
      </c>
      <c r="I457" s="651" t="s">
        <v>2147</v>
      </c>
      <c r="J457" s="651" t="s">
        <v>2148</v>
      </c>
      <c r="K457" s="651" t="s">
        <v>2145</v>
      </c>
      <c r="L457" s="653">
        <v>50.779407821846604</v>
      </c>
      <c r="M457" s="653">
        <v>34</v>
      </c>
      <c r="N457" s="654">
        <v>1726.4998659427845</v>
      </c>
    </row>
    <row r="458" spans="1:14" ht="14.4" customHeight="1" x14ac:dyDescent="0.3">
      <c r="A458" s="649" t="s">
        <v>580</v>
      </c>
      <c r="B458" s="650" t="s">
        <v>581</v>
      </c>
      <c r="C458" s="651" t="s">
        <v>585</v>
      </c>
      <c r="D458" s="652" t="s">
        <v>3291</v>
      </c>
      <c r="E458" s="651" t="s">
        <v>2126</v>
      </c>
      <c r="F458" s="652" t="s">
        <v>3298</v>
      </c>
      <c r="G458" s="651" t="s">
        <v>1839</v>
      </c>
      <c r="H458" s="651" t="s">
        <v>2149</v>
      </c>
      <c r="I458" s="651" t="s">
        <v>2150</v>
      </c>
      <c r="J458" s="651" t="s">
        <v>2151</v>
      </c>
      <c r="K458" s="651" t="s">
        <v>2145</v>
      </c>
      <c r="L458" s="653">
        <v>54.46</v>
      </c>
      <c r="M458" s="653">
        <v>1</v>
      </c>
      <c r="N458" s="654">
        <v>54.46</v>
      </c>
    </row>
    <row r="459" spans="1:14" ht="14.4" customHeight="1" x14ac:dyDescent="0.3">
      <c r="A459" s="649" t="s">
        <v>580</v>
      </c>
      <c r="B459" s="650" t="s">
        <v>581</v>
      </c>
      <c r="C459" s="651" t="s">
        <v>585</v>
      </c>
      <c r="D459" s="652" t="s">
        <v>3291</v>
      </c>
      <c r="E459" s="651" t="s">
        <v>2126</v>
      </c>
      <c r="F459" s="652" t="s">
        <v>3298</v>
      </c>
      <c r="G459" s="651" t="s">
        <v>1839</v>
      </c>
      <c r="H459" s="651" t="s">
        <v>2152</v>
      </c>
      <c r="I459" s="651" t="s">
        <v>2153</v>
      </c>
      <c r="J459" s="651" t="s">
        <v>2154</v>
      </c>
      <c r="K459" s="651" t="s">
        <v>2145</v>
      </c>
      <c r="L459" s="653">
        <v>52.605448441513509</v>
      </c>
      <c r="M459" s="653">
        <v>25</v>
      </c>
      <c r="N459" s="654">
        <v>1315.1362110378377</v>
      </c>
    </row>
    <row r="460" spans="1:14" ht="14.4" customHeight="1" x14ac:dyDescent="0.3">
      <c r="A460" s="649" t="s">
        <v>580</v>
      </c>
      <c r="B460" s="650" t="s">
        <v>581</v>
      </c>
      <c r="C460" s="651" t="s">
        <v>585</v>
      </c>
      <c r="D460" s="652" t="s">
        <v>3291</v>
      </c>
      <c r="E460" s="651" t="s">
        <v>2126</v>
      </c>
      <c r="F460" s="652" t="s">
        <v>3298</v>
      </c>
      <c r="G460" s="651" t="s">
        <v>1839</v>
      </c>
      <c r="H460" s="651" t="s">
        <v>2155</v>
      </c>
      <c r="I460" s="651" t="s">
        <v>2156</v>
      </c>
      <c r="J460" s="651" t="s">
        <v>2157</v>
      </c>
      <c r="K460" s="651" t="s">
        <v>2158</v>
      </c>
      <c r="L460" s="653">
        <v>198.26010100090508</v>
      </c>
      <c r="M460" s="653">
        <v>10</v>
      </c>
      <c r="N460" s="654">
        <v>1982.6010100090507</v>
      </c>
    </row>
    <row r="461" spans="1:14" ht="14.4" customHeight="1" x14ac:dyDescent="0.3">
      <c r="A461" s="649" t="s">
        <v>580</v>
      </c>
      <c r="B461" s="650" t="s">
        <v>581</v>
      </c>
      <c r="C461" s="651" t="s">
        <v>585</v>
      </c>
      <c r="D461" s="652" t="s">
        <v>3291</v>
      </c>
      <c r="E461" s="651" t="s">
        <v>2126</v>
      </c>
      <c r="F461" s="652" t="s">
        <v>3298</v>
      </c>
      <c r="G461" s="651" t="s">
        <v>1839</v>
      </c>
      <c r="H461" s="651" t="s">
        <v>2159</v>
      </c>
      <c r="I461" s="651" t="s">
        <v>2159</v>
      </c>
      <c r="J461" s="651" t="s">
        <v>2160</v>
      </c>
      <c r="K461" s="651" t="s">
        <v>2161</v>
      </c>
      <c r="L461" s="653">
        <v>183.36995487325382</v>
      </c>
      <c r="M461" s="653">
        <v>117</v>
      </c>
      <c r="N461" s="654">
        <v>21454.284720170697</v>
      </c>
    </row>
    <row r="462" spans="1:14" ht="14.4" customHeight="1" x14ac:dyDescent="0.3">
      <c r="A462" s="649" t="s">
        <v>580</v>
      </c>
      <c r="B462" s="650" t="s">
        <v>581</v>
      </c>
      <c r="C462" s="651" t="s">
        <v>585</v>
      </c>
      <c r="D462" s="652" t="s">
        <v>3291</v>
      </c>
      <c r="E462" s="651" t="s">
        <v>2162</v>
      </c>
      <c r="F462" s="652" t="s">
        <v>3299</v>
      </c>
      <c r="G462" s="651" t="s">
        <v>630</v>
      </c>
      <c r="H462" s="651" t="s">
        <v>2163</v>
      </c>
      <c r="I462" s="651" t="s">
        <v>2164</v>
      </c>
      <c r="J462" s="651" t="s">
        <v>2165</v>
      </c>
      <c r="K462" s="651" t="s">
        <v>2166</v>
      </c>
      <c r="L462" s="653">
        <v>39.422527055582371</v>
      </c>
      <c r="M462" s="653">
        <v>12</v>
      </c>
      <c r="N462" s="654">
        <v>473.07032466698843</v>
      </c>
    </row>
    <row r="463" spans="1:14" ht="14.4" customHeight="1" x14ac:dyDescent="0.3">
      <c r="A463" s="649" t="s">
        <v>580</v>
      </c>
      <c r="B463" s="650" t="s">
        <v>581</v>
      </c>
      <c r="C463" s="651" t="s">
        <v>585</v>
      </c>
      <c r="D463" s="652" t="s">
        <v>3291</v>
      </c>
      <c r="E463" s="651" t="s">
        <v>2162</v>
      </c>
      <c r="F463" s="652" t="s">
        <v>3299</v>
      </c>
      <c r="G463" s="651" t="s">
        <v>630</v>
      </c>
      <c r="H463" s="651" t="s">
        <v>2167</v>
      </c>
      <c r="I463" s="651" t="s">
        <v>2168</v>
      </c>
      <c r="J463" s="651" t="s">
        <v>2169</v>
      </c>
      <c r="K463" s="651" t="s">
        <v>685</v>
      </c>
      <c r="L463" s="653">
        <v>66.19</v>
      </c>
      <c r="M463" s="653">
        <v>2</v>
      </c>
      <c r="N463" s="654">
        <v>132.38</v>
      </c>
    </row>
    <row r="464" spans="1:14" ht="14.4" customHeight="1" x14ac:dyDescent="0.3">
      <c r="A464" s="649" t="s">
        <v>580</v>
      </c>
      <c r="B464" s="650" t="s">
        <v>581</v>
      </c>
      <c r="C464" s="651" t="s">
        <v>585</v>
      </c>
      <c r="D464" s="652" t="s">
        <v>3291</v>
      </c>
      <c r="E464" s="651" t="s">
        <v>2162</v>
      </c>
      <c r="F464" s="652" t="s">
        <v>3299</v>
      </c>
      <c r="G464" s="651" t="s">
        <v>630</v>
      </c>
      <c r="H464" s="651" t="s">
        <v>2170</v>
      </c>
      <c r="I464" s="651" t="s">
        <v>2171</v>
      </c>
      <c r="J464" s="651" t="s">
        <v>2172</v>
      </c>
      <c r="K464" s="651" t="s">
        <v>2173</v>
      </c>
      <c r="L464" s="653">
        <v>26.816666666666674</v>
      </c>
      <c r="M464" s="653">
        <v>3</v>
      </c>
      <c r="N464" s="654">
        <v>80.450000000000017</v>
      </c>
    </row>
    <row r="465" spans="1:14" ht="14.4" customHeight="1" x14ac:dyDescent="0.3">
      <c r="A465" s="649" t="s">
        <v>580</v>
      </c>
      <c r="B465" s="650" t="s">
        <v>581</v>
      </c>
      <c r="C465" s="651" t="s">
        <v>585</v>
      </c>
      <c r="D465" s="652" t="s">
        <v>3291</v>
      </c>
      <c r="E465" s="651" t="s">
        <v>2162</v>
      </c>
      <c r="F465" s="652" t="s">
        <v>3299</v>
      </c>
      <c r="G465" s="651" t="s">
        <v>630</v>
      </c>
      <c r="H465" s="651" t="s">
        <v>2174</v>
      </c>
      <c r="I465" s="651" t="s">
        <v>2175</v>
      </c>
      <c r="J465" s="651" t="s">
        <v>2176</v>
      </c>
      <c r="K465" s="651" t="s">
        <v>2177</v>
      </c>
      <c r="L465" s="653">
        <v>134.40510129494928</v>
      </c>
      <c r="M465" s="653">
        <v>15</v>
      </c>
      <c r="N465" s="654">
        <v>2016.076519424239</v>
      </c>
    </row>
    <row r="466" spans="1:14" ht="14.4" customHeight="1" x14ac:dyDescent="0.3">
      <c r="A466" s="649" t="s">
        <v>580</v>
      </c>
      <c r="B466" s="650" t="s">
        <v>581</v>
      </c>
      <c r="C466" s="651" t="s">
        <v>585</v>
      </c>
      <c r="D466" s="652" t="s">
        <v>3291</v>
      </c>
      <c r="E466" s="651" t="s">
        <v>2162</v>
      </c>
      <c r="F466" s="652" t="s">
        <v>3299</v>
      </c>
      <c r="G466" s="651" t="s">
        <v>630</v>
      </c>
      <c r="H466" s="651" t="s">
        <v>2178</v>
      </c>
      <c r="I466" s="651" t="s">
        <v>2179</v>
      </c>
      <c r="J466" s="651" t="s">
        <v>2180</v>
      </c>
      <c r="K466" s="651" t="s">
        <v>2181</v>
      </c>
      <c r="L466" s="653">
        <v>33.409999999999997</v>
      </c>
      <c r="M466" s="653">
        <v>8</v>
      </c>
      <c r="N466" s="654">
        <v>267.27999999999997</v>
      </c>
    </row>
    <row r="467" spans="1:14" ht="14.4" customHeight="1" x14ac:dyDescent="0.3">
      <c r="A467" s="649" t="s">
        <v>580</v>
      </c>
      <c r="B467" s="650" t="s">
        <v>581</v>
      </c>
      <c r="C467" s="651" t="s">
        <v>585</v>
      </c>
      <c r="D467" s="652" t="s">
        <v>3291</v>
      </c>
      <c r="E467" s="651" t="s">
        <v>2162</v>
      </c>
      <c r="F467" s="652" t="s">
        <v>3299</v>
      </c>
      <c r="G467" s="651" t="s">
        <v>630</v>
      </c>
      <c r="H467" s="651" t="s">
        <v>2182</v>
      </c>
      <c r="I467" s="651" t="s">
        <v>2183</v>
      </c>
      <c r="J467" s="651" t="s">
        <v>2184</v>
      </c>
      <c r="K467" s="651" t="s">
        <v>2185</v>
      </c>
      <c r="L467" s="653">
        <v>428.73136666666664</v>
      </c>
      <c r="M467" s="653">
        <v>7.5</v>
      </c>
      <c r="N467" s="654">
        <v>3215.4852499999997</v>
      </c>
    </row>
    <row r="468" spans="1:14" ht="14.4" customHeight="1" x14ac:dyDescent="0.3">
      <c r="A468" s="649" t="s">
        <v>580</v>
      </c>
      <c r="B468" s="650" t="s">
        <v>581</v>
      </c>
      <c r="C468" s="651" t="s">
        <v>585</v>
      </c>
      <c r="D468" s="652" t="s">
        <v>3291</v>
      </c>
      <c r="E468" s="651" t="s">
        <v>2162</v>
      </c>
      <c r="F468" s="652" t="s">
        <v>3299</v>
      </c>
      <c r="G468" s="651" t="s">
        <v>630</v>
      </c>
      <c r="H468" s="651" t="s">
        <v>2186</v>
      </c>
      <c r="I468" s="651" t="s">
        <v>2187</v>
      </c>
      <c r="J468" s="651" t="s">
        <v>2188</v>
      </c>
      <c r="K468" s="651" t="s">
        <v>2189</v>
      </c>
      <c r="L468" s="653">
        <v>1137.129143697259</v>
      </c>
      <c r="M468" s="653">
        <v>4.166666666666667</v>
      </c>
      <c r="N468" s="654">
        <v>4738.0380987385797</v>
      </c>
    </row>
    <row r="469" spans="1:14" ht="14.4" customHeight="1" x14ac:dyDescent="0.3">
      <c r="A469" s="649" t="s">
        <v>580</v>
      </c>
      <c r="B469" s="650" t="s">
        <v>581</v>
      </c>
      <c r="C469" s="651" t="s">
        <v>585</v>
      </c>
      <c r="D469" s="652" t="s">
        <v>3291</v>
      </c>
      <c r="E469" s="651" t="s">
        <v>2162</v>
      </c>
      <c r="F469" s="652" t="s">
        <v>3299</v>
      </c>
      <c r="G469" s="651" t="s">
        <v>630</v>
      </c>
      <c r="H469" s="651" t="s">
        <v>2190</v>
      </c>
      <c r="I469" s="651" t="s">
        <v>2190</v>
      </c>
      <c r="J469" s="651" t="s">
        <v>2191</v>
      </c>
      <c r="K469" s="651" t="s">
        <v>2192</v>
      </c>
      <c r="L469" s="653">
        <v>610.95000000000005</v>
      </c>
      <c r="M469" s="653">
        <v>2</v>
      </c>
      <c r="N469" s="654">
        <v>1221.9000000000001</v>
      </c>
    </row>
    <row r="470" spans="1:14" ht="14.4" customHeight="1" x14ac:dyDescent="0.3">
      <c r="A470" s="649" t="s">
        <v>580</v>
      </c>
      <c r="B470" s="650" t="s">
        <v>581</v>
      </c>
      <c r="C470" s="651" t="s">
        <v>585</v>
      </c>
      <c r="D470" s="652" t="s">
        <v>3291</v>
      </c>
      <c r="E470" s="651" t="s">
        <v>2162</v>
      </c>
      <c r="F470" s="652" t="s">
        <v>3299</v>
      </c>
      <c r="G470" s="651" t="s">
        <v>630</v>
      </c>
      <c r="H470" s="651" t="s">
        <v>2193</v>
      </c>
      <c r="I470" s="651" t="s">
        <v>2194</v>
      </c>
      <c r="J470" s="651" t="s">
        <v>2195</v>
      </c>
      <c r="K470" s="651" t="s">
        <v>2196</v>
      </c>
      <c r="L470" s="653">
        <v>91.999984677959318</v>
      </c>
      <c r="M470" s="653">
        <v>62.999999999999993</v>
      </c>
      <c r="N470" s="654">
        <v>5795.9990347114363</v>
      </c>
    </row>
    <row r="471" spans="1:14" ht="14.4" customHeight="1" x14ac:dyDescent="0.3">
      <c r="A471" s="649" t="s">
        <v>580</v>
      </c>
      <c r="B471" s="650" t="s">
        <v>581</v>
      </c>
      <c r="C471" s="651" t="s">
        <v>585</v>
      </c>
      <c r="D471" s="652" t="s">
        <v>3291</v>
      </c>
      <c r="E471" s="651" t="s">
        <v>2162</v>
      </c>
      <c r="F471" s="652" t="s">
        <v>3299</v>
      </c>
      <c r="G471" s="651" t="s">
        <v>630</v>
      </c>
      <c r="H471" s="651" t="s">
        <v>2197</v>
      </c>
      <c r="I471" s="651" t="s">
        <v>2198</v>
      </c>
      <c r="J471" s="651" t="s">
        <v>2199</v>
      </c>
      <c r="K471" s="651" t="s">
        <v>2200</v>
      </c>
      <c r="L471" s="653">
        <v>3269.2222293452055</v>
      </c>
      <c r="M471" s="653">
        <v>5.5</v>
      </c>
      <c r="N471" s="654">
        <v>17980.722261398631</v>
      </c>
    </row>
    <row r="472" spans="1:14" ht="14.4" customHeight="1" x14ac:dyDescent="0.3">
      <c r="A472" s="649" t="s">
        <v>580</v>
      </c>
      <c r="B472" s="650" t="s">
        <v>581</v>
      </c>
      <c r="C472" s="651" t="s">
        <v>585</v>
      </c>
      <c r="D472" s="652" t="s">
        <v>3291</v>
      </c>
      <c r="E472" s="651" t="s">
        <v>2162</v>
      </c>
      <c r="F472" s="652" t="s">
        <v>3299</v>
      </c>
      <c r="G472" s="651" t="s">
        <v>630</v>
      </c>
      <c r="H472" s="651" t="s">
        <v>2201</v>
      </c>
      <c r="I472" s="651" t="s">
        <v>2202</v>
      </c>
      <c r="J472" s="651" t="s">
        <v>2203</v>
      </c>
      <c r="K472" s="651" t="s">
        <v>2204</v>
      </c>
      <c r="L472" s="653">
        <v>86.569780024470433</v>
      </c>
      <c r="M472" s="653">
        <v>1</v>
      </c>
      <c r="N472" s="654">
        <v>86.569780024470433</v>
      </c>
    </row>
    <row r="473" spans="1:14" ht="14.4" customHeight="1" x14ac:dyDescent="0.3">
      <c r="A473" s="649" t="s">
        <v>580</v>
      </c>
      <c r="B473" s="650" t="s">
        <v>581</v>
      </c>
      <c r="C473" s="651" t="s">
        <v>585</v>
      </c>
      <c r="D473" s="652" t="s">
        <v>3291</v>
      </c>
      <c r="E473" s="651" t="s">
        <v>2162</v>
      </c>
      <c r="F473" s="652" t="s">
        <v>3299</v>
      </c>
      <c r="G473" s="651" t="s">
        <v>630</v>
      </c>
      <c r="H473" s="651" t="s">
        <v>2205</v>
      </c>
      <c r="I473" s="651" t="s">
        <v>2206</v>
      </c>
      <c r="J473" s="651" t="s">
        <v>2207</v>
      </c>
      <c r="K473" s="651" t="s">
        <v>2208</v>
      </c>
      <c r="L473" s="653">
        <v>86.939966810258994</v>
      </c>
      <c r="M473" s="653">
        <v>45</v>
      </c>
      <c r="N473" s="654">
        <v>3912.2985064616551</v>
      </c>
    </row>
    <row r="474" spans="1:14" ht="14.4" customHeight="1" x14ac:dyDescent="0.3">
      <c r="A474" s="649" t="s">
        <v>580</v>
      </c>
      <c r="B474" s="650" t="s">
        <v>581</v>
      </c>
      <c r="C474" s="651" t="s">
        <v>585</v>
      </c>
      <c r="D474" s="652" t="s">
        <v>3291</v>
      </c>
      <c r="E474" s="651" t="s">
        <v>2162</v>
      </c>
      <c r="F474" s="652" t="s">
        <v>3299</v>
      </c>
      <c r="G474" s="651" t="s">
        <v>630</v>
      </c>
      <c r="H474" s="651" t="s">
        <v>2209</v>
      </c>
      <c r="I474" s="651" t="s">
        <v>2210</v>
      </c>
      <c r="J474" s="651" t="s">
        <v>2211</v>
      </c>
      <c r="K474" s="651" t="s">
        <v>2212</v>
      </c>
      <c r="L474" s="653">
        <v>81.099999999999994</v>
      </c>
      <c r="M474" s="653">
        <v>12</v>
      </c>
      <c r="N474" s="654">
        <v>973.19999999999993</v>
      </c>
    </row>
    <row r="475" spans="1:14" ht="14.4" customHeight="1" x14ac:dyDescent="0.3">
      <c r="A475" s="649" t="s">
        <v>580</v>
      </c>
      <c r="B475" s="650" t="s">
        <v>581</v>
      </c>
      <c r="C475" s="651" t="s">
        <v>585</v>
      </c>
      <c r="D475" s="652" t="s">
        <v>3291</v>
      </c>
      <c r="E475" s="651" t="s">
        <v>2162</v>
      </c>
      <c r="F475" s="652" t="s">
        <v>3299</v>
      </c>
      <c r="G475" s="651" t="s">
        <v>630</v>
      </c>
      <c r="H475" s="651" t="s">
        <v>2213</v>
      </c>
      <c r="I475" s="651" t="s">
        <v>2214</v>
      </c>
      <c r="J475" s="651" t="s">
        <v>2215</v>
      </c>
      <c r="K475" s="651" t="s">
        <v>2216</v>
      </c>
      <c r="L475" s="653">
        <v>605.26803807596332</v>
      </c>
      <c r="M475" s="653">
        <v>1</v>
      </c>
      <c r="N475" s="654">
        <v>605.26803807596332</v>
      </c>
    </row>
    <row r="476" spans="1:14" ht="14.4" customHeight="1" x14ac:dyDescent="0.3">
      <c r="A476" s="649" t="s">
        <v>580</v>
      </c>
      <c r="B476" s="650" t="s">
        <v>581</v>
      </c>
      <c r="C476" s="651" t="s">
        <v>585</v>
      </c>
      <c r="D476" s="652" t="s">
        <v>3291</v>
      </c>
      <c r="E476" s="651" t="s">
        <v>2162</v>
      </c>
      <c r="F476" s="652" t="s">
        <v>3299</v>
      </c>
      <c r="G476" s="651" t="s">
        <v>630</v>
      </c>
      <c r="H476" s="651" t="s">
        <v>2217</v>
      </c>
      <c r="I476" s="651" t="s">
        <v>2218</v>
      </c>
      <c r="J476" s="651" t="s">
        <v>2219</v>
      </c>
      <c r="K476" s="651" t="s">
        <v>2220</v>
      </c>
      <c r="L476" s="653">
        <v>517.5</v>
      </c>
      <c r="M476" s="653">
        <v>0.5</v>
      </c>
      <c r="N476" s="654">
        <v>258.75</v>
      </c>
    </row>
    <row r="477" spans="1:14" ht="14.4" customHeight="1" x14ac:dyDescent="0.3">
      <c r="A477" s="649" t="s">
        <v>580</v>
      </c>
      <c r="B477" s="650" t="s">
        <v>581</v>
      </c>
      <c r="C477" s="651" t="s">
        <v>585</v>
      </c>
      <c r="D477" s="652" t="s">
        <v>3291</v>
      </c>
      <c r="E477" s="651" t="s">
        <v>2162</v>
      </c>
      <c r="F477" s="652" t="s">
        <v>3299</v>
      </c>
      <c r="G477" s="651" t="s">
        <v>630</v>
      </c>
      <c r="H477" s="651" t="s">
        <v>2221</v>
      </c>
      <c r="I477" s="651" t="s">
        <v>2222</v>
      </c>
      <c r="J477" s="651" t="s">
        <v>2223</v>
      </c>
      <c r="K477" s="651" t="s">
        <v>2224</v>
      </c>
      <c r="L477" s="653">
        <v>115.30999999999999</v>
      </c>
      <c r="M477" s="653">
        <v>1</v>
      </c>
      <c r="N477" s="654">
        <v>115.30999999999999</v>
      </c>
    </row>
    <row r="478" spans="1:14" ht="14.4" customHeight="1" x14ac:dyDescent="0.3">
      <c r="A478" s="649" t="s">
        <v>580</v>
      </c>
      <c r="B478" s="650" t="s">
        <v>581</v>
      </c>
      <c r="C478" s="651" t="s">
        <v>585</v>
      </c>
      <c r="D478" s="652" t="s">
        <v>3291</v>
      </c>
      <c r="E478" s="651" t="s">
        <v>2162</v>
      </c>
      <c r="F478" s="652" t="s">
        <v>3299</v>
      </c>
      <c r="G478" s="651" t="s">
        <v>630</v>
      </c>
      <c r="H478" s="651" t="s">
        <v>2225</v>
      </c>
      <c r="I478" s="651" t="s">
        <v>2226</v>
      </c>
      <c r="J478" s="651" t="s">
        <v>2227</v>
      </c>
      <c r="K478" s="651" t="s">
        <v>2228</v>
      </c>
      <c r="L478" s="653">
        <v>155.84333333333336</v>
      </c>
      <c r="M478" s="653">
        <v>3</v>
      </c>
      <c r="N478" s="654">
        <v>467.53000000000009</v>
      </c>
    </row>
    <row r="479" spans="1:14" ht="14.4" customHeight="1" x14ac:dyDescent="0.3">
      <c r="A479" s="649" t="s">
        <v>580</v>
      </c>
      <c r="B479" s="650" t="s">
        <v>581</v>
      </c>
      <c r="C479" s="651" t="s">
        <v>585</v>
      </c>
      <c r="D479" s="652" t="s">
        <v>3291</v>
      </c>
      <c r="E479" s="651" t="s">
        <v>2162</v>
      </c>
      <c r="F479" s="652" t="s">
        <v>3299</v>
      </c>
      <c r="G479" s="651" t="s">
        <v>630</v>
      </c>
      <c r="H479" s="651" t="s">
        <v>2229</v>
      </c>
      <c r="I479" s="651" t="s">
        <v>2230</v>
      </c>
      <c r="J479" s="651" t="s">
        <v>2231</v>
      </c>
      <c r="K479" s="651" t="s">
        <v>2232</v>
      </c>
      <c r="L479" s="653">
        <v>246.00647639490501</v>
      </c>
      <c r="M479" s="653">
        <v>6</v>
      </c>
      <c r="N479" s="654">
        <v>1476.03885836943</v>
      </c>
    </row>
    <row r="480" spans="1:14" ht="14.4" customHeight="1" x14ac:dyDescent="0.3">
      <c r="A480" s="649" t="s">
        <v>580</v>
      </c>
      <c r="B480" s="650" t="s">
        <v>581</v>
      </c>
      <c r="C480" s="651" t="s">
        <v>585</v>
      </c>
      <c r="D480" s="652" t="s">
        <v>3291</v>
      </c>
      <c r="E480" s="651" t="s">
        <v>2162</v>
      </c>
      <c r="F480" s="652" t="s">
        <v>3299</v>
      </c>
      <c r="G480" s="651" t="s">
        <v>630</v>
      </c>
      <c r="H480" s="651" t="s">
        <v>2233</v>
      </c>
      <c r="I480" s="651" t="s">
        <v>2234</v>
      </c>
      <c r="J480" s="651" t="s">
        <v>2235</v>
      </c>
      <c r="K480" s="651" t="s">
        <v>2236</v>
      </c>
      <c r="L480" s="653">
        <v>85.76</v>
      </c>
      <c r="M480" s="653">
        <v>1</v>
      </c>
      <c r="N480" s="654">
        <v>85.76</v>
      </c>
    </row>
    <row r="481" spans="1:14" ht="14.4" customHeight="1" x14ac:dyDescent="0.3">
      <c r="A481" s="649" t="s">
        <v>580</v>
      </c>
      <c r="B481" s="650" t="s">
        <v>581</v>
      </c>
      <c r="C481" s="651" t="s">
        <v>585</v>
      </c>
      <c r="D481" s="652" t="s">
        <v>3291</v>
      </c>
      <c r="E481" s="651" t="s">
        <v>2162</v>
      </c>
      <c r="F481" s="652" t="s">
        <v>3299</v>
      </c>
      <c r="G481" s="651" t="s">
        <v>630</v>
      </c>
      <c r="H481" s="651" t="s">
        <v>2237</v>
      </c>
      <c r="I481" s="651" t="s">
        <v>2237</v>
      </c>
      <c r="J481" s="651" t="s">
        <v>2238</v>
      </c>
      <c r="K481" s="651" t="s">
        <v>2239</v>
      </c>
      <c r="L481" s="653">
        <v>1851.5</v>
      </c>
      <c r="M481" s="653">
        <v>3</v>
      </c>
      <c r="N481" s="654">
        <v>5554.5</v>
      </c>
    </row>
    <row r="482" spans="1:14" ht="14.4" customHeight="1" x14ac:dyDescent="0.3">
      <c r="A482" s="649" t="s">
        <v>580</v>
      </c>
      <c r="B482" s="650" t="s">
        <v>581</v>
      </c>
      <c r="C482" s="651" t="s">
        <v>585</v>
      </c>
      <c r="D482" s="652" t="s">
        <v>3291</v>
      </c>
      <c r="E482" s="651" t="s">
        <v>2162</v>
      </c>
      <c r="F482" s="652" t="s">
        <v>3299</v>
      </c>
      <c r="G482" s="651" t="s">
        <v>630</v>
      </c>
      <c r="H482" s="651" t="s">
        <v>2240</v>
      </c>
      <c r="I482" s="651" t="s">
        <v>2241</v>
      </c>
      <c r="J482" s="651" t="s">
        <v>2242</v>
      </c>
      <c r="K482" s="651" t="s">
        <v>2243</v>
      </c>
      <c r="L482" s="653">
        <v>77.280112258186421</v>
      </c>
      <c r="M482" s="653">
        <v>1</v>
      </c>
      <c r="N482" s="654">
        <v>77.280112258186421</v>
      </c>
    </row>
    <row r="483" spans="1:14" ht="14.4" customHeight="1" x14ac:dyDescent="0.3">
      <c r="A483" s="649" t="s">
        <v>580</v>
      </c>
      <c r="B483" s="650" t="s">
        <v>581</v>
      </c>
      <c r="C483" s="651" t="s">
        <v>585</v>
      </c>
      <c r="D483" s="652" t="s">
        <v>3291</v>
      </c>
      <c r="E483" s="651" t="s">
        <v>2162</v>
      </c>
      <c r="F483" s="652" t="s">
        <v>3299</v>
      </c>
      <c r="G483" s="651" t="s">
        <v>630</v>
      </c>
      <c r="H483" s="651" t="s">
        <v>2244</v>
      </c>
      <c r="I483" s="651" t="s">
        <v>2245</v>
      </c>
      <c r="J483" s="651" t="s">
        <v>2246</v>
      </c>
      <c r="K483" s="651" t="s">
        <v>2247</v>
      </c>
      <c r="L483" s="653">
        <v>51.37</v>
      </c>
      <c r="M483" s="653">
        <v>1</v>
      </c>
      <c r="N483" s="654">
        <v>51.37</v>
      </c>
    </row>
    <row r="484" spans="1:14" ht="14.4" customHeight="1" x14ac:dyDescent="0.3">
      <c r="A484" s="649" t="s">
        <v>580</v>
      </c>
      <c r="B484" s="650" t="s">
        <v>581</v>
      </c>
      <c r="C484" s="651" t="s">
        <v>585</v>
      </c>
      <c r="D484" s="652" t="s">
        <v>3291</v>
      </c>
      <c r="E484" s="651" t="s">
        <v>2162</v>
      </c>
      <c r="F484" s="652" t="s">
        <v>3299</v>
      </c>
      <c r="G484" s="651" t="s">
        <v>630</v>
      </c>
      <c r="H484" s="651" t="s">
        <v>2248</v>
      </c>
      <c r="I484" s="651" t="s">
        <v>2248</v>
      </c>
      <c r="J484" s="651" t="s">
        <v>2249</v>
      </c>
      <c r="K484" s="651" t="s">
        <v>2250</v>
      </c>
      <c r="L484" s="653">
        <v>920.00000000000011</v>
      </c>
      <c r="M484" s="653">
        <v>2</v>
      </c>
      <c r="N484" s="654">
        <v>1840.0000000000002</v>
      </c>
    </row>
    <row r="485" spans="1:14" ht="14.4" customHeight="1" x14ac:dyDescent="0.3">
      <c r="A485" s="649" t="s">
        <v>580</v>
      </c>
      <c r="B485" s="650" t="s">
        <v>581</v>
      </c>
      <c r="C485" s="651" t="s">
        <v>585</v>
      </c>
      <c r="D485" s="652" t="s">
        <v>3291</v>
      </c>
      <c r="E485" s="651" t="s">
        <v>2162</v>
      </c>
      <c r="F485" s="652" t="s">
        <v>3299</v>
      </c>
      <c r="G485" s="651" t="s">
        <v>1839</v>
      </c>
      <c r="H485" s="651" t="s">
        <v>2251</v>
      </c>
      <c r="I485" s="651" t="s">
        <v>2252</v>
      </c>
      <c r="J485" s="651" t="s">
        <v>2253</v>
      </c>
      <c r="K485" s="651" t="s">
        <v>2254</v>
      </c>
      <c r="L485" s="653">
        <v>149.27000000000001</v>
      </c>
      <c r="M485" s="653">
        <v>1</v>
      </c>
      <c r="N485" s="654">
        <v>149.27000000000001</v>
      </c>
    </row>
    <row r="486" spans="1:14" ht="14.4" customHeight="1" x14ac:dyDescent="0.3">
      <c r="A486" s="649" t="s">
        <v>580</v>
      </c>
      <c r="B486" s="650" t="s">
        <v>581</v>
      </c>
      <c r="C486" s="651" t="s">
        <v>585</v>
      </c>
      <c r="D486" s="652" t="s">
        <v>3291</v>
      </c>
      <c r="E486" s="651" t="s">
        <v>2162</v>
      </c>
      <c r="F486" s="652" t="s">
        <v>3299</v>
      </c>
      <c r="G486" s="651" t="s">
        <v>1839</v>
      </c>
      <c r="H486" s="651" t="s">
        <v>2255</v>
      </c>
      <c r="I486" s="651" t="s">
        <v>2256</v>
      </c>
      <c r="J486" s="651" t="s">
        <v>2257</v>
      </c>
      <c r="K486" s="651" t="s">
        <v>2258</v>
      </c>
      <c r="L486" s="653">
        <v>55.550017943184535</v>
      </c>
      <c r="M486" s="653">
        <v>2</v>
      </c>
      <c r="N486" s="654">
        <v>111.10003588636907</v>
      </c>
    </row>
    <row r="487" spans="1:14" ht="14.4" customHeight="1" x14ac:dyDescent="0.3">
      <c r="A487" s="649" t="s">
        <v>580</v>
      </c>
      <c r="B487" s="650" t="s">
        <v>581</v>
      </c>
      <c r="C487" s="651" t="s">
        <v>585</v>
      </c>
      <c r="D487" s="652" t="s">
        <v>3291</v>
      </c>
      <c r="E487" s="651" t="s">
        <v>2162</v>
      </c>
      <c r="F487" s="652" t="s">
        <v>3299</v>
      </c>
      <c r="G487" s="651" t="s">
        <v>1839</v>
      </c>
      <c r="H487" s="651" t="s">
        <v>2259</v>
      </c>
      <c r="I487" s="651" t="s">
        <v>2260</v>
      </c>
      <c r="J487" s="651" t="s">
        <v>2261</v>
      </c>
      <c r="K487" s="651" t="s">
        <v>2262</v>
      </c>
      <c r="L487" s="653">
        <v>59.209774241147556</v>
      </c>
      <c r="M487" s="653">
        <v>2</v>
      </c>
      <c r="N487" s="654">
        <v>118.41954848229511</v>
      </c>
    </row>
    <row r="488" spans="1:14" ht="14.4" customHeight="1" x14ac:dyDescent="0.3">
      <c r="A488" s="649" t="s">
        <v>580</v>
      </c>
      <c r="B488" s="650" t="s">
        <v>581</v>
      </c>
      <c r="C488" s="651" t="s">
        <v>585</v>
      </c>
      <c r="D488" s="652" t="s">
        <v>3291</v>
      </c>
      <c r="E488" s="651" t="s">
        <v>2162</v>
      </c>
      <c r="F488" s="652" t="s">
        <v>3299</v>
      </c>
      <c r="G488" s="651" t="s">
        <v>1839</v>
      </c>
      <c r="H488" s="651" t="s">
        <v>2263</v>
      </c>
      <c r="I488" s="651" t="s">
        <v>2264</v>
      </c>
      <c r="J488" s="651" t="s">
        <v>2265</v>
      </c>
      <c r="K488" s="651" t="s">
        <v>2266</v>
      </c>
      <c r="L488" s="653">
        <v>12592.49</v>
      </c>
      <c r="M488" s="653">
        <v>3</v>
      </c>
      <c r="N488" s="654">
        <v>37777.47</v>
      </c>
    </row>
    <row r="489" spans="1:14" ht="14.4" customHeight="1" x14ac:dyDescent="0.3">
      <c r="A489" s="649" t="s">
        <v>580</v>
      </c>
      <c r="B489" s="650" t="s">
        <v>581</v>
      </c>
      <c r="C489" s="651" t="s">
        <v>585</v>
      </c>
      <c r="D489" s="652" t="s">
        <v>3291</v>
      </c>
      <c r="E489" s="651" t="s">
        <v>2267</v>
      </c>
      <c r="F489" s="652" t="s">
        <v>3300</v>
      </c>
      <c r="G489" s="651" t="s">
        <v>630</v>
      </c>
      <c r="H489" s="651" t="s">
        <v>2268</v>
      </c>
      <c r="I489" s="651" t="s">
        <v>2269</v>
      </c>
      <c r="J489" s="651" t="s">
        <v>2270</v>
      </c>
      <c r="K489" s="651" t="s">
        <v>2271</v>
      </c>
      <c r="L489" s="653">
        <v>88.50333333333333</v>
      </c>
      <c r="M489" s="653">
        <v>3</v>
      </c>
      <c r="N489" s="654">
        <v>265.51</v>
      </c>
    </row>
    <row r="490" spans="1:14" ht="14.4" customHeight="1" x14ac:dyDescent="0.3">
      <c r="A490" s="649" t="s">
        <v>580</v>
      </c>
      <c r="B490" s="650" t="s">
        <v>581</v>
      </c>
      <c r="C490" s="651" t="s">
        <v>585</v>
      </c>
      <c r="D490" s="652" t="s">
        <v>3291</v>
      </c>
      <c r="E490" s="651" t="s">
        <v>2267</v>
      </c>
      <c r="F490" s="652" t="s">
        <v>3300</v>
      </c>
      <c r="G490" s="651" t="s">
        <v>630</v>
      </c>
      <c r="H490" s="651" t="s">
        <v>2272</v>
      </c>
      <c r="I490" s="651" t="s">
        <v>2273</v>
      </c>
      <c r="J490" s="651" t="s">
        <v>2274</v>
      </c>
      <c r="K490" s="651" t="s">
        <v>2275</v>
      </c>
      <c r="L490" s="653">
        <v>89.03</v>
      </c>
      <c r="M490" s="653">
        <v>1</v>
      </c>
      <c r="N490" s="654">
        <v>89.03</v>
      </c>
    </row>
    <row r="491" spans="1:14" ht="14.4" customHeight="1" x14ac:dyDescent="0.3">
      <c r="A491" s="649" t="s">
        <v>580</v>
      </c>
      <c r="B491" s="650" t="s">
        <v>581</v>
      </c>
      <c r="C491" s="651" t="s">
        <v>585</v>
      </c>
      <c r="D491" s="652" t="s">
        <v>3291</v>
      </c>
      <c r="E491" s="651" t="s">
        <v>2267</v>
      </c>
      <c r="F491" s="652" t="s">
        <v>3300</v>
      </c>
      <c r="G491" s="651" t="s">
        <v>630</v>
      </c>
      <c r="H491" s="651" t="s">
        <v>2276</v>
      </c>
      <c r="I491" s="651" t="s">
        <v>2277</v>
      </c>
      <c r="J491" s="651" t="s">
        <v>2278</v>
      </c>
      <c r="K491" s="651" t="s">
        <v>2279</v>
      </c>
      <c r="L491" s="653">
        <v>76.770090574513318</v>
      </c>
      <c r="M491" s="653">
        <v>1</v>
      </c>
      <c r="N491" s="654">
        <v>76.770090574513318</v>
      </c>
    </row>
    <row r="492" spans="1:14" ht="14.4" customHeight="1" x14ac:dyDescent="0.3">
      <c r="A492" s="649" t="s">
        <v>580</v>
      </c>
      <c r="B492" s="650" t="s">
        <v>581</v>
      </c>
      <c r="C492" s="651" t="s">
        <v>585</v>
      </c>
      <c r="D492" s="652" t="s">
        <v>3291</v>
      </c>
      <c r="E492" s="651" t="s">
        <v>2267</v>
      </c>
      <c r="F492" s="652" t="s">
        <v>3300</v>
      </c>
      <c r="G492" s="651" t="s">
        <v>630</v>
      </c>
      <c r="H492" s="651" t="s">
        <v>2280</v>
      </c>
      <c r="I492" s="651" t="s">
        <v>2281</v>
      </c>
      <c r="J492" s="651" t="s">
        <v>2282</v>
      </c>
      <c r="K492" s="651" t="s">
        <v>679</v>
      </c>
      <c r="L492" s="653">
        <v>76.77000000000001</v>
      </c>
      <c r="M492" s="653">
        <v>1</v>
      </c>
      <c r="N492" s="654">
        <v>76.77000000000001</v>
      </c>
    </row>
    <row r="493" spans="1:14" ht="14.4" customHeight="1" x14ac:dyDescent="0.3">
      <c r="A493" s="649" t="s">
        <v>580</v>
      </c>
      <c r="B493" s="650" t="s">
        <v>581</v>
      </c>
      <c r="C493" s="651" t="s">
        <v>585</v>
      </c>
      <c r="D493" s="652" t="s">
        <v>3291</v>
      </c>
      <c r="E493" s="651" t="s">
        <v>2267</v>
      </c>
      <c r="F493" s="652" t="s">
        <v>3300</v>
      </c>
      <c r="G493" s="651" t="s">
        <v>630</v>
      </c>
      <c r="H493" s="651" t="s">
        <v>2283</v>
      </c>
      <c r="I493" s="651" t="s">
        <v>2284</v>
      </c>
      <c r="J493" s="651" t="s">
        <v>2285</v>
      </c>
      <c r="K493" s="651" t="s">
        <v>2286</v>
      </c>
      <c r="L493" s="653">
        <v>93.18</v>
      </c>
      <c r="M493" s="653">
        <v>1</v>
      </c>
      <c r="N493" s="654">
        <v>93.18</v>
      </c>
    </row>
    <row r="494" spans="1:14" ht="14.4" customHeight="1" x14ac:dyDescent="0.3">
      <c r="A494" s="649" t="s">
        <v>580</v>
      </c>
      <c r="B494" s="650" t="s">
        <v>581</v>
      </c>
      <c r="C494" s="651" t="s">
        <v>585</v>
      </c>
      <c r="D494" s="652" t="s">
        <v>3291</v>
      </c>
      <c r="E494" s="651" t="s">
        <v>2267</v>
      </c>
      <c r="F494" s="652" t="s">
        <v>3300</v>
      </c>
      <c r="G494" s="651" t="s">
        <v>630</v>
      </c>
      <c r="H494" s="651" t="s">
        <v>2287</v>
      </c>
      <c r="I494" s="651" t="s">
        <v>2288</v>
      </c>
      <c r="J494" s="651" t="s">
        <v>2289</v>
      </c>
      <c r="K494" s="651" t="s">
        <v>2290</v>
      </c>
      <c r="L494" s="653">
        <v>109.95</v>
      </c>
      <c r="M494" s="653">
        <v>1</v>
      </c>
      <c r="N494" s="654">
        <v>109.95</v>
      </c>
    </row>
    <row r="495" spans="1:14" ht="14.4" customHeight="1" x14ac:dyDescent="0.3">
      <c r="A495" s="649" t="s">
        <v>580</v>
      </c>
      <c r="B495" s="650" t="s">
        <v>581</v>
      </c>
      <c r="C495" s="651" t="s">
        <v>585</v>
      </c>
      <c r="D495" s="652" t="s">
        <v>3291</v>
      </c>
      <c r="E495" s="651" t="s">
        <v>2267</v>
      </c>
      <c r="F495" s="652" t="s">
        <v>3300</v>
      </c>
      <c r="G495" s="651" t="s">
        <v>630</v>
      </c>
      <c r="H495" s="651" t="s">
        <v>2291</v>
      </c>
      <c r="I495" s="651" t="s">
        <v>2292</v>
      </c>
      <c r="J495" s="651" t="s">
        <v>2293</v>
      </c>
      <c r="K495" s="651" t="s">
        <v>2294</v>
      </c>
      <c r="L495" s="653">
        <v>107.39</v>
      </c>
      <c r="M495" s="653">
        <v>1</v>
      </c>
      <c r="N495" s="654">
        <v>107.39</v>
      </c>
    </row>
    <row r="496" spans="1:14" ht="14.4" customHeight="1" x14ac:dyDescent="0.3">
      <c r="A496" s="649" t="s">
        <v>580</v>
      </c>
      <c r="B496" s="650" t="s">
        <v>581</v>
      </c>
      <c r="C496" s="651" t="s">
        <v>585</v>
      </c>
      <c r="D496" s="652" t="s">
        <v>3291</v>
      </c>
      <c r="E496" s="651" t="s">
        <v>2267</v>
      </c>
      <c r="F496" s="652" t="s">
        <v>3300</v>
      </c>
      <c r="G496" s="651" t="s">
        <v>630</v>
      </c>
      <c r="H496" s="651" t="s">
        <v>2295</v>
      </c>
      <c r="I496" s="651" t="s">
        <v>2296</v>
      </c>
      <c r="J496" s="651" t="s">
        <v>2297</v>
      </c>
      <c r="K496" s="651" t="s">
        <v>2294</v>
      </c>
      <c r="L496" s="653">
        <v>150.07</v>
      </c>
      <c r="M496" s="653">
        <v>4</v>
      </c>
      <c r="N496" s="654">
        <v>600.28</v>
      </c>
    </row>
    <row r="497" spans="1:14" ht="14.4" customHeight="1" x14ac:dyDescent="0.3">
      <c r="A497" s="649" t="s">
        <v>580</v>
      </c>
      <c r="B497" s="650" t="s">
        <v>581</v>
      </c>
      <c r="C497" s="651" t="s">
        <v>585</v>
      </c>
      <c r="D497" s="652" t="s">
        <v>3291</v>
      </c>
      <c r="E497" s="651" t="s">
        <v>2267</v>
      </c>
      <c r="F497" s="652" t="s">
        <v>3300</v>
      </c>
      <c r="G497" s="651" t="s">
        <v>1839</v>
      </c>
      <c r="H497" s="651" t="s">
        <v>2298</v>
      </c>
      <c r="I497" s="651" t="s">
        <v>2299</v>
      </c>
      <c r="J497" s="651" t="s">
        <v>2300</v>
      </c>
      <c r="K497" s="651"/>
      <c r="L497" s="653">
        <v>31.589999999999996</v>
      </c>
      <c r="M497" s="653">
        <v>20</v>
      </c>
      <c r="N497" s="654">
        <v>631.79999999999995</v>
      </c>
    </row>
    <row r="498" spans="1:14" ht="14.4" customHeight="1" x14ac:dyDescent="0.3">
      <c r="A498" s="649" t="s">
        <v>580</v>
      </c>
      <c r="B498" s="650" t="s">
        <v>581</v>
      </c>
      <c r="C498" s="651" t="s">
        <v>585</v>
      </c>
      <c r="D498" s="652" t="s">
        <v>3291</v>
      </c>
      <c r="E498" s="651" t="s">
        <v>2267</v>
      </c>
      <c r="F498" s="652" t="s">
        <v>3300</v>
      </c>
      <c r="G498" s="651" t="s">
        <v>1839</v>
      </c>
      <c r="H498" s="651" t="s">
        <v>2301</v>
      </c>
      <c r="I498" s="651" t="s">
        <v>2302</v>
      </c>
      <c r="J498" s="651" t="s">
        <v>2303</v>
      </c>
      <c r="K498" s="651" t="s">
        <v>2304</v>
      </c>
      <c r="L498" s="653">
        <v>15627.17</v>
      </c>
      <c r="M498" s="653">
        <v>2</v>
      </c>
      <c r="N498" s="654">
        <v>31254.34</v>
      </c>
    </row>
    <row r="499" spans="1:14" ht="14.4" customHeight="1" x14ac:dyDescent="0.3">
      <c r="A499" s="649" t="s">
        <v>580</v>
      </c>
      <c r="B499" s="650" t="s">
        <v>581</v>
      </c>
      <c r="C499" s="651" t="s">
        <v>585</v>
      </c>
      <c r="D499" s="652" t="s">
        <v>3291</v>
      </c>
      <c r="E499" s="651" t="s">
        <v>2305</v>
      </c>
      <c r="F499" s="652" t="s">
        <v>3301</v>
      </c>
      <c r="G499" s="651"/>
      <c r="H499" s="651"/>
      <c r="I499" s="651" t="s">
        <v>2306</v>
      </c>
      <c r="J499" s="651" t="s">
        <v>2307</v>
      </c>
      <c r="K499" s="651"/>
      <c r="L499" s="653">
        <v>8855</v>
      </c>
      <c r="M499" s="653">
        <v>1</v>
      </c>
      <c r="N499" s="654">
        <v>8855</v>
      </c>
    </row>
    <row r="500" spans="1:14" ht="14.4" customHeight="1" x14ac:dyDescent="0.3">
      <c r="A500" s="649" t="s">
        <v>580</v>
      </c>
      <c r="B500" s="650" t="s">
        <v>581</v>
      </c>
      <c r="C500" s="651" t="s">
        <v>590</v>
      </c>
      <c r="D500" s="652" t="s">
        <v>3292</v>
      </c>
      <c r="E500" s="651" t="s">
        <v>608</v>
      </c>
      <c r="F500" s="652" t="s">
        <v>3297</v>
      </c>
      <c r="G500" s="651"/>
      <c r="H500" s="651" t="s">
        <v>2308</v>
      </c>
      <c r="I500" s="651" t="s">
        <v>2309</v>
      </c>
      <c r="J500" s="651" t="s">
        <v>2310</v>
      </c>
      <c r="K500" s="651" t="s">
        <v>2311</v>
      </c>
      <c r="L500" s="653">
        <v>101.07</v>
      </c>
      <c r="M500" s="653">
        <v>1</v>
      </c>
      <c r="N500" s="654">
        <v>101.07</v>
      </c>
    </row>
    <row r="501" spans="1:14" ht="14.4" customHeight="1" x14ac:dyDescent="0.3">
      <c r="A501" s="649" t="s">
        <v>580</v>
      </c>
      <c r="B501" s="650" t="s">
        <v>581</v>
      </c>
      <c r="C501" s="651" t="s">
        <v>590</v>
      </c>
      <c r="D501" s="652" t="s">
        <v>3292</v>
      </c>
      <c r="E501" s="651" t="s">
        <v>608</v>
      </c>
      <c r="F501" s="652" t="s">
        <v>3297</v>
      </c>
      <c r="G501" s="651"/>
      <c r="H501" s="651" t="s">
        <v>613</v>
      </c>
      <c r="I501" s="651" t="s">
        <v>614</v>
      </c>
      <c r="J501" s="651" t="s">
        <v>615</v>
      </c>
      <c r="K501" s="651" t="s">
        <v>616</v>
      </c>
      <c r="L501" s="653">
        <v>32.81</v>
      </c>
      <c r="M501" s="653">
        <v>3</v>
      </c>
      <c r="N501" s="654">
        <v>98.43</v>
      </c>
    </row>
    <row r="502" spans="1:14" ht="14.4" customHeight="1" x14ac:dyDescent="0.3">
      <c r="A502" s="649" t="s">
        <v>580</v>
      </c>
      <c r="B502" s="650" t="s">
        <v>581</v>
      </c>
      <c r="C502" s="651" t="s">
        <v>590</v>
      </c>
      <c r="D502" s="652" t="s">
        <v>3292</v>
      </c>
      <c r="E502" s="651" t="s">
        <v>608</v>
      </c>
      <c r="F502" s="652" t="s">
        <v>3297</v>
      </c>
      <c r="G502" s="651"/>
      <c r="H502" s="651" t="s">
        <v>2312</v>
      </c>
      <c r="I502" s="651" t="s">
        <v>2313</v>
      </c>
      <c r="J502" s="651" t="s">
        <v>2314</v>
      </c>
      <c r="K502" s="651" t="s">
        <v>2315</v>
      </c>
      <c r="L502" s="653">
        <v>104.73000000000003</v>
      </c>
      <c r="M502" s="653">
        <v>3</v>
      </c>
      <c r="N502" s="654">
        <v>314.19000000000011</v>
      </c>
    </row>
    <row r="503" spans="1:14" ht="14.4" customHeight="1" x14ac:dyDescent="0.3">
      <c r="A503" s="649" t="s">
        <v>580</v>
      </c>
      <c r="B503" s="650" t="s">
        <v>581</v>
      </c>
      <c r="C503" s="651" t="s">
        <v>590</v>
      </c>
      <c r="D503" s="652" t="s">
        <v>3292</v>
      </c>
      <c r="E503" s="651" t="s">
        <v>608</v>
      </c>
      <c r="F503" s="652" t="s">
        <v>3297</v>
      </c>
      <c r="G503" s="651"/>
      <c r="H503" s="651" t="s">
        <v>2316</v>
      </c>
      <c r="I503" s="651" t="s">
        <v>2317</v>
      </c>
      <c r="J503" s="651" t="s">
        <v>2318</v>
      </c>
      <c r="K503" s="651" t="s">
        <v>2319</v>
      </c>
      <c r="L503" s="653">
        <v>192.14999999999995</v>
      </c>
      <c r="M503" s="653">
        <v>2</v>
      </c>
      <c r="N503" s="654">
        <v>384.2999999999999</v>
      </c>
    </row>
    <row r="504" spans="1:14" ht="14.4" customHeight="1" x14ac:dyDescent="0.3">
      <c r="A504" s="649" t="s">
        <v>580</v>
      </c>
      <c r="B504" s="650" t="s">
        <v>581</v>
      </c>
      <c r="C504" s="651" t="s">
        <v>590</v>
      </c>
      <c r="D504" s="652" t="s">
        <v>3292</v>
      </c>
      <c r="E504" s="651" t="s">
        <v>608</v>
      </c>
      <c r="F504" s="652" t="s">
        <v>3297</v>
      </c>
      <c r="G504" s="651"/>
      <c r="H504" s="651" t="s">
        <v>2320</v>
      </c>
      <c r="I504" s="651" t="s">
        <v>2320</v>
      </c>
      <c r="J504" s="651" t="s">
        <v>2321</v>
      </c>
      <c r="K504" s="651" t="s">
        <v>2322</v>
      </c>
      <c r="L504" s="653">
        <v>64.860000000000014</v>
      </c>
      <c r="M504" s="653">
        <v>1</v>
      </c>
      <c r="N504" s="654">
        <v>64.860000000000014</v>
      </c>
    </row>
    <row r="505" spans="1:14" ht="14.4" customHeight="1" x14ac:dyDescent="0.3">
      <c r="A505" s="649" t="s">
        <v>580</v>
      </c>
      <c r="B505" s="650" t="s">
        <v>581</v>
      </c>
      <c r="C505" s="651" t="s">
        <v>590</v>
      </c>
      <c r="D505" s="652" t="s">
        <v>3292</v>
      </c>
      <c r="E505" s="651" t="s">
        <v>608</v>
      </c>
      <c r="F505" s="652" t="s">
        <v>3297</v>
      </c>
      <c r="G505" s="651"/>
      <c r="H505" s="651" t="s">
        <v>617</v>
      </c>
      <c r="I505" s="651" t="s">
        <v>617</v>
      </c>
      <c r="J505" s="651" t="s">
        <v>618</v>
      </c>
      <c r="K505" s="651" t="s">
        <v>619</v>
      </c>
      <c r="L505" s="653">
        <v>174.22117666719799</v>
      </c>
      <c r="M505" s="653">
        <v>7.2379999999999995</v>
      </c>
      <c r="N505" s="654">
        <v>1261.0128767171791</v>
      </c>
    </row>
    <row r="506" spans="1:14" ht="14.4" customHeight="1" x14ac:dyDescent="0.3">
      <c r="A506" s="649" t="s">
        <v>580</v>
      </c>
      <c r="B506" s="650" t="s">
        <v>581</v>
      </c>
      <c r="C506" s="651" t="s">
        <v>590</v>
      </c>
      <c r="D506" s="652" t="s">
        <v>3292</v>
      </c>
      <c r="E506" s="651" t="s">
        <v>608</v>
      </c>
      <c r="F506" s="652" t="s">
        <v>3297</v>
      </c>
      <c r="G506" s="651"/>
      <c r="H506" s="651" t="s">
        <v>2323</v>
      </c>
      <c r="I506" s="651" t="s">
        <v>2323</v>
      </c>
      <c r="J506" s="651" t="s">
        <v>618</v>
      </c>
      <c r="K506" s="651" t="s">
        <v>2324</v>
      </c>
      <c r="L506" s="653">
        <v>58.077058720259707</v>
      </c>
      <c r="M506" s="653">
        <v>3</v>
      </c>
      <c r="N506" s="654">
        <v>174.23117616077911</v>
      </c>
    </row>
    <row r="507" spans="1:14" ht="14.4" customHeight="1" x14ac:dyDescent="0.3">
      <c r="A507" s="649" t="s">
        <v>580</v>
      </c>
      <c r="B507" s="650" t="s">
        <v>581</v>
      </c>
      <c r="C507" s="651" t="s">
        <v>590</v>
      </c>
      <c r="D507" s="652" t="s">
        <v>3292</v>
      </c>
      <c r="E507" s="651" t="s">
        <v>608</v>
      </c>
      <c r="F507" s="652" t="s">
        <v>3297</v>
      </c>
      <c r="G507" s="651"/>
      <c r="H507" s="651" t="s">
        <v>2325</v>
      </c>
      <c r="I507" s="651" t="s">
        <v>2326</v>
      </c>
      <c r="J507" s="651" t="s">
        <v>2327</v>
      </c>
      <c r="K507" s="651" t="s">
        <v>2328</v>
      </c>
      <c r="L507" s="653">
        <v>150.22</v>
      </c>
      <c r="M507" s="653">
        <v>1</v>
      </c>
      <c r="N507" s="654">
        <v>150.22</v>
      </c>
    </row>
    <row r="508" spans="1:14" ht="14.4" customHeight="1" x14ac:dyDescent="0.3">
      <c r="A508" s="649" t="s">
        <v>580</v>
      </c>
      <c r="B508" s="650" t="s">
        <v>581</v>
      </c>
      <c r="C508" s="651" t="s">
        <v>590</v>
      </c>
      <c r="D508" s="652" t="s">
        <v>3292</v>
      </c>
      <c r="E508" s="651" t="s">
        <v>608</v>
      </c>
      <c r="F508" s="652" t="s">
        <v>3297</v>
      </c>
      <c r="G508" s="651" t="s">
        <v>630</v>
      </c>
      <c r="H508" s="651" t="s">
        <v>631</v>
      </c>
      <c r="I508" s="651" t="s">
        <v>631</v>
      </c>
      <c r="J508" s="651" t="s">
        <v>632</v>
      </c>
      <c r="K508" s="651" t="s">
        <v>633</v>
      </c>
      <c r="L508" s="653">
        <v>179.39988604897451</v>
      </c>
      <c r="M508" s="653">
        <v>157</v>
      </c>
      <c r="N508" s="654">
        <v>28165.782109688997</v>
      </c>
    </row>
    <row r="509" spans="1:14" ht="14.4" customHeight="1" x14ac:dyDescent="0.3">
      <c r="A509" s="649" t="s">
        <v>580</v>
      </c>
      <c r="B509" s="650" t="s">
        <v>581</v>
      </c>
      <c r="C509" s="651" t="s">
        <v>590</v>
      </c>
      <c r="D509" s="652" t="s">
        <v>3292</v>
      </c>
      <c r="E509" s="651" t="s">
        <v>608</v>
      </c>
      <c r="F509" s="652" t="s">
        <v>3297</v>
      </c>
      <c r="G509" s="651" t="s">
        <v>630</v>
      </c>
      <c r="H509" s="651" t="s">
        <v>634</v>
      </c>
      <c r="I509" s="651" t="s">
        <v>634</v>
      </c>
      <c r="J509" s="651" t="s">
        <v>635</v>
      </c>
      <c r="K509" s="651" t="s">
        <v>636</v>
      </c>
      <c r="L509" s="653">
        <v>181.59000000000003</v>
      </c>
      <c r="M509" s="653">
        <v>33</v>
      </c>
      <c r="N509" s="654">
        <v>5992.4700000000012</v>
      </c>
    </row>
    <row r="510" spans="1:14" ht="14.4" customHeight="1" x14ac:dyDescent="0.3">
      <c r="A510" s="649" t="s">
        <v>580</v>
      </c>
      <c r="B510" s="650" t="s">
        <v>581</v>
      </c>
      <c r="C510" s="651" t="s">
        <v>590</v>
      </c>
      <c r="D510" s="652" t="s">
        <v>3292</v>
      </c>
      <c r="E510" s="651" t="s">
        <v>608</v>
      </c>
      <c r="F510" s="652" t="s">
        <v>3297</v>
      </c>
      <c r="G510" s="651" t="s">
        <v>630</v>
      </c>
      <c r="H510" s="651" t="s">
        <v>637</v>
      </c>
      <c r="I510" s="651" t="s">
        <v>637</v>
      </c>
      <c r="J510" s="651" t="s">
        <v>638</v>
      </c>
      <c r="K510" s="651" t="s">
        <v>636</v>
      </c>
      <c r="L510" s="653">
        <v>149.49966729129184</v>
      </c>
      <c r="M510" s="653">
        <v>23</v>
      </c>
      <c r="N510" s="654">
        <v>3438.4923476997124</v>
      </c>
    </row>
    <row r="511" spans="1:14" ht="14.4" customHeight="1" x14ac:dyDescent="0.3">
      <c r="A511" s="649" t="s">
        <v>580</v>
      </c>
      <c r="B511" s="650" t="s">
        <v>581</v>
      </c>
      <c r="C511" s="651" t="s">
        <v>590</v>
      </c>
      <c r="D511" s="652" t="s">
        <v>3292</v>
      </c>
      <c r="E511" s="651" t="s">
        <v>608</v>
      </c>
      <c r="F511" s="652" t="s">
        <v>3297</v>
      </c>
      <c r="G511" s="651" t="s">
        <v>630</v>
      </c>
      <c r="H511" s="651" t="s">
        <v>2329</v>
      </c>
      <c r="I511" s="651" t="s">
        <v>2329</v>
      </c>
      <c r="J511" s="651" t="s">
        <v>2330</v>
      </c>
      <c r="K511" s="651" t="s">
        <v>2331</v>
      </c>
      <c r="L511" s="653">
        <v>897.06024583806357</v>
      </c>
      <c r="M511" s="653">
        <v>5</v>
      </c>
      <c r="N511" s="654">
        <v>4485.3012291903178</v>
      </c>
    </row>
    <row r="512" spans="1:14" ht="14.4" customHeight="1" x14ac:dyDescent="0.3">
      <c r="A512" s="649" t="s">
        <v>580</v>
      </c>
      <c r="B512" s="650" t="s">
        <v>581</v>
      </c>
      <c r="C512" s="651" t="s">
        <v>590</v>
      </c>
      <c r="D512" s="652" t="s">
        <v>3292</v>
      </c>
      <c r="E512" s="651" t="s">
        <v>608</v>
      </c>
      <c r="F512" s="652" t="s">
        <v>3297</v>
      </c>
      <c r="G512" s="651" t="s">
        <v>630</v>
      </c>
      <c r="H512" s="651" t="s">
        <v>641</v>
      </c>
      <c r="I512" s="651" t="s">
        <v>641</v>
      </c>
      <c r="J512" s="651" t="s">
        <v>632</v>
      </c>
      <c r="K512" s="651" t="s">
        <v>642</v>
      </c>
      <c r="L512" s="653">
        <v>97.179794153636323</v>
      </c>
      <c r="M512" s="653">
        <v>51</v>
      </c>
      <c r="N512" s="654">
        <v>4956.1695018354521</v>
      </c>
    </row>
    <row r="513" spans="1:14" ht="14.4" customHeight="1" x14ac:dyDescent="0.3">
      <c r="A513" s="649" t="s">
        <v>580</v>
      </c>
      <c r="B513" s="650" t="s">
        <v>581</v>
      </c>
      <c r="C513" s="651" t="s">
        <v>590</v>
      </c>
      <c r="D513" s="652" t="s">
        <v>3292</v>
      </c>
      <c r="E513" s="651" t="s">
        <v>608</v>
      </c>
      <c r="F513" s="652" t="s">
        <v>3297</v>
      </c>
      <c r="G513" s="651" t="s">
        <v>630</v>
      </c>
      <c r="H513" s="651" t="s">
        <v>643</v>
      </c>
      <c r="I513" s="651" t="s">
        <v>643</v>
      </c>
      <c r="J513" s="651" t="s">
        <v>632</v>
      </c>
      <c r="K513" s="651" t="s">
        <v>644</v>
      </c>
      <c r="L513" s="653">
        <v>97.750536522063939</v>
      </c>
      <c r="M513" s="653">
        <v>61</v>
      </c>
      <c r="N513" s="654">
        <v>5962.7827278458999</v>
      </c>
    </row>
    <row r="514" spans="1:14" ht="14.4" customHeight="1" x14ac:dyDescent="0.3">
      <c r="A514" s="649" t="s">
        <v>580</v>
      </c>
      <c r="B514" s="650" t="s">
        <v>581</v>
      </c>
      <c r="C514" s="651" t="s">
        <v>590</v>
      </c>
      <c r="D514" s="652" t="s">
        <v>3292</v>
      </c>
      <c r="E514" s="651" t="s">
        <v>608</v>
      </c>
      <c r="F514" s="652" t="s">
        <v>3297</v>
      </c>
      <c r="G514" s="651" t="s">
        <v>630</v>
      </c>
      <c r="H514" s="651" t="s">
        <v>645</v>
      </c>
      <c r="I514" s="651" t="s">
        <v>646</v>
      </c>
      <c r="J514" s="651" t="s">
        <v>647</v>
      </c>
      <c r="K514" s="651" t="s">
        <v>648</v>
      </c>
      <c r="L514" s="653">
        <v>40.07</v>
      </c>
      <c r="M514" s="653">
        <v>3</v>
      </c>
      <c r="N514" s="654">
        <v>120.21000000000001</v>
      </c>
    </row>
    <row r="515" spans="1:14" ht="14.4" customHeight="1" x14ac:dyDescent="0.3">
      <c r="A515" s="649" t="s">
        <v>580</v>
      </c>
      <c r="B515" s="650" t="s">
        <v>581</v>
      </c>
      <c r="C515" s="651" t="s">
        <v>590</v>
      </c>
      <c r="D515" s="652" t="s">
        <v>3292</v>
      </c>
      <c r="E515" s="651" t="s">
        <v>608</v>
      </c>
      <c r="F515" s="652" t="s">
        <v>3297</v>
      </c>
      <c r="G515" s="651" t="s">
        <v>630</v>
      </c>
      <c r="H515" s="651" t="s">
        <v>2332</v>
      </c>
      <c r="I515" s="651" t="s">
        <v>2333</v>
      </c>
      <c r="J515" s="651" t="s">
        <v>2334</v>
      </c>
      <c r="K515" s="651" t="s">
        <v>705</v>
      </c>
      <c r="L515" s="653">
        <v>53.75</v>
      </c>
      <c r="M515" s="653">
        <v>3</v>
      </c>
      <c r="N515" s="654">
        <v>161.25</v>
      </c>
    </row>
    <row r="516" spans="1:14" ht="14.4" customHeight="1" x14ac:dyDescent="0.3">
      <c r="A516" s="649" t="s">
        <v>580</v>
      </c>
      <c r="B516" s="650" t="s">
        <v>581</v>
      </c>
      <c r="C516" s="651" t="s">
        <v>590</v>
      </c>
      <c r="D516" s="652" t="s">
        <v>3292</v>
      </c>
      <c r="E516" s="651" t="s">
        <v>608</v>
      </c>
      <c r="F516" s="652" t="s">
        <v>3297</v>
      </c>
      <c r="G516" s="651" t="s">
        <v>630</v>
      </c>
      <c r="H516" s="651" t="s">
        <v>649</v>
      </c>
      <c r="I516" s="651" t="s">
        <v>650</v>
      </c>
      <c r="J516" s="651" t="s">
        <v>651</v>
      </c>
      <c r="K516" s="651" t="s">
        <v>652</v>
      </c>
      <c r="L516" s="653">
        <v>84.57</v>
      </c>
      <c r="M516" s="653">
        <v>3</v>
      </c>
      <c r="N516" s="654">
        <v>253.70999999999998</v>
      </c>
    </row>
    <row r="517" spans="1:14" ht="14.4" customHeight="1" x14ac:dyDescent="0.3">
      <c r="A517" s="649" t="s">
        <v>580</v>
      </c>
      <c r="B517" s="650" t="s">
        <v>581</v>
      </c>
      <c r="C517" s="651" t="s">
        <v>590</v>
      </c>
      <c r="D517" s="652" t="s">
        <v>3292</v>
      </c>
      <c r="E517" s="651" t="s">
        <v>608</v>
      </c>
      <c r="F517" s="652" t="s">
        <v>3297</v>
      </c>
      <c r="G517" s="651" t="s">
        <v>630</v>
      </c>
      <c r="H517" s="651" t="s">
        <v>653</v>
      </c>
      <c r="I517" s="651" t="s">
        <v>654</v>
      </c>
      <c r="J517" s="651" t="s">
        <v>655</v>
      </c>
      <c r="K517" s="651" t="s">
        <v>656</v>
      </c>
      <c r="L517" s="653">
        <v>101.90000000000003</v>
      </c>
      <c r="M517" s="653">
        <v>3</v>
      </c>
      <c r="N517" s="654">
        <v>305.7000000000001</v>
      </c>
    </row>
    <row r="518" spans="1:14" ht="14.4" customHeight="1" x14ac:dyDescent="0.3">
      <c r="A518" s="649" t="s">
        <v>580</v>
      </c>
      <c r="B518" s="650" t="s">
        <v>581</v>
      </c>
      <c r="C518" s="651" t="s">
        <v>590</v>
      </c>
      <c r="D518" s="652" t="s">
        <v>3292</v>
      </c>
      <c r="E518" s="651" t="s">
        <v>608</v>
      </c>
      <c r="F518" s="652" t="s">
        <v>3297</v>
      </c>
      <c r="G518" s="651" t="s">
        <v>630</v>
      </c>
      <c r="H518" s="651" t="s">
        <v>657</v>
      </c>
      <c r="I518" s="651" t="s">
        <v>658</v>
      </c>
      <c r="J518" s="651" t="s">
        <v>655</v>
      </c>
      <c r="K518" s="651" t="s">
        <v>659</v>
      </c>
      <c r="L518" s="653">
        <v>104.26847231759515</v>
      </c>
      <c r="M518" s="653">
        <v>145</v>
      </c>
      <c r="N518" s="654">
        <v>15118.928486051298</v>
      </c>
    </row>
    <row r="519" spans="1:14" ht="14.4" customHeight="1" x14ac:dyDescent="0.3">
      <c r="A519" s="649" t="s">
        <v>580</v>
      </c>
      <c r="B519" s="650" t="s">
        <v>581</v>
      </c>
      <c r="C519" s="651" t="s">
        <v>590</v>
      </c>
      <c r="D519" s="652" t="s">
        <v>3292</v>
      </c>
      <c r="E519" s="651" t="s">
        <v>608</v>
      </c>
      <c r="F519" s="652" t="s">
        <v>3297</v>
      </c>
      <c r="G519" s="651" t="s">
        <v>630</v>
      </c>
      <c r="H519" s="651" t="s">
        <v>660</v>
      </c>
      <c r="I519" s="651" t="s">
        <v>661</v>
      </c>
      <c r="J519" s="651" t="s">
        <v>662</v>
      </c>
      <c r="K519" s="651" t="s">
        <v>663</v>
      </c>
      <c r="L519" s="653">
        <v>170.1605763959611</v>
      </c>
      <c r="M519" s="653">
        <v>16</v>
      </c>
      <c r="N519" s="654">
        <v>2722.5692223353776</v>
      </c>
    </row>
    <row r="520" spans="1:14" ht="14.4" customHeight="1" x14ac:dyDescent="0.3">
      <c r="A520" s="649" t="s">
        <v>580</v>
      </c>
      <c r="B520" s="650" t="s">
        <v>581</v>
      </c>
      <c r="C520" s="651" t="s">
        <v>590</v>
      </c>
      <c r="D520" s="652" t="s">
        <v>3292</v>
      </c>
      <c r="E520" s="651" t="s">
        <v>608</v>
      </c>
      <c r="F520" s="652" t="s">
        <v>3297</v>
      </c>
      <c r="G520" s="651" t="s">
        <v>630</v>
      </c>
      <c r="H520" s="651" t="s">
        <v>664</v>
      </c>
      <c r="I520" s="651" t="s">
        <v>665</v>
      </c>
      <c r="J520" s="651" t="s">
        <v>666</v>
      </c>
      <c r="K520" s="651" t="s">
        <v>667</v>
      </c>
      <c r="L520" s="653">
        <v>67.930000000000007</v>
      </c>
      <c r="M520" s="653">
        <v>3</v>
      </c>
      <c r="N520" s="654">
        <v>203.79000000000002</v>
      </c>
    </row>
    <row r="521" spans="1:14" ht="14.4" customHeight="1" x14ac:dyDescent="0.3">
      <c r="A521" s="649" t="s">
        <v>580</v>
      </c>
      <c r="B521" s="650" t="s">
        <v>581</v>
      </c>
      <c r="C521" s="651" t="s">
        <v>590</v>
      </c>
      <c r="D521" s="652" t="s">
        <v>3292</v>
      </c>
      <c r="E521" s="651" t="s">
        <v>608</v>
      </c>
      <c r="F521" s="652" t="s">
        <v>3297</v>
      </c>
      <c r="G521" s="651" t="s">
        <v>630</v>
      </c>
      <c r="H521" s="651" t="s">
        <v>668</v>
      </c>
      <c r="I521" s="651" t="s">
        <v>669</v>
      </c>
      <c r="J521" s="651" t="s">
        <v>670</v>
      </c>
      <c r="K521" s="651" t="s">
        <v>671</v>
      </c>
      <c r="L521" s="653">
        <v>77.969885218955298</v>
      </c>
      <c r="M521" s="653">
        <v>18</v>
      </c>
      <c r="N521" s="654">
        <v>1403.4579339411953</v>
      </c>
    </row>
    <row r="522" spans="1:14" ht="14.4" customHeight="1" x14ac:dyDescent="0.3">
      <c r="A522" s="649" t="s">
        <v>580</v>
      </c>
      <c r="B522" s="650" t="s">
        <v>581</v>
      </c>
      <c r="C522" s="651" t="s">
        <v>590</v>
      </c>
      <c r="D522" s="652" t="s">
        <v>3292</v>
      </c>
      <c r="E522" s="651" t="s">
        <v>608</v>
      </c>
      <c r="F522" s="652" t="s">
        <v>3297</v>
      </c>
      <c r="G522" s="651" t="s">
        <v>630</v>
      </c>
      <c r="H522" s="651" t="s">
        <v>676</v>
      </c>
      <c r="I522" s="651" t="s">
        <v>677</v>
      </c>
      <c r="J522" s="651" t="s">
        <v>678</v>
      </c>
      <c r="K522" s="651" t="s">
        <v>679</v>
      </c>
      <c r="L522" s="653">
        <v>56.20409505047521</v>
      </c>
      <c r="M522" s="653">
        <v>7</v>
      </c>
      <c r="N522" s="654">
        <v>393.42866535332649</v>
      </c>
    </row>
    <row r="523" spans="1:14" ht="14.4" customHeight="1" x14ac:dyDescent="0.3">
      <c r="A523" s="649" t="s">
        <v>580</v>
      </c>
      <c r="B523" s="650" t="s">
        <v>581</v>
      </c>
      <c r="C523" s="651" t="s">
        <v>590</v>
      </c>
      <c r="D523" s="652" t="s">
        <v>3292</v>
      </c>
      <c r="E523" s="651" t="s">
        <v>608</v>
      </c>
      <c r="F523" s="652" t="s">
        <v>3297</v>
      </c>
      <c r="G523" s="651" t="s">
        <v>630</v>
      </c>
      <c r="H523" s="651" t="s">
        <v>680</v>
      </c>
      <c r="I523" s="651" t="s">
        <v>681</v>
      </c>
      <c r="J523" s="651" t="s">
        <v>682</v>
      </c>
      <c r="K523" s="651" t="s">
        <v>679</v>
      </c>
      <c r="L523" s="653">
        <v>88.579907922912255</v>
      </c>
      <c r="M523" s="653">
        <v>5</v>
      </c>
      <c r="N523" s="654">
        <v>442.89953961456126</v>
      </c>
    </row>
    <row r="524" spans="1:14" ht="14.4" customHeight="1" x14ac:dyDescent="0.3">
      <c r="A524" s="649" t="s">
        <v>580</v>
      </c>
      <c r="B524" s="650" t="s">
        <v>581</v>
      </c>
      <c r="C524" s="651" t="s">
        <v>590</v>
      </c>
      <c r="D524" s="652" t="s">
        <v>3292</v>
      </c>
      <c r="E524" s="651" t="s">
        <v>608</v>
      </c>
      <c r="F524" s="652" t="s">
        <v>3297</v>
      </c>
      <c r="G524" s="651" t="s">
        <v>630</v>
      </c>
      <c r="H524" s="651" t="s">
        <v>683</v>
      </c>
      <c r="I524" s="651" t="s">
        <v>684</v>
      </c>
      <c r="J524" s="651" t="s">
        <v>674</v>
      </c>
      <c r="K524" s="651" t="s">
        <v>685</v>
      </c>
      <c r="L524" s="653">
        <v>65.229226102028804</v>
      </c>
      <c r="M524" s="653">
        <v>1</v>
      </c>
      <c r="N524" s="654">
        <v>65.229226102028804</v>
      </c>
    </row>
    <row r="525" spans="1:14" ht="14.4" customHeight="1" x14ac:dyDescent="0.3">
      <c r="A525" s="649" t="s">
        <v>580</v>
      </c>
      <c r="B525" s="650" t="s">
        <v>581</v>
      </c>
      <c r="C525" s="651" t="s">
        <v>590</v>
      </c>
      <c r="D525" s="652" t="s">
        <v>3292</v>
      </c>
      <c r="E525" s="651" t="s">
        <v>608</v>
      </c>
      <c r="F525" s="652" t="s">
        <v>3297</v>
      </c>
      <c r="G525" s="651" t="s">
        <v>630</v>
      </c>
      <c r="H525" s="651" t="s">
        <v>686</v>
      </c>
      <c r="I525" s="651" t="s">
        <v>687</v>
      </c>
      <c r="J525" s="651" t="s">
        <v>688</v>
      </c>
      <c r="K525" s="651" t="s">
        <v>689</v>
      </c>
      <c r="L525" s="653">
        <v>84.778641339628862</v>
      </c>
      <c r="M525" s="653">
        <v>78</v>
      </c>
      <c r="N525" s="654">
        <v>6612.7340244910511</v>
      </c>
    </row>
    <row r="526" spans="1:14" ht="14.4" customHeight="1" x14ac:dyDescent="0.3">
      <c r="A526" s="649" t="s">
        <v>580</v>
      </c>
      <c r="B526" s="650" t="s">
        <v>581</v>
      </c>
      <c r="C526" s="651" t="s">
        <v>590</v>
      </c>
      <c r="D526" s="652" t="s">
        <v>3292</v>
      </c>
      <c r="E526" s="651" t="s">
        <v>608</v>
      </c>
      <c r="F526" s="652" t="s">
        <v>3297</v>
      </c>
      <c r="G526" s="651" t="s">
        <v>630</v>
      </c>
      <c r="H526" s="651" t="s">
        <v>690</v>
      </c>
      <c r="I526" s="651" t="s">
        <v>691</v>
      </c>
      <c r="J526" s="651" t="s">
        <v>692</v>
      </c>
      <c r="K526" s="651" t="s">
        <v>693</v>
      </c>
      <c r="L526" s="653">
        <v>137.01334693157787</v>
      </c>
      <c r="M526" s="653">
        <v>6</v>
      </c>
      <c r="N526" s="654">
        <v>822.08008158946723</v>
      </c>
    </row>
    <row r="527" spans="1:14" ht="14.4" customHeight="1" x14ac:dyDescent="0.3">
      <c r="A527" s="649" t="s">
        <v>580</v>
      </c>
      <c r="B527" s="650" t="s">
        <v>581</v>
      </c>
      <c r="C527" s="651" t="s">
        <v>590</v>
      </c>
      <c r="D527" s="652" t="s">
        <v>3292</v>
      </c>
      <c r="E527" s="651" t="s">
        <v>608</v>
      </c>
      <c r="F527" s="652" t="s">
        <v>3297</v>
      </c>
      <c r="G527" s="651" t="s">
        <v>630</v>
      </c>
      <c r="H527" s="651" t="s">
        <v>694</v>
      </c>
      <c r="I527" s="651" t="s">
        <v>695</v>
      </c>
      <c r="J527" s="651" t="s">
        <v>696</v>
      </c>
      <c r="K527" s="651" t="s">
        <v>697</v>
      </c>
      <c r="L527" s="653">
        <v>66.610660179434703</v>
      </c>
      <c r="M527" s="653">
        <v>6</v>
      </c>
      <c r="N527" s="654">
        <v>399.66396107660819</v>
      </c>
    </row>
    <row r="528" spans="1:14" ht="14.4" customHeight="1" x14ac:dyDescent="0.3">
      <c r="A528" s="649" t="s">
        <v>580</v>
      </c>
      <c r="B528" s="650" t="s">
        <v>581</v>
      </c>
      <c r="C528" s="651" t="s">
        <v>590</v>
      </c>
      <c r="D528" s="652" t="s">
        <v>3292</v>
      </c>
      <c r="E528" s="651" t="s">
        <v>608</v>
      </c>
      <c r="F528" s="652" t="s">
        <v>3297</v>
      </c>
      <c r="G528" s="651" t="s">
        <v>630</v>
      </c>
      <c r="H528" s="651" t="s">
        <v>698</v>
      </c>
      <c r="I528" s="651" t="s">
        <v>699</v>
      </c>
      <c r="J528" s="651" t="s">
        <v>700</v>
      </c>
      <c r="K528" s="651" t="s">
        <v>701</v>
      </c>
      <c r="L528" s="653">
        <v>28.418186168868257</v>
      </c>
      <c r="M528" s="653">
        <v>32</v>
      </c>
      <c r="N528" s="654">
        <v>909.38195740378421</v>
      </c>
    </row>
    <row r="529" spans="1:14" ht="14.4" customHeight="1" x14ac:dyDescent="0.3">
      <c r="A529" s="649" t="s">
        <v>580</v>
      </c>
      <c r="B529" s="650" t="s">
        <v>581</v>
      </c>
      <c r="C529" s="651" t="s">
        <v>590</v>
      </c>
      <c r="D529" s="652" t="s">
        <v>3292</v>
      </c>
      <c r="E529" s="651" t="s">
        <v>608</v>
      </c>
      <c r="F529" s="652" t="s">
        <v>3297</v>
      </c>
      <c r="G529" s="651" t="s">
        <v>630</v>
      </c>
      <c r="H529" s="651" t="s">
        <v>702</v>
      </c>
      <c r="I529" s="651" t="s">
        <v>703</v>
      </c>
      <c r="J529" s="651" t="s">
        <v>704</v>
      </c>
      <c r="K529" s="651" t="s">
        <v>705</v>
      </c>
      <c r="L529" s="653">
        <v>42.07997298863026</v>
      </c>
      <c r="M529" s="653">
        <v>2</v>
      </c>
      <c r="N529" s="654">
        <v>84.15994597726052</v>
      </c>
    </row>
    <row r="530" spans="1:14" ht="14.4" customHeight="1" x14ac:dyDescent="0.3">
      <c r="A530" s="649" t="s">
        <v>580</v>
      </c>
      <c r="B530" s="650" t="s">
        <v>581</v>
      </c>
      <c r="C530" s="651" t="s">
        <v>590</v>
      </c>
      <c r="D530" s="652" t="s">
        <v>3292</v>
      </c>
      <c r="E530" s="651" t="s">
        <v>608</v>
      </c>
      <c r="F530" s="652" t="s">
        <v>3297</v>
      </c>
      <c r="G530" s="651" t="s">
        <v>630</v>
      </c>
      <c r="H530" s="651" t="s">
        <v>706</v>
      </c>
      <c r="I530" s="651" t="s">
        <v>707</v>
      </c>
      <c r="J530" s="651" t="s">
        <v>704</v>
      </c>
      <c r="K530" s="651" t="s">
        <v>708</v>
      </c>
      <c r="L530" s="653">
        <v>81.13</v>
      </c>
      <c r="M530" s="653">
        <v>2</v>
      </c>
      <c r="N530" s="654">
        <v>162.26</v>
      </c>
    </row>
    <row r="531" spans="1:14" ht="14.4" customHeight="1" x14ac:dyDescent="0.3">
      <c r="A531" s="649" t="s">
        <v>580</v>
      </c>
      <c r="B531" s="650" t="s">
        <v>581</v>
      </c>
      <c r="C531" s="651" t="s">
        <v>590</v>
      </c>
      <c r="D531" s="652" t="s">
        <v>3292</v>
      </c>
      <c r="E531" s="651" t="s">
        <v>608</v>
      </c>
      <c r="F531" s="652" t="s">
        <v>3297</v>
      </c>
      <c r="G531" s="651" t="s">
        <v>630</v>
      </c>
      <c r="H531" s="651" t="s">
        <v>709</v>
      </c>
      <c r="I531" s="651" t="s">
        <v>710</v>
      </c>
      <c r="J531" s="651" t="s">
        <v>711</v>
      </c>
      <c r="K531" s="651" t="s">
        <v>712</v>
      </c>
      <c r="L531" s="653">
        <v>61.90013496497545</v>
      </c>
      <c r="M531" s="653">
        <v>5</v>
      </c>
      <c r="N531" s="654">
        <v>309.50067482487725</v>
      </c>
    </row>
    <row r="532" spans="1:14" ht="14.4" customHeight="1" x14ac:dyDescent="0.3">
      <c r="A532" s="649" t="s">
        <v>580</v>
      </c>
      <c r="B532" s="650" t="s">
        <v>581</v>
      </c>
      <c r="C532" s="651" t="s">
        <v>590</v>
      </c>
      <c r="D532" s="652" t="s">
        <v>3292</v>
      </c>
      <c r="E532" s="651" t="s">
        <v>608</v>
      </c>
      <c r="F532" s="652" t="s">
        <v>3297</v>
      </c>
      <c r="G532" s="651" t="s">
        <v>630</v>
      </c>
      <c r="H532" s="651" t="s">
        <v>713</v>
      </c>
      <c r="I532" s="651" t="s">
        <v>714</v>
      </c>
      <c r="J532" s="651" t="s">
        <v>715</v>
      </c>
      <c r="K532" s="651" t="s">
        <v>716</v>
      </c>
      <c r="L532" s="653">
        <v>121.21</v>
      </c>
      <c r="M532" s="653">
        <v>10</v>
      </c>
      <c r="N532" s="654">
        <v>1212.0999999999999</v>
      </c>
    </row>
    <row r="533" spans="1:14" ht="14.4" customHeight="1" x14ac:dyDescent="0.3">
      <c r="A533" s="649" t="s">
        <v>580</v>
      </c>
      <c r="B533" s="650" t="s">
        <v>581</v>
      </c>
      <c r="C533" s="651" t="s">
        <v>590</v>
      </c>
      <c r="D533" s="652" t="s">
        <v>3292</v>
      </c>
      <c r="E533" s="651" t="s">
        <v>608</v>
      </c>
      <c r="F533" s="652" t="s">
        <v>3297</v>
      </c>
      <c r="G533" s="651" t="s">
        <v>630</v>
      </c>
      <c r="H533" s="651" t="s">
        <v>2335</v>
      </c>
      <c r="I533" s="651" t="s">
        <v>2336</v>
      </c>
      <c r="J533" s="651" t="s">
        <v>2337</v>
      </c>
      <c r="K533" s="651" t="s">
        <v>2338</v>
      </c>
      <c r="L533" s="653">
        <v>47.92</v>
      </c>
      <c r="M533" s="653">
        <v>1</v>
      </c>
      <c r="N533" s="654">
        <v>47.92</v>
      </c>
    </row>
    <row r="534" spans="1:14" ht="14.4" customHeight="1" x14ac:dyDescent="0.3">
      <c r="A534" s="649" t="s">
        <v>580</v>
      </c>
      <c r="B534" s="650" t="s">
        <v>581</v>
      </c>
      <c r="C534" s="651" t="s">
        <v>590</v>
      </c>
      <c r="D534" s="652" t="s">
        <v>3292</v>
      </c>
      <c r="E534" s="651" t="s">
        <v>608</v>
      </c>
      <c r="F534" s="652" t="s">
        <v>3297</v>
      </c>
      <c r="G534" s="651" t="s">
        <v>630</v>
      </c>
      <c r="H534" s="651" t="s">
        <v>725</v>
      </c>
      <c r="I534" s="651" t="s">
        <v>726</v>
      </c>
      <c r="J534" s="651" t="s">
        <v>727</v>
      </c>
      <c r="K534" s="651" t="s">
        <v>648</v>
      </c>
      <c r="L534" s="653">
        <v>37.850000000000009</v>
      </c>
      <c r="M534" s="653">
        <v>2</v>
      </c>
      <c r="N534" s="654">
        <v>75.700000000000017</v>
      </c>
    </row>
    <row r="535" spans="1:14" ht="14.4" customHeight="1" x14ac:dyDescent="0.3">
      <c r="A535" s="649" t="s">
        <v>580</v>
      </c>
      <c r="B535" s="650" t="s">
        <v>581</v>
      </c>
      <c r="C535" s="651" t="s">
        <v>590</v>
      </c>
      <c r="D535" s="652" t="s">
        <v>3292</v>
      </c>
      <c r="E535" s="651" t="s">
        <v>608</v>
      </c>
      <c r="F535" s="652" t="s">
        <v>3297</v>
      </c>
      <c r="G535" s="651" t="s">
        <v>630</v>
      </c>
      <c r="H535" s="651" t="s">
        <v>728</v>
      </c>
      <c r="I535" s="651" t="s">
        <v>729</v>
      </c>
      <c r="J535" s="651" t="s">
        <v>730</v>
      </c>
      <c r="K535" s="651" t="s">
        <v>679</v>
      </c>
      <c r="L535" s="653">
        <v>67.201861643305321</v>
      </c>
      <c r="M535" s="653">
        <v>43</v>
      </c>
      <c r="N535" s="654">
        <v>2889.6800506621289</v>
      </c>
    </row>
    <row r="536" spans="1:14" ht="14.4" customHeight="1" x14ac:dyDescent="0.3">
      <c r="A536" s="649" t="s">
        <v>580</v>
      </c>
      <c r="B536" s="650" t="s">
        <v>581</v>
      </c>
      <c r="C536" s="651" t="s">
        <v>590</v>
      </c>
      <c r="D536" s="652" t="s">
        <v>3292</v>
      </c>
      <c r="E536" s="651" t="s">
        <v>608</v>
      </c>
      <c r="F536" s="652" t="s">
        <v>3297</v>
      </c>
      <c r="G536" s="651" t="s">
        <v>630</v>
      </c>
      <c r="H536" s="651" t="s">
        <v>735</v>
      </c>
      <c r="I536" s="651" t="s">
        <v>736</v>
      </c>
      <c r="J536" s="651" t="s">
        <v>737</v>
      </c>
      <c r="K536" s="651" t="s">
        <v>738</v>
      </c>
      <c r="L536" s="653">
        <v>59.215546682414491</v>
      </c>
      <c r="M536" s="653">
        <v>23</v>
      </c>
      <c r="N536" s="654">
        <v>1361.9575736955333</v>
      </c>
    </row>
    <row r="537" spans="1:14" ht="14.4" customHeight="1" x14ac:dyDescent="0.3">
      <c r="A537" s="649" t="s">
        <v>580</v>
      </c>
      <c r="B537" s="650" t="s">
        <v>581</v>
      </c>
      <c r="C537" s="651" t="s">
        <v>590</v>
      </c>
      <c r="D537" s="652" t="s">
        <v>3292</v>
      </c>
      <c r="E537" s="651" t="s">
        <v>608</v>
      </c>
      <c r="F537" s="652" t="s">
        <v>3297</v>
      </c>
      <c r="G537" s="651" t="s">
        <v>630</v>
      </c>
      <c r="H537" s="651" t="s">
        <v>739</v>
      </c>
      <c r="I537" s="651" t="s">
        <v>740</v>
      </c>
      <c r="J537" s="651" t="s">
        <v>741</v>
      </c>
      <c r="K537" s="651" t="s">
        <v>742</v>
      </c>
      <c r="L537" s="653">
        <v>60.350178173530537</v>
      </c>
      <c r="M537" s="653">
        <v>12</v>
      </c>
      <c r="N537" s="654">
        <v>724.20213808236645</v>
      </c>
    </row>
    <row r="538" spans="1:14" ht="14.4" customHeight="1" x14ac:dyDescent="0.3">
      <c r="A538" s="649" t="s">
        <v>580</v>
      </c>
      <c r="B538" s="650" t="s">
        <v>581</v>
      </c>
      <c r="C538" s="651" t="s">
        <v>590</v>
      </c>
      <c r="D538" s="652" t="s">
        <v>3292</v>
      </c>
      <c r="E538" s="651" t="s">
        <v>608</v>
      </c>
      <c r="F538" s="652" t="s">
        <v>3297</v>
      </c>
      <c r="G538" s="651" t="s">
        <v>630</v>
      </c>
      <c r="H538" s="651" t="s">
        <v>2339</v>
      </c>
      <c r="I538" s="651" t="s">
        <v>2340</v>
      </c>
      <c r="J538" s="651" t="s">
        <v>2341</v>
      </c>
      <c r="K538" s="651" t="s">
        <v>2342</v>
      </c>
      <c r="L538" s="653">
        <v>112.44000000000001</v>
      </c>
      <c r="M538" s="653">
        <v>5</v>
      </c>
      <c r="N538" s="654">
        <v>562.20000000000005</v>
      </c>
    </row>
    <row r="539" spans="1:14" ht="14.4" customHeight="1" x14ac:dyDescent="0.3">
      <c r="A539" s="649" t="s">
        <v>580</v>
      </c>
      <c r="B539" s="650" t="s">
        <v>581</v>
      </c>
      <c r="C539" s="651" t="s">
        <v>590</v>
      </c>
      <c r="D539" s="652" t="s">
        <v>3292</v>
      </c>
      <c r="E539" s="651" t="s">
        <v>608</v>
      </c>
      <c r="F539" s="652" t="s">
        <v>3297</v>
      </c>
      <c r="G539" s="651" t="s">
        <v>630</v>
      </c>
      <c r="H539" s="651" t="s">
        <v>743</v>
      </c>
      <c r="I539" s="651" t="s">
        <v>744</v>
      </c>
      <c r="J539" s="651" t="s">
        <v>745</v>
      </c>
      <c r="K539" s="651" t="s">
        <v>746</v>
      </c>
      <c r="L539" s="653">
        <v>119.28965087869369</v>
      </c>
      <c r="M539" s="653">
        <v>2</v>
      </c>
      <c r="N539" s="654">
        <v>238.57930175738738</v>
      </c>
    </row>
    <row r="540" spans="1:14" ht="14.4" customHeight="1" x14ac:dyDescent="0.3">
      <c r="A540" s="649" t="s">
        <v>580</v>
      </c>
      <c r="B540" s="650" t="s">
        <v>581</v>
      </c>
      <c r="C540" s="651" t="s">
        <v>590</v>
      </c>
      <c r="D540" s="652" t="s">
        <v>3292</v>
      </c>
      <c r="E540" s="651" t="s">
        <v>608</v>
      </c>
      <c r="F540" s="652" t="s">
        <v>3297</v>
      </c>
      <c r="G540" s="651" t="s">
        <v>630</v>
      </c>
      <c r="H540" s="651" t="s">
        <v>2343</v>
      </c>
      <c r="I540" s="651" t="s">
        <v>2344</v>
      </c>
      <c r="J540" s="651" t="s">
        <v>946</v>
      </c>
      <c r="K540" s="651" t="s">
        <v>2345</v>
      </c>
      <c r="L540" s="653">
        <v>43.26001495631381</v>
      </c>
      <c r="M540" s="653">
        <v>8</v>
      </c>
      <c r="N540" s="654">
        <v>346.08011965051048</v>
      </c>
    </row>
    <row r="541" spans="1:14" ht="14.4" customHeight="1" x14ac:dyDescent="0.3">
      <c r="A541" s="649" t="s">
        <v>580</v>
      </c>
      <c r="B541" s="650" t="s">
        <v>581</v>
      </c>
      <c r="C541" s="651" t="s">
        <v>590</v>
      </c>
      <c r="D541" s="652" t="s">
        <v>3292</v>
      </c>
      <c r="E541" s="651" t="s">
        <v>608</v>
      </c>
      <c r="F541" s="652" t="s">
        <v>3297</v>
      </c>
      <c r="G541" s="651" t="s">
        <v>630</v>
      </c>
      <c r="H541" s="651" t="s">
        <v>2346</v>
      </c>
      <c r="I541" s="651" t="s">
        <v>2347</v>
      </c>
      <c r="J541" s="651" t="s">
        <v>957</v>
      </c>
      <c r="K541" s="651" t="s">
        <v>2348</v>
      </c>
      <c r="L541" s="653">
        <v>64.269999999999968</v>
      </c>
      <c r="M541" s="653">
        <v>4</v>
      </c>
      <c r="N541" s="654">
        <v>257.07999999999987</v>
      </c>
    </row>
    <row r="542" spans="1:14" ht="14.4" customHeight="1" x14ac:dyDescent="0.3">
      <c r="A542" s="649" t="s">
        <v>580</v>
      </c>
      <c r="B542" s="650" t="s">
        <v>581</v>
      </c>
      <c r="C542" s="651" t="s">
        <v>590</v>
      </c>
      <c r="D542" s="652" t="s">
        <v>3292</v>
      </c>
      <c r="E542" s="651" t="s">
        <v>608</v>
      </c>
      <c r="F542" s="652" t="s">
        <v>3297</v>
      </c>
      <c r="G542" s="651" t="s">
        <v>630</v>
      </c>
      <c r="H542" s="651" t="s">
        <v>747</v>
      </c>
      <c r="I542" s="651" t="s">
        <v>748</v>
      </c>
      <c r="J542" s="651" t="s">
        <v>749</v>
      </c>
      <c r="K542" s="651" t="s">
        <v>750</v>
      </c>
      <c r="L542" s="653">
        <v>101.19200000000002</v>
      </c>
      <c r="M542" s="653">
        <v>5</v>
      </c>
      <c r="N542" s="654">
        <v>505.96000000000009</v>
      </c>
    </row>
    <row r="543" spans="1:14" ht="14.4" customHeight="1" x14ac:dyDescent="0.3">
      <c r="A543" s="649" t="s">
        <v>580</v>
      </c>
      <c r="B543" s="650" t="s">
        <v>581</v>
      </c>
      <c r="C543" s="651" t="s">
        <v>590</v>
      </c>
      <c r="D543" s="652" t="s">
        <v>3292</v>
      </c>
      <c r="E543" s="651" t="s">
        <v>608</v>
      </c>
      <c r="F543" s="652" t="s">
        <v>3297</v>
      </c>
      <c r="G543" s="651" t="s">
        <v>630</v>
      </c>
      <c r="H543" s="651" t="s">
        <v>751</v>
      </c>
      <c r="I543" s="651" t="s">
        <v>752</v>
      </c>
      <c r="J543" s="651" t="s">
        <v>753</v>
      </c>
      <c r="K543" s="651" t="s">
        <v>754</v>
      </c>
      <c r="L543" s="653">
        <v>260</v>
      </c>
      <c r="M543" s="653">
        <v>3</v>
      </c>
      <c r="N543" s="654">
        <v>780</v>
      </c>
    </row>
    <row r="544" spans="1:14" ht="14.4" customHeight="1" x14ac:dyDescent="0.3">
      <c r="A544" s="649" t="s">
        <v>580</v>
      </c>
      <c r="B544" s="650" t="s">
        <v>581</v>
      </c>
      <c r="C544" s="651" t="s">
        <v>590</v>
      </c>
      <c r="D544" s="652" t="s">
        <v>3292</v>
      </c>
      <c r="E544" s="651" t="s">
        <v>608</v>
      </c>
      <c r="F544" s="652" t="s">
        <v>3297</v>
      </c>
      <c r="G544" s="651" t="s">
        <v>630</v>
      </c>
      <c r="H544" s="651" t="s">
        <v>2349</v>
      </c>
      <c r="I544" s="651" t="s">
        <v>2350</v>
      </c>
      <c r="J544" s="651" t="s">
        <v>2351</v>
      </c>
      <c r="K544" s="651" t="s">
        <v>2352</v>
      </c>
      <c r="L544" s="653">
        <v>598.61999999999989</v>
      </c>
      <c r="M544" s="653">
        <v>1</v>
      </c>
      <c r="N544" s="654">
        <v>598.61999999999989</v>
      </c>
    </row>
    <row r="545" spans="1:14" ht="14.4" customHeight="1" x14ac:dyDescent="0.3">
      <c r="A545" s="649" t="s">
        <v>580</v>
      </c>
      <c r="B545" s="650" t="s">
        <v>581</v>
      </c>
      <c r="C545" s="651" t="s">
        <v>590</v>
      </c>
      <c r="D545" s="652" t="s">
        <v>3292</v>
      </c>
      <c r="E545" s="651" t="s">
        <v>608</v>
      </c>
      <c r="F545" s="652" t="s">
        <v>3297</v>
      </c>
      <c r="G545" s="651" t="s">
        <v>630</v>
      </c>
      <c r="H545" s="651" t="s">
        <v>759</v>
      </c>
      <c r="I545" s="651" t="s">
        <v>760</v>
      </c>
      <c r="J545" s="651" t="s">
        <v>761</v>
      </c>
      <c r="K545" s="651" t="s">
        <v>762</v>
      </c>
      <c r="L545" s="653">
        <v>273.79043502076723</v>
      </c>
      <c r="M545" s="653">
        <v>50</v>
      </c>
      <c r="N545" s="654">
        <v>13689.521751038363</v>
      </c>
    </row>
    <row r="546" spans="1:14" ht="14.4" customHeight="1" x14ac:dyDescent="0.3">
      <c r="A546" s="649" t="s">
        <v>580</v>
      </c>
      <c r="B546" s="650" t="s">
        <v>581</v>
      </c>
      <c r="C546" s="651" t="s">
        <v>590</v>
      </c>
      <c r="D546" s="652" t="s">
        <v>3292</v>
      </c>
      <c r="E546" s="651" t="s">
        <v>608</v>
      </c>
      <c r="F546" s="652" t="s">
        <v>3297</v>
      </c>
      <c r="G546" s="651" t="s">
        <v>630</v>
      </c>
      <c r="H546" s="651" t="s">
        <v>763</v>
      </c>
      <c r="I546" s="651" t="s">
        <v>764</v>
      </c>
      <c r="J546" s="651" t="s">
        <v>765</v>
      </c>
      <c r="K546" s="651" t="s">
        <v>766</v>
      </c>
      <c r="L546" s="653">
        <v>363.94499999999999</v>
      </c>
      <c r="M546" s="653">
        <v>4</v>
      </c>
      <c r="N546" s="654">
        <v>1455.78</v>
      </c>
    </row>
    <row r="547" spans="1:14" ht="14.4" customHeight="1" x14ac:dyDescent="0.3">
      <c r="A547" s="649" t="s">
        <v>580</v>
      </c>
      <c r="B547" s="650" t="s">
        <v>581</v>
      </c>
      <c r="C547" s="651" t="s">
        <v>590</v>
      </c>
      <c r="D547" s="652" t="s">
        <v>3292</v>
      </c>
      <c r="E547" s="651" t="s">
        <v>608</v>
      </c>
      <c r="F547" s="652" t="s">
        <v>3297</v>
      </c>
      <c r="G547" s="651" t="s">
        <v>630</v>
      </c>
      <c r="H547" s="651" t="s">
        <v>2353</v>
      </c>
      <c r="I547" s="651" t="s">
        <v>2354</v>
      </c>
      <c r="J547" s="651" t="s">
        <v>2355</v>
      </c>
      <c r="K547" s="651" t="s">
        <v>2356</v>
      </c>
      <c r="L547" s="653">
        <v>208.99</v>
      </c>
      <c r="M547" s="653">
        <v>2</v>
      </c>
      <c r="N547" s="654">
        <v>417.98</v>
      </c>
    </row>
    <row r="548" spans="1:14" ht="14.4" customHeight="1" x14ac:dyDescent="0.3">
      <c r="A548" s="649" t="s">
        <v>580</v>
      </c>
      <c r="B548" s="650" t="s">
        <v>581</v>
      </c>
      <c r="C548" s="651" t="s">
        <v>590</v>
      </c>
      <c r="D548" s="652" t="s">
        <v>3292</v>
      </c>
      <c r="E548" s="651" t="s">
        <v>608</v>
      </c>
      <c r="F548" s="652" t="s">
        <v>3297</v>
      </c>
      <c r="G548" s="651" t="s">
        <v>630</v>
      </c>
      <c r="H548" s="651" t="s">
        <v>771</v>
      </c>
      <c r="I548" s="651" t="s">
        <v>772</v>
      </c>
      <c r="J548" s="651" t="s">
        <v>773</v>
      </c>
      <c r="K548" s="651" t="s">
        <v>774</v>
      </c>
      <c r="L548" s="653">
        <v>128.75474922609268</v>
      </c>
      <c r="M548" s="653">
        <v>6</v>
      </c>
      <c r="N548" s="654">
        <v>772.52849535655616</v>
      </c>
    </row>
    <row r="549" spans="1:14" ht="14.4" customHeight="1" x14ac:dyDescent="0.3">
      <c r="A549" s="649" t="s">
        <v>580</v>
      </c>
      <c r="B549" s="650" t="s">
        <v>581</v>
      </c>
      <c r="C549" s="651" t="s">
        <v>590</v>
      </c>
      <c r="D549" s="652" t="s">
        <v>3292</v>
      </c>
      <c r="E549" s="651" t="s">
        <v>608</v>
      </c>
      <c r="F549" s="652" t="s">
        <v>3297</v>
      </c>
      <c r="G549" s="651" t="s">
        <v>630</v>
      </c>
      <c r="H549" s="651" t="s">
        <v>775</v>
      </c>
      <c r="I549" s="651" t="s">
        <v>776</v>
      </c>
      <c r="J549" s="651" t="s">
        <v>777</v>
      </c>
      <c r="K549" s="651" t="s">
        <v>778</v>
      </c>
      <c r="L549" s="653">
        <v>39.759677110143599</v>
      </c>
      <c r="M549" s="653">
        <v>2</v>
      </c>
      <c r="N549" s="654">
        <v>79.519354220287198</v>
      </c>
    </row>
    <row r="550" spans="1:14" ht="14.4" customHeight="1" x14ac:dyDescent="0.3">
      <c r="A550" s="649" t="s">
        <v>580</v>
      </c>
      <c r="B550" s="650" t="s">
        <v>581</v>
      </c>
      <c r="C550" s="651" t="s">
        <v>590</v>
      </c>
      <c r="D550" s="652" t="s">
        <v>3292</v>
      </c>
      <c r="E550" s="651" t="s">
        <v>608</v>
      </c>
      <c r="F550" s="652" t="s">
        <v>3297</v>
      </c>
      <c r="G550" s="651" t="s">
        <v>630</v>
      </c>
      <c r="H550" s="651" t="s">
        <v>2357</v>
      </c>
      <c r="I550" s="651" t="s">
        <v>2358</v>
      </c>
      <c r="J550" s="651" t="s">
        <v>2359</v>
      </c>
      <c r="K550" s="651" t="s">
        <v>2360</v>
      </c>
      <c r="L550" s="653">
        <v>94.670000000000016</v>
      </c>
      <c r="M550" s="653">
        <v>2</v>
      </c>
      <c r="N550" s="654">
        <v>189.34000000000003</v>
      </c>
    </row>
    <row r="551" spans="1:14" ht="14.4" customHeight="1" x14ac:dyDescent="0.3">
      <c r="A551" s="649" t="s">
        <v>580</v>
      </c>
      <c r="B551" s="650" t="s">
        <v>581</v>
      </c>
      <c r="C551" s="651" t="s">
        <v>590</v>
      </c>
      <c r="D551" s="652" t="s">
        <v>3292</v>
      </c>
      <c r="E551" s="651" t="s">
        <v>608</v>
      </c>
      <c r="F551" s="652" t="s">
        <v>3297</v>
      </c>
      <c r="G551" s="651" t="s">
        <v>630</v>
      </c>
      <c r="H551" s="651" t="s">
        <v>779</v>
      </c>
      <c r="I551" s="651" t="s">
        <v>780</v>
      </c>
      <c r="J551" s="651" t="s">
        <v>781</v>
      </c>
      <c r="K551" s="651" t="s">
        <v>782</v>
      </c>
      <c r="L551" s="653">
        <v>194.05</v>
      </c>
      <c r="M551" s="653">
        <v>1</v>
      </c>
      <c r="N551" s="654">
        <v>194.05</v>
      </c>
    </row>
    <row r="552" spans="1:14" ht="14.4" customHeight="1" x14ac:dyDescent="0.3">
      <c r="A552" s="649" t="s">
        <v>580</v>
      </c>
      <c r="B552" s="650" t="s">
        <v>581</v>
      </c>
      <c r="C552" s="651" t="s">
        <v>590</v>
      </c>
      <c r="D552" s="652" t="s">
        <v>3292</v>
      </c>
      <c r="E552" s="651" t="s">
        <v>608</v>
      </c>
      <c r="F552" s="652" t="s">
        <v>3297</v>
      </c>
      <c r="G552" s="651" t="s">
        <v>630</v>
      </c>
      <c r="H552" s="651" t="s">
        <v>787</v>
      </c>
      <c r="I552" s="651" t="s">
        <v>787</v>
      </c>
      <c r="J552" s="651" t="s">
        <v>788</v>
      </c>
      <c r="K552" s="651" t="s">
        <v>789</v>
      </c>
      <c r="L552" s="653">
        <v>38.203335784355936</v>
      </c>
      <c r="M552" s="653">
        <v>240</v>
      </c>
      <c r="N552" s="654">
        <v>9168.8005882454254</v>
      </c>
    </row>
    <row r="553" spans="1:14" ht="14.4" customHeight="1" x14ac:dyDescent="0.3">
      <c r="A553" s="649" t="s">
        <v>580</v>
      </c>
      <c r="B553" s="650" t="s">
        <v>581</v>
      </c>
      <c r="C553" s="651" t="s">
        <v>590</v>
      </c>
      <c r="D553" s="652" t="s">
        <v>3292</v>
      </c>
      <c r="E553" s="651" t="s">
        <v>608</v>
      </c>
      <c r="F553" s="652" t="s">
        <v>3297</v>
      </c>
      <c r="G553" s="651" t="s">
        <v>630</v>
      </c>
      <c r="H553" s="651" t="s">
        <v>794</v>
      </c>
      <c r="I553" s="651" t="s">
        <v>795</v>
      </c>
      <c r="J553" s="651" t="s">
        <v>792</v>
      </c>
      <c r="K553" s="651" t="s">
        <v>796</v>
      </c>
      <c r="L553" s="653">
        <v>237.94181252635229</v>
      </c>
      <c r="M553" s="653">
        <v>53</v>
      </c>
      <c r="N553" s="654">
        <v>12610.916063896671</v>
      </c>
    </row>
    <row r="554" spans="1:14" ht="14.4" customHeight="1" x14ac:dyDescent="0.3">
      <c r="A554" s="649" t="s">
        <v>580</v>
      </c>
      <c r="B554" s="650" t="s">
        <v>581</v>
      </c>
      <c r="C554" s="651" t="s">
        <v>590</v>
      </c>
      <c r="D554" s="652" t="s">
        <v>3292</v>
      </c>
      <c r="E554" s="651" t="s">
        <v>608</v>
      </c>
      <c r="F554" s="652" t="s">
        <v>3297</v>
      </c>
      <c r="G554" s="651" t="s">
        <v>630</v>
      </c>
      <c r="H554" s="651" t="s">
        <v>797</v>
      </c>
      <c r="I554" s="651" t="s">
        <v>798</v>
      </c>
      <c r="J554" s="651" t="s">
        <v>799</v>
      </c>
      <c r="K554" s="651" t="s">
        <v>800</v>
      </c>
      <c r="L554" s="653">
        <v>184.74</v>
      </c>
      <c r="M554" s="653">
        <v>1</v>
      </c>
      <c r="N554" s="654">
        <v>184.74</v>
      </c>
    </row>
    <row r="555" spans="1:14" ht="14.4" customHeight="1" x14ac:dyDescent="0.3">
      <c r="A555" s="649" t="s">
        <v>580</v>
      </c>
      <c r="B555" s="650" t="s">
        <v>581</v>
      </c>
      <c r="C555" s="651" t="s">
        <v>590</v>
      </c>
      <c r="D555" s="652" t="s">
        <v>3292</v>
      </c>
      <c r="E555" s="651" t="s">
        <v>608</v>
      </c>
      <c r="F555" s="652" t="s">
        <v>3297</v>
      </c>
      <c r="G555" s="651" t="s">
        <v>630</v>
      </c>
      <c r="H555" s="651" t="s">
        <v>809</v>
      </c>
      <c r="I555" s="651" t="s">
        <v>810</v>
      </c>
      <c r="J555" s="651" t="s">
        <v>811</v>
      </c>
      <c r="K555" s="651" t="s">
        <v>812</v>
      </c>
      <c r="L555" s="653">
        <v>118.84999999999998</v>
      </c>
      <c r="M555" s="653">
        <v>2</v>
      </c>
      <c r="N555" s="654">
        <v>237.69999999999996</v>
      </c>
    </row>
    <row r="556" spans="1:14" ht="14.4" customHeight="1" x14ac:dyDescent="0.3">
      <c r="A556" s="649" t="s">
        <v>580</v>
      </c>
      <c r="B556" s="650" t="s">
        <v>581</v>
      </c>
      <c r="C556" s="651" t="s">
        <v>590</v>
      </c>
      <c r="D556" s="652" t="s">
        <v>3292</v>
      </c>
      <c r="E556" s="651" t="s">
        <v>608</v>
      </c>
      <c r="F556" s="652" t="s">
        <v>3297</v>
      </c>
      <c r="G556" s="651" t="s">
        <v>630</v>
      </c>
      <c r="H556" s="651" t="s">
        <v>817</v>
      </c>
      <c r="I556" s="651" t="s">
        <v>818</v>
      </c>
      <c r="J556" s="651" t="s">
        <v>819</v>
      </c>
      <c r="K556" s="651" t="s">
        <v>820</v>
      </c>
      <c r="L556" s="653">
        <v>85.770047680829734</v>
      </c>
      <c r="M556" s="653">
        <v>2</v>
      </c>
      <c r="N556" s="654">
        <v>171.54009536165947</v>
      </c>
    </row>
    <row r="557" spans="1:14" ht="14.4" customHeight="1" x14ac:dyDescent="0.3">
      <c r="A557" s="649" t="s">
        <v>580</v>
      </c>
      <c r="B557" s="650" t="s">
        <v>581</v>
      </c>
      <c r="C557" s="651" t="s">
        <v>590</v>
      </c>
      <c r="D557" s="652" t="s">
        <v>3292</v>
      </c>
      <c r="E557" s="651" t="s">
        <v>608</v>
      </c>
      <c r="F557" s="652" t="s">
        <v>3297</v>
      </c>
      <c r="G557" s="651" t="s">
        <v>630</v>
      </c>
      <c r="H557" s="651" t="s">
        <v>825</v>
      </c>
      <c r="I557" s="651" t="s">
        <v>826</v>
      </c>
      <c r="J557" s="651" t="s">
        <v>827</v>
      </c>
      <c r="K557" s="651" t="s">
        <v>828</v>
      </c>
      <c r="L557" s="653">
        <v>339.9550000000001</v>
      </c>
      <c r="M557" s="653">
        <v>6</v>
      </c>
      <c r="N557" s="654">
        <v>2039.7300000000005</v>
      </c>
    </row>
    <row r="558" spans="1:14" ht="14.4" customHeight="1" x14ac:dyDescent="0.3">
      <c r="A558" s="649" t="s">
        <v>580</v>
      </c>
      <c r="B558" s="650" t="s">
        <v>581</v>
      </c>
      <c r="C558" s="651" t="s">
        <v>590</v>
      </c>
      <c r="D558" s="652" t="s">
        <v>3292</v>
      </c>
      <c r="E558" s="651" t="s">
        <v>608</v>
      </c>
      <c r="F558" s="652" t="s">
        <v>3297</v>
      </c>
      <c r="G558" s="651" t="s">
        <v>630</v>
      </c>
      <c r="H558" s="651" t="s">
        <v>840</v>
      </c>
      <c r="I558" s="651" t="s">
        <v>841</v>
      </c>
      <c r="J558" s="651" t="s">
        <v>842</v>
      </c>
      <c r="K558" s="651" t="s">
        <v>843</v>
      </c>
      <c r="L558" s="653">
        <v>70.640147313737572</v>
      </c>
      <c r="M558" s="653">
        <v>3</v>
      </c>
      <c r="N558" s="654">
        <v>211.92044194121272</v>
      </c>
    </row>
    <row r="559" spans="1:14" ht="14.4" customHeight="1" x14ac:dyDescent="0.3">
      <c r="A559" s="649" t="s">
        <v>580</v>
      </c>
      <c r="B559" s="650" t="s">
        <v>581</v>
      </c>
      <c r="C559" s="651" t="s">
        <v>590</v>
      </c>
      <c r="D559" s="652" t="s">
        <v>3292</v>
      </c>
      <c r="E559" s="651" t="s">
        <v>608</v>
      </c>
      <c r="F559" s="652" t="s">
        <v>3297</v>
      </c>
      <c r="G559" s="651" t="s">
        <v>630</v>
      </c>
      <c r="H559" s="651" t="s">
        <v>844</v>
      </c>
      <c r="I559" s="651" t="s">
        <v>845</v>
      </c>
      <c r="J559" s="651" t="s">
        <v>846</v>
      </c>
      <c r="K559" s="651" t="s">
        <v>847</v>
      </c>
      <c r="L559" s="653">
        <v>331.02942857142898</v>
      </c>
      <c r="M559" s="653">
        <v>2</v>
      </c>
      <c r="N559" s="654">
        <v>662.05885714285796</v>
      </c>
    </row>
    <row r="560" spans="1:14" ht="14.4" customHeight="1" x14ac:dyDescent="0.3">
      <c r="A560" s="649" t="s">
        <v>580</v>
      </c>
      <c r="B560" s="650" t="s">
        <v>581</v>
      </c>
      <c r="C560" s="651" t="s">
        <v>590</v>
      </c>
      <c r="D560" s="652" t="s">
        <v>3292</v>
      </c>
      <c r="E560" s="651" t="s">
        <v>608</v>
      </c>
      <c r="F560" s="652" t="s">
        <v>3297</v>
      </c>
      <c r="G560" s="651" t="s">
        <v>630</v>
      </c>
      <c r="H560" s="651" t="s">
        <v>2361</v>
      </c>
      <c r="I560" s="651" t="s">
        <v>2362</v>
      </c>
      <c r="J560" s="651" t="s">
        <v>2363</v>
      </c>
      <c r="K560" s="651" t="s">
        <v>2364</v>
      </c>
      <c r="L560" s="653">
        <v>192.71306809665035</v>
      </c>
      <c r="M560" s="653">
        <v>3</v>
      </c>
      <c r="N560" s="654">
        <v>578.13920428995107</v>
      </c>
    </row>
    <row r="561" spans="1:14" ht="14.4" customHeight="1" x14ac:dyDescent="0.3">
      <c r="A561" s="649" t="s">
        <v>580</v>
      </c>
      <c r="B561" s="650" t="s">
        <v>581</v>
      </c>
      <c r="C561" s="651" t="s">
        <v>590</v>
      </c>
      <c r="D561" s="652" t="s">
        <v>3292</v>
      </c>
      <c r="E561" s="651" t="s">
        <v>608</v>
      </c>
      <c r="F561" s="652" t="s">
        <v>3297</v>
      </c>
      <c r="G561" s="651" t="s">
        <v>630</v>
      </c>
      <c r="H561" s="651" t="s">
        <v>848</v>
      </c>
      <c r="I561" s="651" t="s">
        <v>849</v>
      </c>
      <c r="J561" s="651" t="s">
        <v>850</v>
      </c>
      <c r="K561" s="651" t="s">
        <v>851</v>
      </c>
      <c r="L561" s="653">
        <v>46.013636363636365</v>
      </c>
      <c r="M561" s="653">
        <v>33</v>
      </c>
      <c r="N561" s="654">
        <v>1518.45</v>
      </c>
    </row>
    <row r="562" spans="1:14" ht="14.4" customHeight="1" x14ac:dyDescent="0.3">
      <c r="A562" s="649" t="s">
        <v>580</v>
      </c>
      <c r="B562" s="650" t="s">
        <v>581</v>
      </c>
      <c r="C562" s="651" t="s">
        <v>590</v>
      </c>
      <c r="D562" s="652" t="s">
        <v>3292</v>
      </c>
      <c r="E562" s="651" t="s">
        <v>608</v>
      </c>
      <c r="F562" s="652" t="s">
        <v>3297</v>
      </c>
      <c r="G562" s="651" t="s">
        <v>630</v>
      </c>
      <c r="H562" s="651" t="s">
        <v>2365</v>
      </c>
      <c r="I562" s="651" t="s">
        <v>2366</v>
      </c>
      <c r="J562" s="651" t="s">
        <v>2367</v>
      </c>
      <c r="K562" s="651" t="s">
        <v>2368</v>
      </c>
      <c r="L562" s="653">
        <v>8.9677282482982736</v>
      </c>
      <c r="M562" s="653">
        <v>14</v>
      </c>
      <c r="N562" s="654">
        <v>125.54819547617583</v>
      </c>
    </row>
    <row r="563" spans="1:14" ht="14.4" customHeight="1" x14ac:dyDescent="0.3">
      <c r="A563" s="649" t="s">
        <v>580</v>
      </c>
      <c r="B563" s="650" t="s">
        <v>581</v>
      </c>
      <c r="C563" s="651" t="s">
        <v>590</v>
      </c>
      <c r="D563" s="652" t="s">
        <v>3292</v>
      </c>
      <c r="E563" s="651" t="s">
        <v>608</v>
      </c>
      <c r="F563" s="652" t="s">
        <v>3297</v>
      </c>
      <c r="G563" s="651" t="s">
        <v>630</v>
      </c>
      <c r="H563" s="651" t="s">
        <v>852</v>
      </c>
      <c r="I563" s="651" t="s">
        <v>853</v>
      </c>
      <c r="J563" s="651" t="s">
        <v>854</v>
      </c>
      <c r="K563" s="651" t="s">
        <v>855</v>
      </c>
      <c r="L563" s="653">
        <v>38.753875903777981</v>
      </c>
      <c r="M563" s="653">
        <v>13</v>
      </c>
      <c r="N563" s="654">
        <v>503.80038674911373</v>
      </c>
    </row>
    <row r="564" spans="1:14" ht="14.4" customHeight="1" x14ac:dyDescent="0.3">
      <c r="A564" s="649" t="s">
        <v>580</v>
      </c>
      <c r="B564" s="650" t="s">
        <v>581</v>
      </c>
      <c r="C564" s="651" t="s">
        <v>590</v>
      </c>
      <c r="D564" s="652" t="s">
        <v>3292</v>
      </c>
      <c r="E564" s="651" t="s">
        <v>608</v>
      </c>
      <c r="F564" s="652" t="s">
        <v>3297</v>
      </c>
      <c r="G564" s="651" t="s">
        <v>630</v>
      </c>
      <c r="H564" s="651" t="s">
        <v>2369</v>
      </c>
      <c r="I564" s="651" t="s">
        <v>2370</v>
      </c>
      <c r="J564" s="651" t="s">
        <v>2371</v>
      </c>
      <c r="K564" s="651" t="s">
        <v>2372</v>
      </c>
      <c r="L564" s="653">
        <v>87.22999999999999</v>
      </c>
      <c r="M564" s="653">
        <v>1</v>
      </c>
      <c r="N564" s="654">
        <v>87.22999999999999</v>
      </c>
    </row>
    <row r="565" spans="1:14" ht="14.4" customHeight="1" x14ac:dyDescent="0.3">
      <c r="A565" s="649" t="s">
        <v>580</v>
      </c>
      <c r="B565" s="650" t="s">
        <v>581</v>
      </c>
      <c r="C565" s="651" t="s">
        <v>590</v>
      </c>
      <c r="D565" s="652" t="s">
        <v>3292</v>
      </c>
      <c r="E565" s="651" t="s">
        <v>608</v>
      </c>
      <c r="F565" s="652" t="s">
        <v>3297</v>
      </c>
      <c r="G565" s="651" t="s">
        <v>630</v>
      </c>
      <c r="H565" s="651" t="s">
        <v>2373</v>
      </c>
      <c r="I565" s="651" t="s">
        <v>2374</v>
      </c>
      <c r="J565" s="651" t="s">
        <v>2375</v>
      </c>
      <c r="K565" s="651" t="s">
        <v>2376</v>
      </c>
      <c r="L565" s="653">
        <v>178.08000000000004</v>
      </c>
      <c r="M565" s="653">
        <v>1</v>
      </c>
      <c r="N565" s="654">
        <v>178.08000000000004</v>
      </c>
    </row>
    <row r="566" spans="1:14" ht="14.4" customHeight="1" x14ac:dyDescent="0.3">
      <c r="A566" s="649" t="s">
        <v>580</v>
      </c>
      <c r="B566" s="650" t="s">
        <v>581</v>
      </c>
      <c r="C566" s="651" t="s">
        <v>590</v>
      </c>
      <c r="D566" s="652" t="s">
        <v>3292</v>
      </c>
      <c r="E566" s="651" t="s">
        <v>608</v>
      </c>
      <c r="F566" s="652" t="s">
        <v>3297</v>
      </c>
      <c r="G566" s="651" t="s">
        <v>630</v>
      </c>
      <c r="H566" s="651" t="s">
        <v>856</v>
      </c>
      <c r="I566" s="651" t="s">
        <v>857</v>
      </c>
      <c r="J566" s="651" t="s">
        <v>741</v>
      </c>
      <c r="K566" s="651" t="s">
        <v>858</v>
      </c>
      <c r="L566" s="653">
        <v>22.500749018374659</v>
      </c>
      <c r="M566" s="653">
        <v>70</v>
      </c>
      <c r="N566" s="654">
        <v>1575.0524312862262</v>
      </c>
    </row>
    <row r="567" spans="1:14" ht="14.4" customHeight="1" x14ac:dyDescent="0.3">
      <c r="A567" s="649" t="s">
        <v>580</v>
      </c>
      <c r="B567" s="650" t="s">
        <v>581</v>
      </c>
      <c r="C567" s="651" t="s">
        <v>590</v>
      </c>
      <c r="D567" s="652" t="s">
        <v>3292</v>
      </c>
      <c r="E567" s="651" t="s">
        <v>608</v>
      </c>
      <c r="F567" s="652" t="s">
        <v>3297</v>
      </c>
      <c r="G567" s="651" t="s">
        <v>630</v>
      </c>
      <c r="H567" s="651" t="s">
        <v>2377</v>
      </c>
      <c r="I567" s="651" t="s">
        <v>2378</v>
      </c>
      <c r="J567" s="651" t="s">
        <v>2379</v>
      </c>
      <c r="K567" s="651" t="s">
        <v>2380</v>
      </c>
      <c r="L567" s="653">
        <v>75.44022017401366</v>
      </c>
      <c r="M567" s="653">
        <v>1</v>
      </c>
      <c r="N567" s="654">
        <v>75.44022017401366</v>
      </c>
    </row>
    <row r="568" spans="1:14" ht="14.4" customHeight="1" x14ac:dyDescent="0.3">
      <c r="A568" s="649" t="s">
        <v>580</v>
      </c>
      <c r="B568" s="650" t="s">
        <v>581</v>
      </c>
      <c r="C568" s="651" t="s">
        <v>590</v>
      </c>
      <c r="D568" s="652" t="s">
        <v>3292</v>
      </c>
      <c r="E568" s="651" t="s">
        <v>608</v>
      </c>
      <c r="F568" s="652" t="s">
        <v>3297</v>
      </c>
      <c r="G568" s="651" t="s">
        <v>630</v>
      </c>
      <c r="H568" s="651" t="s">
        <v>866</v>
      </c>
      <c r="I568" s="651" t="s">
        <v>867</v>
      </c>
      <c r="J568" s="651" t="s">
        <v>868</v>
      </c>
      <c r="K568" s="651" t="s">
        <v>869</v>
      </c>
      <c r="L568" s="653">
        <v>59.955000000000005</v>
      </c>
      <c r="M568" s="653">
        <v>6</v>
      </c>
      <c r="N568" s="654">
        <v>359.73</v>
      </c>
    </row>
    <row r="569" spans="1:14" ht="14.4" customHeight="1" x14ac:dyDescent="0.3">
      <c r="A569" s="649" t="s">
        <v>580</v>
      </c>
      <c r="B569" s="650" t="s">
        <v>581</v>
      </c>
      <c r="C569" s="651" t="s">
        <v>590</v>
      </c>
      <c r="D569" s="652" t="s">
        <v>3292</v>
      </c>
      <c r="E569" s="651" t="s">
        <v>608</v>
      </c>
      <c r="F569" s="652" t="s">
        <v>3297</v>
      </c>
      <c r="G569" s="651" t="s">
        <v>630</v>
      </c>
      <c r="H569" s="651" t="s">
        <v>870</v>
      </c>
      <c r="I569" s="651" t="s">
        <v>871</v>
      </c>
      <c r="J569" s="651" t="s">
        <v>872</v>
      </c>
      <c r="K569" s="651" t="s">
        <v>873</v>
      </c>
      <c r="L569" s="653">
        <v>77.109028797088186</v>
      </c>
      <c r="M569" s="653">
        <v>11</v>
      </c>
      <c r="N569" s="654">
        <v>848.19931676797</v>
      </c>
    </row>
    <row r="570" spans="1:14" ht="14.4" customHeight="1" x14ac:dyDescent="0.3">
      <c r="A570" s="649" t="s">
        <v>580</v>
      </c>
      <c r="B570" s="650" t="s">
        <v>581</v>
      </c>
      <c r="C570" s="651" t="s">
        <v>590</v>
      </c>
      <c r="D570" s="652" t="s">
        <v>3292</v>
      </c>
      <c r="E570" s="651" t="s">
        <v>608</v>
      </c>
      <c r="F570" s="652" t="s">
        <v>3297</v>
      </c>
      <c r="G570" s="651" t="s">
        <v>630</v>
      </c>
      <c r="H570" s="651" t="s">
        <v>2381</v>
      </c>
      <c r="I570" s="651" t="s">
        <v>2382</v>
      </c>
      <c r="J570" s="651" t="s">
        <v>876</v>
      </c>
      <c r="K570" s="651" t="s">
        <v>2383</v>
      </c>
      <c r="L570" s="653">
        <v>101.6</v>
      </c>
      <c r="M570" s="653">
        <v>2</v>
      </c>
      <c r="N570" s="654">
        <v>203.2</v>
      </c>
    </row>
    <row r="571" spans="1:14" ht="14.4" customHeight="1" x14ac:dyDescent="0.3">
      <c r="A571" s="649" t="s">
        <v>580</v>
      </c>
      <c r="B571" s="650" t="s">
        <v>581</v>
      </c>
      <c r="C571" s="651" t="s">
        <v>590</v>
      </c>
      <c r="D571" s="652" t="s">
        <v>3292</v>
      </c>
      <c r="E571" s="651" t="s">
        <v>608</v>
      </c>
      <c r="F571" s="652" t="s">
        <v>3297</v>
      </c>
      <c r="G571" s="651" t="s">
        <v>630</v>
      </c>
      <c r="H571" s="651" t="s">
        <v>878</v>
      </c>
      <c r="I571" s="651" t="s">
        <v>879</v>
      </c>
      <c r="J571" s="651" t="s">
        <v>880</v>
      </c>
      <c r="K571" s="651" t="s">
        <v>881</v>
      </c>
      <c r="L571" s="653">
        <v>1113.7300000000002</v>
      </c>
      <c r="M571" s="653">
        <v>1</v>
      </c>
      <c r="N571" s="654">
        <v>1113.7300000000002</v>
      </c>
    </row>
    <row r="572" spans="1:14" ht="14.4" customHeight="1" x14ac:dyDescent="0.3">
      <c r="A572" s="649" t="s">
        <v>580</v>
      </c>
      <c r="B572" s="650" t="s">
        <v>581</v>
      </c>
      <c r="C572" s="651" t="s">
        <v>590</v>
      </c>
      <c r="D572" s="652" t="s">
        <v>3292</v>
      </c>
      <c r="E572" s="651" t="s">
        <v>608</v>
      </c>
      <c r="F572" s="652" t="s">
        <v>3297</v>
      </c>
      <c r="G572" s="651" t="s">
        <v>630</v>
      </c>
      <c r="H572" s="651" t="s">
        <v>882</v>
      </c>
      <c r="I572" s="651" t="s">
        <v>883</v>
      </c>
      <c r="J572" s="651" t="s">
        <v>884</v>
      </c>
      <c r="K572" s="651" t="s">
        <v>885</v>
      </c>
      <c r="L572" s="653">
        <v>67.964496474830383</v>
      </c>
      <c r="M572" s="653">
        <v>7</v>
      </c>
      <c r="N572" s="654">
        <v>475.75147532381266</v>
      </c>
    </row>
    <row r="573" spans="1:14" ht="14.4" customHeight="1" x14ac:dyDescent="0.3">
      <c r="A573" s="649" t="s">
        <v>580</v>
      </c>
      <c r="B573" s="650" t="s">
        <v>581</v>
      </c>
      <c r="C573" s="651" t="s">
        <v>590</v>
      </c>
      <c r="D573" s="652" t="s">
        <v>3292</v>
      </c>
      <c r="E573" s="651" t="s">
        <v>608</v>
      </c>
      <c r="F573" s="652" t="s">
        <v>3297</v>
      </c>
      <c r="G573" s="651" t="s">
        <v>630</v>
      </c>
      <c r="H573" s="651" t="s">
        <v>2384</v>
      </c>
      <c r="I573" s="651" t="s">
        <v>2385</v>
      </c>
      <c r="J573" s="651" t="s">
        <v>2386</v>
      </c>
      <c r="K573" s="651" t="s">
        <v>2387</v>
      </c>
      <c r="L573" s="653">
        <v>100.31</v>
      </c>
      <c r="M573" s="653">
        <v>3</v>
      </c>
      <c r="N573" s="654">
        <v>300.93</v>
      </c>
    </row>
    <row r="574" spans="1:14" ht="14.4" customHeight="1" x14ac:dyDescent="0.3">
      <c r="A574" s="649" t="s">
        <v>580</v>
      </c>
      <c r="B574" s="650" t="s">
        <v>581</v>
      </c>
      <c r="C574" s="651" t="s">
        <v>590</v>
      </c>
      <c r="D574" s="652" t="s">
        <v>3292</v>
      </c>
      <c r="E574" s="651" t="s">
        <v>608</v>
      </c>
      <c r="F574" s="652" t="s">
        <v>3297</v>
      </c>
      <c r="G574" s="651" t="s">
        <v>630</v>
      </c>
      <c r="H574" s="651" t="s">
        <v>2388</v>
      </c>
      <c r="I574" s="651" t="s">
        <v>2389</v>
      </c>
      <c r="J574" s="651" t="s">
        <v>2390</v>
      </c>
      <c r="K574" s="651" t="s">
        <v>1472</v>
      </c>
      <c r="L574" s="653">
        <v>134.22999999999996</v>
      </c>
      <c r="M574" s="653">
        <v>9</v>
      </c>
      <c r="N574" s="654">
        <v>1208.0699999999997</v>
      </c>
    </row>
    <row r="575" spans="1:14" ht="14.4" customHeight="1" x14ac:dyDescent="0.3">
      <c r="A575" s="649" t="s">
        <v>580</v>
      </c>
      <c r="B575" s="650" t="s">
        <v>581</v>
      </c>
      <c r="C575" s="651" t="s">
        <v>590</v>
      </c>
      <c r="D575" s="652" t="s">
        <v>3292</v>
      </c>
      <c r="E575" s="651" t="s">
        <v>608</v>
      </c>
      <c r="F575" s="652" t="s">
        <v>3297</v>
      </c>
      <c r="G575" s="651" t="s">
        <v>630</v>
      </c>
      <c r="H575" s="651" t="s">
        <v>886</v>
      </c>
      <c r="I575" s="651" t="s">
        <v>887</v>
      </c>
      <c r="J575" s="651" t="s">
        <v>888</v>
      </c>
      <c r="K575" s="651" t="s">
        <v>889</v>
      </c>
      <c r="L575" s="653">
        <v>83.889999999999986</v>
      </c>
      <c r="M575" s="653">
        <v>2</v>
      </c>
      <c r="N575" s="654">
        <v>167.77999999999997</v>
      </c>
    </row>
    <row r="576" spans="1:14" ht="14.4" customHeight="1" x14ac:dyDescent="0.3">
      <c r="A576" s="649" t="s">
        <v>580</v>
      </c>
      <c r="B576" s="650" t="s">
        <v>581</v>
      </c>
      <c r="C576" s="651" t="s">
        <v>590</v>
      </c>
      <c r="D576" s="652" t="s">
        <v>3292</v>
      </c>
      <c r="E576" s="651" t="s">
        <v>608</v>
      </c>
      <c r="F576" s="652" t="s">
        <v>3297</v>
      </c>
      <c r="G576" s="651" t="s">
        <v>630</v>
      </c>
      <c r="H576" s="651" t="s">
        <v>2391</v>
      </c>
      <c r="I576" s="651" t="s">
        <v>2392</v>
      </c>
      <c r="J576" s="651" t="s">
        <v>2393</v>
      </c>
      <c r="K576" s="651" t="s">
        <v>2394</v>
      </c>
      <c r="L576" s="653">
        <v>107.88333333333333</v>
      </c>
      <c r="M576" s="653">
        <v>3</v>
      </c>
      <c r="N576" s="654">
        <v>323.64999999999998</v>
      </c>
    </row>
    <row r="577" spans="1:14" ht="14.4" customHeight="1" x14ac:dyDescent="0.3">
      <c r="A577" s="649" t="s">
        <v>580</v>
      </c>
      <c r="B577" s="650" t="s">
        <v>581</v>
      </c>
      <c r="C577" s="651" t="s">
        <v>590</v>
      </c>
      <c r="D577" s="652" t="s">
        <v>3292</v>
      </c>
      <c r="E577" s="651" t="s">
        <v>608</v>
      </c>
      <c r="F577" s="652" t="s">
        <v>3297</v>
      </c>
      <c r="G577" s="651" t="s">
        <v>630</v>
      </c>
      <c r="H577" s="651" t="s">
        <v>2395</v>
      </c>
      <c r="I577" s="651" t="s">
        <v>2396</v>
      </c>
      <c r="J577" s="651" t="s">
        <v>2397</v>
      </c>
      <c r="K577" s="651" t="s">
        <v>1168</v>
      </c>
      <c r="L577" s="653">
        <v>75.239999999999995</v>
      </c>
      <c r="M577" s="653">
        <v>2</v>
      </c>
      <c r="N577" s="654">
        <v>150.47999999999999</v>
      </c>
    </row>
    <row r="578" spans="1:14" ht="14.4" customHeight="1" x14ac:dyDescent="0.3">
      <c r="A578" s="649" t="s">
        <v>580</v>
      </c>
      <c r="B578" s="650" t="s">
        <v>581</v>
      </c>
      <c r="C578" s="651" t="s">
        <v>590</v>
      </c>
      <c r="D578" s="652" t="s">
        <v>3292</v>
      </c>
      <c r="E578" s="651" t="s">
        <v>608</v>
      </c>
      <c r="F578" s="652" t="s">
        <v>3297</v>
      </c>
      <c r="G578" s="651" t="s">
        <v>630</v>
      </c>
      <c r="H578" s="651" t="s">
        <v>890</v>
      </c>
      <c r="I578" s="651" t="s">
        <v>891</v>
      </c>
      <c r="J578" s="651" t="s">
        <v>892</v>
      </c>
      <c r="K578" s="651" t="s">
        <v>893</v>
      </c>
      <c r="L578" s="653">
        <v>122.57249775847627</v>
      </c>
      <c r="M578" s="653">
        <v>44</v>
      </c>
      <c r="N578" s="654">
        <v>5393.1899013729562</v>
      </c>
    </row>
    <row r="579" spans="1:14" ht="14.4" customHeight="1" x14ac:dyDescent="0.3">
      <c r="A579" s="649" t="s">
        <v>580</v>
      </c>
      <c r="B579" s="650" t="s">
        <v>581</v>
      </c>
      <c r="C579" s="651" t="s">
        <v>590</v>
      </c>
      <c r="D579" s="652" t="s">
        <v>3292</v>
      </c>
      <c r="E579" s="651" t="s">
        <v>608</v>
      </c>
      <c r="F579" s="652" t="s">
        <v>3297</v>
      </c>
      <c r="G579" s="651" t="s">
        <v>630</v>
      </c>
      <c r="H579" s="651" t="s">
        <v>2398</v>
      </c>
      <c r="I579" s="651" t="s">
        <v>2398</v>
      </c>
      <c r="J579" s="651" t="s">
        <v>2399</v>
      </c>
      <c r="K579" s="651" t="s">
        <v>1903</v>
      </c>
      <c r="L579" s="653">
        <v>100.35000000000002</v>
      </c>
      <c r="M579" s="653">
        <v>1</v>
      </c>
      <c r="N579" s="654">
        <v>100.35000000000002</v>
      </c>
    </row>
    <row r="580" spans="1:14" ht="14.4" customHeight="1" x14ac:dyDescent="0.3">
      <c r="A580" s="649" t="s">
        <v>580</v>
      </c>
      <c r="B580" s="650" t="s">
        <v>581</v>
      </c>
      <c r="C580" s="651" t="s">
        <v>590</v>
      </c>
      <c r="D580" s="652" t="s">
        <v>3292</v>
      </c>
      <c r="E580" s="651" t="s">
        <v>608</v>
      </c>
      <c r="F580" s="652" t="s">
        <v>3297</v>
      </c>
      <c r="G580" s="651" t="s">
        <v>630</v>
      </c>
      <c r="H580" s="651" t="s">
        <v>898</v>
      </c>
      <c r="I580" s="651" t="s">
        <v>899</v>
      </c>
      <c r="J580" s="651" t="s">
        <v>900</v>
      </c>
      <c r="K580" s="651" t="s">
        <v>901</v>
      </c>
      <c r="L580" s="653">
        <v>93.039999999999992</v>
      </c>
      <c r="M580" s="653">
        <v>1</v>
      </c>
      <c r="N580" s="654">
        <v>93.039999999999992</v>
      </c>
    </row>
    <row r="581" spans="1:14" ht="14.4" customHeight="1" x14ac:dyDescent="0.3">
      <c r="A581" s="649" t="s">
        <v>580</v>
      </c>
      <c r="B581" s="650" t="s">
        <v>581</v>
      </c>
      <c r="C581" s="651" t="s">
        <v>590</v>
      </c>
      <c r="D581" s="652" t="s">
        <v>3292</v>
      </c>
      <c r="E581" s="651" t="s">
        <v>608</v>
      </c>
      <c r="F581" s="652" t="s">
        <v>3297</v>
      </c>
      <c r="G581" s="651" t="s">
        <v>630</v>
      </c>
      <c r="H581" s="651" t="s">
        <v>906</v>
      </c>
      <c r="I581" s="651" t="s">
        <v>907</v>
      </c>
      <c r="J581" s="651" t="s">
        <v>908</v>
      </c>
      <c r="K581" s="651" t="s">
        <v>909</v>
      </c>
      <c r="L581" s="653">
        <v>167.81780994389777</v>
      </c>
      <c r="M581" s="653">
        <v>49</v>
      </c>
      <c r="N581" s="654">
        <v>8223.0726872509913</v>
      </c>
    </row>
    <row r="582" spans="1:14" ht="14.4" customHeight="1" x14ac:dyDescent="0.3">
      <c r="A582" s="649" t="s">
        <v>580</v>
      </c>
      <c r="B582" s="650" t="s">
        <v>581</v>
      </c>
      <c r="C582" s="651" t="s">
        <v>590</v>
      </c>
      <c r="D582" s="652" t="s">
        <v>3292</v>
      </c>
      <c r="E582" s="651" t="s">
        <v>608</v>
      </c>
      <c r="F582" s="652" t="s">
        <v>3297</v>
      </c>
      <c r="G582" s="651" t="s">
        <v>630</v>
      </c>
      <c r="H582" s="651" t="s">
        <v>2400</v>
      </c>
      <c r="I582" s="651" t="s">
        <v>2401</v>
      </c>
      <c r="J582" s="651" t="s">
        <v>2402</v>
      </c>
      <c r="K582" s="651" t="s">
        <v>2403</v>
      </c>
      <c r="L582" s="653">
        <v>22.299999999999997</v>
      </c>
      <c r="M582" s="653">
        <v>2</v>
      </c>
      <c r="N582" s="654">
        <v>44.599999999999994</v>
      </c>
    </row>
    <row r="583" spans="1:14" ht="14.4" customHeight="1" x14ac:dyDescent="0.3">
      <c r="A583" s="649" t="s">
        <v>580</v>
      </c>
      <c r="B583" s="650" t="s">
        <v>581</v>
      </c>
      <c r="C583" s="651" t="s">
        <v>590</v>
      </c>
      <c r="D583" s="652" t="s">
        <v>3292</v>
      </c>
      <c r="E583" s="651" t="s">
        <v>608</v>
      </c>
      <c r="F583" s="652" t="s">
        <v>3297</v>
      </c>
      <c r="G583" s="651" t="s">
        <v>630</v>
      </c>
      <c r="H583" s="651" t="s">
        <v>910</v>
      </c>
      <c r="I583" s="651" t="s">
        <v>911</v>
      </c>
      <c r="J583" s="651" t="s">
        <v>912</v>
      </c>
      <c r="K583" s="651" t="s">
        <v>913</v>
      </c>
      <c r="L583" s="653">
        <v>66.862351436059001</v>
      </c>
      <c r="M583" s="653">
        <v>168</v>
      </c>
      <c r="N583" s="654">
        <v>11232.875041257912</v>
      </c>
    </row>
    <row r="584" spans="1:14" ht="14.4" customHeight="1" x14ac:dyDescent="0.3">
      <c r="A584" s="649" t="s">
        <v>580</v>
      </c>
      <c r="B584" s="650" t="s">
        <v>581</v>
      </c>
      <c r="C584" s="651" t="s">
        <v>590</v>
      </c>
      <c r="D584" s="652" t="s">
        <v>3292</v>
      </c>
      <c r="E584" s="651" t="s">
        <v>608</v>
      </c>
      <c r="F584" s="652" t="s">
        <v>3297</v>
      </c>
      <c r="G584" s="651" t="s">
        <v>630</v>
      </c>
      <c r="H584" s="651" t="s">
        <v>914</v>
      </c>
      <c r="I584" s="651" t="s">
        <v>914</v>
      </c>
      <c r="J584" s="651" t="s">
        <v>915</v>
      </c>
      <c r="K584" s="651" t="s">
        <v>916</v>
      </c>
      <c r="L584" s="653">
        <v>154.49999999999997</v>
      </c>
      <c r="M584" s="653">
        <v>1</v>
      </c>
      <c r="N584" s="654">
        <v>154.49999999999997</v>
      </c>
    </row>
    <row r="585" spans="1:14" ht="14.4" customHeight="1" x14ac:dyDescent="0.3">
      <c r="A585" s="649" t="s">
        <v>580</v>
      </c>
      <c r="B585" s="650" t="s">
        <v>581</v>
      </c>
      <c r="C585" s="651" t="s">
        <v>590</v>
      </c>
      <c r="D585" s="652" t="s">
        <v>3292</v>
      </c>
      <c r="E585" s="651" t="s">
        <v>608</v>
      </c>
      <c r="F585" s="652" t="s">
        <v>3297</v>
      </c>
      <c r="G585" s="651" t="s">
        <v>630</v>
      </c>
      <c r="H585" s="651" t="s">
        <v>917</v>
      </c>
      <c r="I585" s="651" t="s">
        <v>918</v>
      </c>
      <c r="J585" s="651" t="s">
        <v>919</v>
      </c>
      <c r="K585" s="651" t="s">
        <v>920</v>
      </c>
      <c r="L585" s="653">
        <v>134.54333333333332</v>
      </c>
      <c r="M585" s="653">
        <v>6</v>
      </c>
      <c r="N585" s="654">
        <v>807.26</v>
      </c>
    </row>
    <row r="586" spans="1:14" ht="14.4" customHeight="1" x14ac:dyDescent="0.3">
      <c r="A586" s="649" t="s">
        <v>580</v>
      </c>
      <c r="B586" s="650" t="s">
        <v>581</v>
      </c>
      <c r="C586" s="651" t="s">
        <v>590</v>
      </c>
      <c r="D586" s="652" t="s">
        <v>3292</v>
      </c>
      <c r="E586" s="651" t="s">
        <v>608</v>
      </c>
      <c r="F586" s="652" t="s">
        <v>3297</v>
      </c>
      <c r="G586" s="651" t="s">
        <v>630</v>
      </c>
      <c r="H586" s="651" t="s">
        <v>925</v>
      </c>
      <c r="I586" s="651" t="s">
        <v>926</v>
      </c>
      <c r="J586" s="651" t="s">
        <v>927</v>
      </c>
      <c r="K586" s="651" t="s">
        <v>928</v>
      </c>
      <c r="L586" s="653">
        <v>41.713715402531619</v>
      </c>
      <c r="M586" s="653">
        <v>394</v>
      </c>
      <c r="N586" s="654">
        <v>16435.203868597458</v>
      </c>
    </row>
    <row r="587" spans="1:14" ht="14.4" customHeight="1" x14ac:dyDescent="0.3">
      <c r="A587" s="649" t="s">
        <v>580</v>
      </c>
      <c r="B587" s="650" t="s">
        <v>581</v>
      </c>
      <c r="C587" s="651" t="s">
        <v>590</v>
      </c>
      <c r="D587" s="652" t="s">
        <v>3292</v>
      </c>
      <c r="E587" s="651" t="s">
        <v>608</v>
      </c>
      <c r="F587" s="652" t="s">
        <v>3297</v>
      </c>
      <c r="G587" s="651" t="s">
        <v>630</v>
      </c>
      <c r="H587" s="651" t="s">
        <v>2404</v>
      </c>
      <c r="I587" s="651" t="s">
        <v>2405</v>
      </c>
      <c r="J587" s="651" t="s">
        <v>2406</v>
      </c>
      <c r="K587" s="651" t="s">
        <v>2407</v>
      </c>
      <c r="L587" s="653">
        <v>122.05046153089856</v>
      </c>
      <c r="M587" s="653">
        <v>2</v>
      </c>
      <c r="N587" s="654">
        <v>244.10092306179712</v>
      </c>
    </row>
    <row r="588" spans="1:14" ht="14.4" customHeight="1" x14ac:dyDescent="0.3">
      <c r="A588" s="649" t="s">
        <v>580</v>
      </c>
      <c r="B588" s="650" t="s">
        <v>581</v>
      </c>
      <c r="C588" s="651" t="s">
        <v>590</v>
      </c>
      <c r="D588" s="652" t="s">
        <v>3292</v>
      </c>
      <c r="E588" s="651" t="s">
        <v>608</v>
      </c>
      <c r="F588" s="652" t="s">
        <v>3297</v>
      </c>
      <c r="G588" s="651" t="s">
        <v>630</v>
      </c>
      <c r="H588" s="651" t="s">
        <v>2408</v>
      </c>
      <c r="I588" s="651" t="s">
        <v>2409</v>
      </c>
      <c r="J588" s="651" t="s">
        <v>2410</v>
      </c>
      <c r="K588" s="651" t="s">
        <v>2411</v>
      </c>
      <c r="L588" s="653">
        <v>15.429967019046408</v>
      </c>
      <c r="M588" s="653">
        <v>2</v>
      </c>
      <c r="N588" s="654">
        <v>30.859934038092817</v>
      </c>
    </row>
    <row r="589" spans="1:14" ht="14.4" customHeight="1" x14ac:dyDescent="0.3">
      <c r="A589" s="649" t="s">
        <v>580</v>
      </c>
      <c r="B589" s="650" t="s">
        <v>581</v>
      </c>
      <c r="C589" s="651" t="s">
        <v>590</v>
      </c>
      <c r="D589" s="652" t="s">
        <v>3292</v>
      </c>
      <c r="E589" s="651" t="s">
        <v>608</v>
      </c>
      <c r="F589" s="652" t="s">
        <v>3297</v>
      </c>
      <c r="G589" s="651" t="s">
        <v>630</v>
      </c>
      <c r="H589" s="651" t="s">
        <v>929</v>
      </c>
      <c r="I589" s="651" t="s">
        <v>930</v>
      </c>
      <c r="J589" s="651" t="s">
        <v>931</v>
      </c>
      <c r="K589" s="651" t="s">
        <v>932</v>
      </c>
      <c r="L589" s="653">
        <v>127.52679015387119</v>
      </c>
      <c r="M589" s="653">
        <v>28</v>
      </c>
      <c r="N589" s="654">
        <v>3570.7501243083934</v>
      </c>
    </row>
    <row r="590" spans="1:14" ht="14.4" customHeight="1" x14ac:dyDescent="0.3">
      <c r="A590" s="649" t="s">
        <v>580</v>
      </c>
      <c r="B590" s="650" t="s">
        <v>581</v>
      </c>
      <c r="C590" s="651" t="s">
        <v>590</v>
      </c>
      <c r="D590" s="652" t="s">
        <v>3292</v>
      </c>
      <c r="E590" s="651" t="s">
        <v>608</v>
      </c>
      <c r="F590" s="652" t="s">
        <v>3297</v>
      </c>
      <c r="G590" s="651" t="s">
        <v>630</v>
      </c>
      <c r="H590" s="651" t="s">
        <v>933</v>
      </c>
      <c r="I590" s="651" t="s">
        <v>934</v>
      </c>
      <c r="J590" s="651" t="s">
        <v>931</v>
      </c>
      <c r="K590" s="651" t="s">
        <v>935</v>
      </c>
      <c r="L590" s="653">
        <v>147.34045707383578</v>
      </c>
      <c r="M590" s="653">
        <v>30</v>
      </c>
      <c r="N590" s="654">
        <v>4420.2137122150734</v>
      </c>
    </row>
    <row r="591" spans="1:14" ht="14.4" customHeight="1" x14ac:dyDescent="0.3">
      <c r="A591" s="649" t="s">
        <v>580</v>
      </c>
      <c r="B591" s="650" t="s">
        <v>581</v>
      </c>
      <c r="C591" s="651" t="s">
        <v>590</v>
      </c>
      <c r="D591" s="652" t="s">
        <v>3292</v>
      </c>
      <c r="E591" s="651" t="s">
        <v>608</v>
      </c>
      <c r="F591" s="652" t="s">
        <v>3297</v>
      </c>
      <c r="G591" s="651" t="s">
        <v>630</v>
      </c>
      <c r="H591" s="651" t="s">
        <v>2412</v>
      </c>
      <c r="I591" s="651" t="s">
        <v>2413</v>
      </c>
      <c r="J591" s="651" t="s">
        <v>2414</v>
      </c>
      <c r="K591" s="651" t="s">
        <v>2415</v>
      </c>
      <c r="L591" s="653">
        <v>81.70989165104119</v>
      </c>
      <c r="M591" s="653">
        <v>6</v>
      </c>
      <c r="N591" s="654">
        <v>490.25934990624717</v>
      </c>
    </row>
    <row r="592" spans="1:14" ht="14.4" customHeight="1" x14ac:dyDescent="0.3">
      <c r="A592" s="649" t="s">
        <v>580</v>
      </c>
      <c r="B592" s="650" t="s">
        <v>581</v>
      </c>
      <c r="C592" s="651" t="s">
        <v>590</v>
      </c>
      <c r="D592" s="652" t="s">
        <v>3292</v>
      </c>
      <c r="E592" s="651" t="s">
        <v>608</v>
      </c>
      <c r="F592" s="652" t="s">
        <v>3297</v>
      </c>
      <c r="G592" s="651" t="s">
        <v>630</v>
      </c>
      <c r="H592" s="651" t="s">
        <v>936</v>
      </c>
      <c r="I592" s="651" t="s">
        <v>937</v>
      </c>
      <c r="J592" s="651" t="s">
        <v>938</v>
      </c>
      <c r="K592" s="651" t="s">
        <v>939</v>
      </c>
      <c r="L592" s="653">
        <v>73.641063862463497</v>
      </c>
      <c r="M592" s="653">
        <v>20</v>
      </c>
      <c r="N592" s="654">
        <v>1472.82127724927</v>
      </c>
    </row>
    <row r="593" spans="1:14" ht="14.4" customHeight="1" x14ac:dyDescent="0.3">
      <c r="A593" s="649" t="s">
        <v>580</v>
      </c>
      <c r="B593" s="650" t="s">
        <v>581</v>
      </c>
      <c r="C593" s="651" t="s">
        <v>590</v>
      </c>
      <c r="D593" s="652" t="s">
        <v>3292</v>
      </c>
      <c r="E593" s="651" t="s">
        <v>608</v>
      </c>
      <c r="F593" s="652" t="s">
        <v>3297</v>
      </c>
      <c r="G593" s="651" t="s">
        <v>630</v>
      </c>
      <c r="H593" s="651" t="s">
        <v>2416</v>
      </c>
      <c r="I593" s="651" t="s">
        <v>2417</v>
      </c>
      <c r="J593" s="651" t="s">
        <v>2418</v>
      </c>
      <c r="K593" s="651" t="s">
        <v>2419</v>
      </c>
      <c r="L593" s="653">
        <v>65.56</v>
      </c>
      <c r="M593" s="653">
        <v>1</v>
      </c>
      <c r="N593" s="654">
        <v>65.56</v>
      </c>
    </row>
    <row r="594" spans="1:14" ht="14.4" customHeight="1" x14ac:dyDescent="0.3">
      <c r="A594" s="649" t="s">
        <v>580</v>
      </c>
      <c r="B594" s="650" t="s">
        <v>581</v>
      </c>
      <c r="C594" s="651" t="s">
        <v>590</v>
      </c>
      <c r="D594" s="652" t="s">
        <v>3292</v>
      </c>
      <c r="E594" s="651" t="s">
        <v>608</v>
      </c>
      <c r="F594" s="652" t="s">
        <v>3297</v>
      </c>
      <c r="G594" s="651" t="s">
        <v>630</v>
      </c>
      <c r="H594" s="651" t="s">
        <v>944</v>
      </c>
      <c r="I594" s="651" t="s">
        <v>945</v>
      </c>
      <c r="J594" s="651" t="s">
        <v>946</v>
      </c>
      <c r="K594" s="651" t="s">
        <v>947</v>
      </c>
      <c r="L594" s="653">
        <v>46.598041524469444</v>
      </c>
      <c r="M594" s="653">
        <v>120</v>
      </c>
      <c r="N594" s="654">
        <v>5591.7649829363336</v>
      </c>
    </row>
    <row r="595" spans="1:14" ht="14.4" customHeight="1" x14ac:dyDescent="0.3">
      <c r="A595" s="649" t="s">
        <v>580</v>
      </c>
      <c r="B595" s="650" t="s">
        <v>581</v>
      </c>
      <c r="C595" s="651" t="s">
        <v>590</v>
      </c>
      <c r="D595" s="652" t="s">
        <v>3292</v>
      </c>
      <c r="E595" s="651" t="s">
        <v>608</v>
      </c>
      <c r="F595" s="652" t="s">
        <v>3297</v>
      </c>
      <c r="G595" s="651" t="s">
        <v>630</v>
      </c>
      <c r="H595" s="651" t="s">
        <v>956</v>
      </c>
      <c r="I595" s="651" t="s">
        <v>956</v>
      </c>
      <c r="J595" s="651" t="s">
        <v>957</v>
      </c>
      <c r="K595" s="651" t="s">
        <v>958</v>
      </c>
      <c r="L595" s="653">
        <v>106.92431020041921</v>
      </c>
      <c r="M595" s="653">
        <v>32</v>
      </c>
      <c r="N595" s="654">
        <v>3421.5779264134148</v>
      </c>
    </row>
    <row r="596" spans="1:14" ht="14.4" customHeight="1" x14ac:dyDescent="0.3">
      <c r="A596" s="649" t="s">
        <v>580</v>
      </c>
      <c r="B596" s="650" t="s">
        <v>581</v>
      </c>
      <c r="C596" s="651" t="s">
        <v>590</v>
      </c>
      <c r="D596" s="652" t="s">
        <v>3292</v>
      </c>
      <c r="E596" s="651" t="s">
        <v>608</v>
      </c>
      <c r="F596" s="652" t="s">
        <v>3297</v>
      </c>
      <c r="G596" s="651" t="s">
        <v>630</v>
      </c>
      <c r="H596" s="651" t="s">
        <v>959</v>
      </c>
      <c r="I596" s="651" t="s">
        <v>960</v>
      </c>
      <c r="J596" s="651" t="s">
        <v>961</v>
      </c>
      <c r="K596" s="651" t="s">
        <v>962</v>
      </c>
      <c r="L596" s="653">
        <v>41.648533506150429</v>
      </c>
      <c r="M596" s="653">
        <v>28</v>
      </c>
      <c r="N596" s="654">
        <v>1166.1589381722119</v>
      </c>
    </row>
    <row r="597" spans="1:14" ht="14.4" customHeight="1" x14ac:dyDescent="0.3">
      <c r="A597" s="649" t="s">
        <v>580</v>
      </c>
      <c r="B597" s="650" t="s">
        <v>581</v>
      </c>
      <c r="C597" s="651" t="s">
        <v>590</v>
      </c>
      <c r="D597" s="652" t="s">
        <v>3292</v>
      </c>
      <c r="E597" s="651" t="s">
        <v>608</v>
      </c>
      <c r="F597" s="652" t="s">
        <v>3297</v>
      </c>
      <c r="G597" s="651" t="s">
        <v>630</v>
      </c>
      <c r="H597" s="651" t="s">
        <v>963</v>
      </c>
      <c r="I597" s="651" t="s">
        <v>964</v>
      </c>
      <c r="J597" s="651" t="s">
        <v>961</v>
      </c>
      <c r="K597" s="651" t="s">
        <v>965</v>
      </c>
      <c r="L597" s="653">
        <v>292.46999244088943</v>
      </c>
      <c r="M597" s="653">
        <v>8</v>
      </c>
      <c r="N597" s="654">
        <v>2339.7599395271154</v>
      </c>
    </row>
    <row r="598" spans="1:14" ht="14.4" customHeight="1" x14ac:dyDescent="0.3">
      <c r="A598" s="649" t="s">
        <v>580</v>
      </c>
      <c r="B598" s="650" t="s">
        <v>581</v>
      </c>
      <c r="C598" s="651" t="s">
        <v>590</v>
      </c>
      <c r="D598" s="652" t="s">
        <v>3292</v>
      </c>
      <c r="E598" s="651" t="s">
        <v>608</v>
      </c>
      <c r="F598" s="652" t="s">
        <v>3297</v>
      </c>
      <c r="G598" s="651" t="s">
        <v>630</v>
      </c>
      <c r="H598" s="651" t="s">
        <v>2420</v>
      </c>
      <c r="I598" s="651" t="s">
        <v>2421</v>
      </c>
      <c r="J598" s="651" t="s">
        <v>2422</v>
      </c>
      <c r="K598" s="651" t="s">
        <v>2423</v>
      </c>
      <c r="L598" s="653">
        <v>75.424335083803797</v>
      </c>
      <c r="M598" s="653">
        <v>4</v>
      </c>
      <c r="N598" s="654">
        <v>301.69734033521519</v>
      </c>
    </row>
    <row r="599" spans="1:14" ht="14.4" customHeight="1" x14ac:dyDescent="0.3">
      <c r="A599" s="649" t="s">
        <v>580</v>
      </c>
      <c r="B599" s="650" t="s">
        <v>581</v>
      </c>
      <c r="C599" s="651" t="s">
        <v>590</v>
      </c>
      <c r="D599" s="652" t="s">
        <v>3292</v>
      </c>
      <c r="E599" s="651" t="s">
        <v>608</v>
      </c>
      <c r="F599" s="652" t="s">
        <v>3297</v>
      </c>
      <c r="G599" s="651" t="s">
        <v>630</v>
      </c>
      <c r="H599" s="651" t="s">
        <v>966</v>
      </c>
      <c r="I599" s="651" t="s">
        <v>967</v>
      </c>
      <c r="J599" s="651" t="s">
        <v>968</v>
      </c>
      <c r="K599" s="651" t="s">
        <v>969</v>
      </c>
      <c r="L599" s="653">
        <v>393.04371257009734</v>
      </c>
      <c r="M599" s="653">
        <v>25</v>
      </c>
      <c r="N599" s="654">
        <v>9826.0928142524335</v>
      </c>
    </row>
    <row r="600" spans="1:14" ht="14.4" customHeight="1" x14ac:dyDescent="0.3">
      <c r="A600" s="649" t="s">
        <v>580</v>
      </c>
      <c r="B600" s="650" t="s">
        <v>581</v>
      </c>
      <c r="C600" s="651" t="s">
        <v>590</v>
      </c>
      <c r="D600" s="652" t="s">
        <v>3292</v>
      </c>
      <c r="E600" s="651" t="s">
        <v>608</v>
      </c>
      <c r="F600" s="652" t="s">
        <v>3297</v>
      </c>
      <c r="G600" s="651" t="s">
        <v>630</v>
      </c>
      <c r="H600" s="651" t="s">
        <v>978</v>
      </c>
      <c r="I600" s="651" t="s">
        <v>979</v>
      </c>
      <c r="J600" s="651" t="s">
        <v>976</v>
      </c>
      <c r="K600" s="651" t="s">
        <v>980</v>
      </c>
      <c r="L600" s="653">
        <v>91.689553107338952</v>
      </c>
      <c r="M600" s="653">
        <v>107</v>
      </c>
      <c r="N600" s="654">
        <v>9810.7821824852672</v>
      </c>
    </row>
    <row r="601" spans="1:14" ht="14.4" customHeight="1" x14ac:dyDescent="0.3">
      <c r="A601" s="649" t="s">
        <v>580</v>
      </c>
      <c r="B601" s="650" t="s">
        <v>581</v>
      </c>
      <c r="C601" s="651" t="s">
        <v>590</v>
      </c>
      <c r="D601" s="652" t="s">
        <v>3292</v>
      </c>
      <c r="E601" s="651" t="s">
        <v>608</v>
      </c>
      <c r="F601" s="652" t="s">
        <v>3297</v>
      </c>
      <c r="G601" s="651" t="s">
        <v>630</v>
      </c>
      <c r="H601" s="651" t="s">
        <v>2424</v>
      </c>
      <c r="I601" s="651" t="s">
        <v>2425</v>
      </c>
      <c r="J601" s="651" t="s">
        <v>2426</v>
      </c>
      <c r="K601" s="651" t="s">
        <v>916</v>
      </c>
      <c r="L601" s="653">
        <v>41.16</v>
      </c>
      <c r="M601" s="653">
        <v>8</v>
      </c>
      <c r="N601" s="654">
        <v>329.28</v>
      </c>
    </row>
    <row r="602" spans="1:14" ht="14.4" customHeight="1" x14ac:dyDescent="0.3">
      <c r="A602" s="649" t="s">
        <v>580</v>
      </c>
      <c r="B602" s="650" t="s">
        <v>581</v>
      </c>
      <c r="C602" s="651" t="s">
        <v>590</v>
      </c>
      <c r="D602" s="652" t="s">
        <v>3292</v>
      </c>
      <c r="E602" s="651" t="s">
        <v>608</v>
      </c>
      <c r="F602" s="652" t="s">
        <v>3297</v>
      </c>
      <c r="G602" s="651" t="s">
        <v>630</v>
      </c>
      <c r="H602" s="651" t="s">
        <v>981</v>
      </c>
      <c r="I602" s="651" t="s">
        <v>982</v>
      </c>
      <c r="J602" s="651" t="s">
        <v>983</v>
      </c>
      <c r="K602" s="651" t="s">
        <v>984</v>
      </c>
      <c r="L602" s="653">
        <v>55.50500000000001</v>
      </c>
      <c r="M602" s="653">
        <v>2</v>
      </c>
      <c r="N602" s="654">
        <v>111.01000000000002</v>
      </c>
    </row>
    <row r="603" spans="1:14" ht="14.4" customHeight="1" x14ac:dyDescent="0.3">
      <c r="A603" s="649" t="s">
        <v>580</v>
      </c>
      <c r="B603" s="650" t="s">
        <v>581</v>
      </c>
      <c r="C603" s="651" t="s">
        <v>590</v>
      </c>
      <c r="D603" s="652" t="s">
        <v>3292</v>
      </c>
      <c r="E603" s="651" t="s">
        <v>608</v>
      </c>
      <c r="F603" s="652" t="s">
        <v>3297</v>
      </c>
      <c r="G603" s="651" t="s">
        <v>630</v>
      </c>
      <c r="H603" s="651" t="s">
        <v>985</v>
      </c>
      <c r="I603" s="651" t="s">
        <v>986</v>
      </c>
      <c r="J603" s="651" t="s">
        <v>987</v>
      </c>
      <c r="K603" s="651" t="s">
        <v>988</v>
      </c>
      <c r="L603" s="653">
        <v>37.913325295094467</v>
      </c>
      <c r="M603" s="653">
        <v>9</v>
      </c>
      <c r="N603" s="654">
        <v>341.2199276558502</v>
      </c>
    </row>
    <row r="604" spans="1:14" ht="14.4" customHeight="1" x14ac:dyDescent="0.3">
      <c r="A604" s="649" t="s">
        <v>580</v>
      </c>
      <c r="B604" s="650" t="s">
        <v>581</v>
      </c>
      <c r="C604" s="651" t="s">
        <v>590</v>
      </c>
      <c r="D604" s="652" t="s">
        <v>3292</v>
      </c>
      <c r="E604" s="651" t="s">
        <v>608</v>
      </c>
      <c r="F604" s="652" t="s">
        <v>3297</v>
      </c>
      <c r="G604" s="651" t="s">
        <v>630</v>
      </c>
      <c r="H604" s="651" t="s">
        <v>993</v>
      </c>
      <c r="I604" s="651" t="s">
        <v>994</v>
      </c>
      <c r="J604" s="651" t="s">
        <v>995</v>
      </c>
      <c r="K604" s="651" t="s">
        <v>996</v>
      </c>
      <c r="L604" s="653">
        <v>39.06333333333334</v>
      </c>
      <c r="M604" s="653">
        <v>6</v>
      </c>
      <c r="N604" s="654">
        <v>234.38000000000005</v>
      </c>
    </row>
    <row r="605" spans="1:14" ht="14.4" customHeight="1" x14ac:dyDescent="0.3">
      <c r="A605" s="649" t="s">
        <v>580</v>
      </c>
      <c r="B605" s="650" t="s">
        <v>581</v>
      </c>
      <c r="C605" s="651" t="s">
        <v>590</v>
      </c>
      <c r="D605" s="652" t="s">
        <v>3292</v>
      </c>
      <c r="E605" s="651" t="s">
        <v>608</v>
      </c>
      <c r="F605" s="652" t="s">
        <v>3297</v>
      </c>
      <c r="G605" s="651" t="s">
        <v>630</v>
      </c>
      <c r="H605" s="651" t="s">
        <v>2427</v>
      </c>
      <c r="I605" s="651" t="s">
        <v>2428</v>
      </c>
      <c r="J605" s="651" t="s">
        <v>2429</v>
      </c>
      <c r="K605" s="651" t="s">
        <v>2430</v>
      </c>
      <c r="L605" s="653">
        <v>117.09000000000002</v>
      </c>
      <c r="M605" s="653">
        <v>4</v>
      </c>
      <c r="N605" s="654">
        <v>468.36000000000007</v>
      </c>
    </row>
    <row r="606" spans="1:14" ht="14.4" customHeight="1" x14ac:dyDescent="0.3">
      <c r="A606" s="649" t="s">
        <v>580</v>
      </c>
      <c r="B606" s="650" t="s">
        <v>581</v>
      </c>
      <c r="C606" s="651" t="s">
        <v>590</v>
      </c>
      <c r="D606" s="652" t="s">
        <v>3292</v>
      </c>
      <c r="E606" s="651" t="s">
        <v>608</v>
      </c>
      <c r="F606" s="652" t="s">
        <v>3297</v>
      </c>
      <c r="G606" s="651" t="s">
        <v>630</v>
      </c>
      <c r="H606" s="651" t="s">
        <v>2431</v>
      </c>
      <c r="I606" s="651" t="s">
        <v>2432</v>
      </c>
      <c r="J606" s="651" t="s">
        <v>761</v>
      </c>
      <c r="K606" s="651" t="s">
        <v>2433</v>
      </c>
      <c r="L606" s="653">
        <v>166.90919930870868</v>
      </c>
      <c r="M606" s="653">
        <v>6</v>
      </c>
      <c r="N606" s="654">
        <v>1001.455195852252</v>
      </c>
    </row>
    <row r="607" spans="1:14" ht="14.4" customHeight="1" x14ac:dyDescent="0.3">
      <c r="A607" s="649" t="s">
        <v>580</v>
      </c>
      <c r="B607" s="650" t="s">
        <v>581</v>
      </c>
      <c r="C607" s="651" t="s">
        <v>590</v>
      </c>
      <c r="D607" s="652" t="s">
        <v>3292</v>
      </c>
      <c r="E607" s="651" t="s">
        <v>608</v>
      </c>
      <c r="F607" s="652" t="s">
        <v>3297</v>
      </c>
      <c r="G607" s="651" t="s">
        <v>630</v>
      </c>
      <c r="H607" s="651" t="s">
        <v>997</v>
      </c>
      <c r="I607" s="651" t="s">
        <v>998</v>
      </c>
      <c r="J607" s="651" t="s">
        <v>999</v>
      </c>
      <c r="K607" s="651" t="s">
        <v>1000</v>
      </c>
      <c r="L607" s="653">
        <v>9.7546017183879936</v>
      </c>
      <c r="M607" s="653">
        <v>117</v>
      </c>
      <c r="N607" s="654">
        <v>1141.2884010513953</v>
      </c>
    </row>
    <row r="608" spans="1:14" ht="14.4" customHeight="1" x14ac:dyDescent="0.3">
      <c r="A608" s="649" t="s">
        <v>580</v>
      </c>
      <c r="B608" s="650" t="s">
        <v>581</v>
      </c>
      <c r="C608" s="651" t="s">
        <v>590</v>
      </c>
      <c r="D608" s="652" t="s">
        <v>3292</v>
      </c>
      <c r="E608" s="651" t="s">
        <v>608</v>
      </c>
      <c r="F608" s="652" t="s">
        <v>3297</v>
      </c>
      <c r="G608" s="651" t="s">
        <v>630</v>
      </c>
      <c r="H608" s="651" t="s">
        <v>1001</v>
      </c>
      <c r="I608" s="651" t="s">
        <v>1002</v>
      </c>
      <c r="J608" s="651" t="s">
        <v>1003</v>
      </c>
      <c r="K608" s="651" t="s">
        <v>1004</v>
      </c>
      <c r="L608" s="653">
        <v>42.676014418986348</v>
      </c>
      <c r="M608" s="653">
        <v>10</v>
      </c>
      <c r="N608" s="654">
        <v>426.76014418986347</v>
      </c>
    </row>
    <row r="609" spans="1:14" ht="14.4" customHeight="1" x14ac:dyDescent="0.3">
      <c r="A609" s="649" t="s">
        <v>580</v>
      </c>
      <c r="B609" s="650" t="s">
        <v>581</v>
      </c>
      <c r="C609" s="651" t="s">
        <v>590</v>
      </c>
      <c r="D609" s="652" t="s">
        <v>3292</v>
      </c>
      <c r="E609" s="651" t="s">
        <v>608</v>
      </c>
      <c r="F609" s="652" t="s">
        <v>3297</v>
      </c>
      <c r="G609" s="651" t="s">
        <v>630</v>
      </c>
      <c r="H609" s="651" t="s">
        <v>2434</v>
      </c>
      <c r="I609" s="651" t="s">
        <v>2434</v>
      </c>
      <c r="J609" s="651" t="s">
        <v>2435</v>
      </c>
      <c r="K609" s="651" t="s">
        <v>2436</v>
      </c>
      <c r="L609" s="653">
        <v>331.12999999999988</v>
      </c>
      <c r="M609" s="653">
        <v>1</v>
      </c>
      <c r="N609" s="654">
        <v>331.12999999999988</v>
      </c>
    </row>
    <row r="610" spans="1:14" ht="14.4" customHeight="1" x14ac:dyDescent="0.3">
      <c r="A610" s="649" t="s">
        <v>580</v>
      </c>
      <c r="B610" s="650" t="s">
        <v>581</v>
      </c>
      <c r="C610" s="651" t="s">
        <v>590</v>
      </c>
      <c r="D610" s="652" t="s">
        <v>3292</v>
      </c>
      <c r="E610" s="651" t="s">
        <v>608</v>
      </c>
      <c r="F610" s="652" t="s">
        <v>3297</v>
      </c>
      <c r="G610" s="651" t="s">
        <v>630</v>
      </c>
      <c r="H610" s="651" t="s">
        <v>1009</v>
      </c>
      <c r="I610" s="651" t="s">
        <v>1010</v>
      </c>
      <c r="J610" s="651" t="s">
        <v>1011</v>
      </c>
      <c r="K610" s="651" t="s">
        <v>1012</v>
      </c>
      <c r="L610" s="653">
        <v>153.30363526132115</v>
      </c>
      <c r="M610" s="653">
        <v>27</v>
      </c>
      <c r="N610" s="654">
        <v>4139.198152055671</v>
      </c>
    </row>
    <row r="611" spans="1:14" ht="14.4" customHeight="1" x14ac:dyDescent="0.3">
      <c r="A611" s="649" t="s">
        <v>580</v>
      </c>
      <c r="B611" s="650" t="s">
        <v>581</v>
      </c>
      <c r="C611" s="651" t="s">
        <v>590</v>
      </c>
      <c r="D611" s="652" t="s">
        <v>3292</v>
      </c>
      <c r="E611" s="651" t="s">
        <v>608</v>
      </c>
      <c r="F611" s="652" t="s">
        <v>3297</v>
      </c>
      <c r="G611" s="651" t="s">
        <v>630</v>
      </c>
      <c r="H611" s="651" t="s">
        <v>2437</v>
      </c>
      <c r="I611" s="651" t="s">
        <v>237</v>
      </c>
      <c r="J611" s="651" t="s">
        <v>2438</v>
      </c>
      <c r="K611" s="651" t="s">
        <v>1589</v>
      </c>
      <c r="L611" s="653">
        <v>38.399999999999991</v>
      </c>
      <c r="M611" s="653">
        <v>2</v>
      </c>
      <c r="N611" s="654">
        <v>76.799999999999983</v>
      </c>
    </row>
    <row r="612" spans="1:14" ht="14.4" customHeight="1" x14ac:dyDescent="0.3">
      <c r="A612" s="649" t="s">
        <v>580</v>
      </c>
      <c r="B612" s="650" t="s">
        <v>581</v>
      </c>
      <c r="C612" s="651" t="s">
        <v>590</v>
      </c>
      <c r="D612" s="652" t="s">
        <v>3292</v>
      </c>
      <c r="E612" s="651" t="s">
        <v>608</v>
      </c>
      <c r="F612" s="652" t="s">
        <v>3297</v>
      </c>
      <c r="G612" s="651" t="s">
        <v>630</v>
      </c>
      <c r="H612" s="651" t="s">
        <v>1021</v>
      </c>
      <c r="I612" s="651" t="s">
        <v>237</v>
      </c>
      <c r="J612" s="651" t="s">
        <v>1022</v>
      </c>
      <c r="K612" s="651"/>
      <c r="L612" s="653">
        <v>142.13162651323918</v>
      </c>
      <c r="M612" s="653">
        <v>12</v>
      </c>
      <c r="N612" s="654">
        <v>1705.5795181588701</v>
      </c>
    </row>
    <row r="613" spans="1:14" ht="14.4" customHeight="1" x14ac:dyDescent="0.3">
      <c r="A613" s="649" t="s">
        <v>580</v>
      </c>
      <c r="B613" s="650" t="s">
        <v>581</v>
      </c>
      <c r="C613" s="651" t="s">
        <v>590</v>
      </c>
      <c r="D613" s="652" t="s">
        <v>3292</v>
      </c>
      <c r="E613" s="651" t="s">
        <v>608</v>
      </c>
      <c r="F613" s="652" t="s">
        <v>3297</v>
      </c>
      <c r="G613" s="651" t="s">
        <v>630</v>
      </c>
      <c r="H613" s="651" t="s">
        <v>1023</v>
      </c>
      <c r="I613" s="651" t="s">
        <v>237</v>
      </c>
      <c r="J613" s="651" t="s">
        <v>1024</v>
      </c>
      <c r="K613" s="651"/>
      <c r="L613" s="653">
        <v>99.295209956555141</v>
      </c>
      <c r="M613" s="653">
        <v>66</v>
      </c>
      <c r="N613" s="654">
        <v>6553.4838571326391</v>
      </c>
    </row>
    <row r="614" spans="1:14" ht="14.4" customHeight="1" x14ac:dyDescent="0.3">
      <c r="A614" s="649" t="s">
        <v>580</v>
      </c>
      <c r="B614" s="650" t="s">
        <v>581</v>
      </c>
      <c r="C614" s="651" t="s">
        <v>590</v>
      </c>
      <c r="D614" s="652" t="s">
        <v>3292</v>
      </c>
      <c r="E614" s="651" t="s">
        <v>608</v>
      </c>
      <c r="F614" s="652" t="s">
        <v>3297</v>
      </c>
      <c r="G614" s="651" t="s">
        <v>630</v>
      </c>
      <c r="H614" s="651" t="s">
        <v>1029</v>
      </c>
      <c r="I614" s="651" t="s">
        <v>1030</v>
      </c>
      <c r="J614" s="651" t="s">
        <v>1031</v>
      </c>
      <c r="K614" s="651" t="s">
        <v>865</v>
      </c>
      <c r="L614" s="653">
        <v>28.349917029180705</v>
      </c>
      <c r="M614" s="653">
        <v>3</v>
      </c>
      <c r="N614" s="654">
        <v>85.04975108754212</v>
      </c>
    </row>
    <row r="615" spans="1:14" ht="14.4" customHeight="1" x14ac:dyDescent="0.3">
      <c r="A615" s="649" t="s">
        <v>580</v>
      </c>
      <c r="B615" s="650" t="s">
        <v>581</v>
      </c>
      <c r="C615" s="651" t="s">
        <v>590</v>
      </c>
      <c r="D615" s="652" t="s">
        <v>3292</v>
      </c>
      <c r="E615" s="651" t="s">
        <v>608</v>
      </c>
      <c r="F615" s="652" t="s">
        <v>3297</v>
      </c>
      <c r="G615" s="651" t="s">
        <v>630</v>
      </c>
      <c r="H615" s="651" t="s">
        <v>1032</v>
      </c>
      <c r="I615" s="651" t="s">
        <v>1033</v>
      </c>
      <c r="J615" s="651" t="s">
        <v>1034</v>
      </c>
      <c r="K615" s="651" t="s">
        <v>1035</v>
      </c>
      <c r="L615" s="653">
        <v>95.605004350970262</v>
      </c>
      <c r="M615" s="653">
        <v>6</v>
      </c>
      <c r="N615" s="654">
        <v>573.63002610582157</v>
      </c>
    </row>
    <row r="616" spans="1:14" ht="14.4" customHeight="1" x14ac:dyDescent="0.3">
      <c r="A616" s="649" t="s">
        <v>580</v>
      </c>
      <c r="B616" s="650" t="s">
        <v>581</v>
      </c>
      <c r="C616" s="651" t="s">
        <v>590</v>
      </c>
      <c r="D616" s="652" t="s">
        <v>3292</v>
      </c>
      <c r="E616" s="651" t="s">
        <v>608</v>
      </c>
      <c r="F616" s="652" t="s">
        <v>3297</v>
      </c>
      <c r="G616" s="651" t="s">
        <v>630</v>
      </c>
      <c r="H616" s="651" t="s">
        <v>2439</v>
      </c>
      <c r="I616" s="651" t="s">
        <v>2440</v>
      </c>
      <c r="J616" s="651" t="s">
        <v>1007</v>
      </c>
      <c r="K616" s="651" t="s">
        <v>2441</v>
      </c>
      <c r="L616" s="653">
        <v>59.2800970296881</v>
      </c>
      <c r="M616" s="653">
        <v>15</v>
      </c>
      <c r="N616" s="654">
        <v>889.20145544532147</v>
      </c>
    </row>
    <row r="617" spans="1:14" ht="14.4" customHeight="1" x14ac:dyDescent="0.3">
      <c r="A617" s="649" t="s">
        <v>580</v>
      </c>
      <c r="B617" s="650" t="s">
        <v>581</v>
      </c>
      <c r="C617" s="651" t="s">
        <v>590</v>
      </c>
      <c r="D617" s="652" t="s">
        <v>3292</v>
      </c>
      <c r="E617" s="651" t="s">
        <v>608</v>
      </c>
      <c r="F617" s="652" t="s">
        <v>3297</v>
      </c>
      <c r="G617" s="651" t="s">
        <v>630</v>
      </c>
      <c r="H617" s="651" t="s">
        <v>1036</v>
      </c>
      <c r="I617" s="651" t="s">
        <v>1037</v>
      </c>
      <c r="J617" s="651" t="s">
        <v>1038</v>
      </c>
      <c r="K617" s="651" t="s">
        <v>612</v>
      </c>
      <c r="L617" s="653">
        <v>64.192767369786608</v>
      </c>
      <c r="M617" s="653">
        <v>45</v>
      </c>
      <c r="N617" s="654">
        <v>2888.6745316403972</v>
      </c>
    </row>
    <row r="618" spans="1:14" ht="14.4" customHeight="1" x14ac:dyDescent="0.3">
      <c r="A618" s="649" t="s">
        <v>580</v>
      </c>
      <c r="B618" s="650" t="s">
        <v>581</v>
      </c>
      <c r="C618" s="651" t="s">
        <v>590</v>
      </c>
      <c r="D618" s="652" t="s">
        <v>3292</v>
      </c>
      <c r="E618" s="651" t="s">
        <v>608</v>
      </c>
      <c r="F618" s="652" t="s">
        <v>3297</v>
      </c>
      <c r="G618" s="651" t="s">
        <v>630</v>
      </c>
      <c r="H618" s="651" t="s">
        <v>1039</v>
      </c>
      <c r="I618" s="651" t="s">
        <v>1040</v>
      </c>
      <c r="J618" s="651" t="s">
        <v>1041</v>
      </c>
      <c r="K618" s="651" t="s">
        <v>1042</v>
      </c>
      <c r="L618" s="653">
        <v>110.92969299201461</v>
      </c>
      <c r="M618" s="653">
        <v>13</v>
      </c>
      <c r="N618" s="654">
        <v>1442.0860088961899</v>
      </c>
    </row>
    <row r="619" spans="1:14" ht="14.4" customHeight="1" x14ac:dyDescent="0.3">
      <c r="A619" s="649" t="s">
        <v>580</v>
      </c>
      <c r="B619" s="650" t="s">
        <v>581</v>
      </c>
      <c r="C619" s="651" t="s">
        <v>590</v>
      </c>
      <c r="D619" s="652" t="s">
        <v>3292</v>
      </c>
      <c r="E619" s="651" t="s">
        <v>608</v>
      </c>
      <c r="F619" s="652" t="s">
        <v>3297</v>
      </c>
      <c r="G619" s="651" t="s">
        <v>630</v>
      </c>
      <c r="H619" s="651" t="s">
        <v>2442</v>
      </c>
      <c r="I619" s="651" t="s">
        <v>2443</v>
      </c>
      <c r="J619" s="651" t="s">
        <v>2444</v>
      </c>
      <c r="K619" s="651" t="s">
        <v>2445</v>
      </c>
      <c r="L619" s="653">
        <v>25.176618123911556</v>
      </c>
      <c r="M619" s="653">
        <v>3</v>
      </c>
      <c r="N619" s="654">
        <v>75.529854371734672</v>
      </c>
    </row>
    <row r="620" spans="1:14" ht="14.4" customHeight="1" x14ac:dyDescent="0.3">
      <c r="A620" s="649" t="s">
        <v>580</v>
      </c>
      <c r="B620" s="650" t="s">
        <v>581</v>
      </c>
      <c r="C620" s="651" t="s">
        <v>590</v>
      </c>
      <c r="D620" s="652" t="s">
        <v>3292</v>
      </c>
      <c r="E620" s="651" t="s">
        <v>608</v>
      </c>
      <c r="F620" s="652" t="s">
        <v>3297</v>
      </c>
      <c r="G620" s="651" t="s">
        <v>630</v>
      </c>
      <c r="H620" s="651" t="s">
        <v>2446</v>
      </c>
      <c r="I620" s="651" t="s">
        <v>2447</v>
      </c>
      <c r="J620" s="651" t="s">
        <v>1210</v>
      </c>
      <c r="K620" s="651" t="s">
        <v>1224</v>
      </c>
      <c r="L620" s="653">
        <v>121.44088992589815</v>
      </c>
      <c r="M620" s="653">
        <v>1</v>
      </c>
      <c r="N620" s="654">
        <v>121.44088992589815</v>
      </c>
    </row>
    <row r="621" spans="1:14" ht="14.4" customHeight="1" x14ac:dyDescent="0.3">
      <c r="A621" s="649" t="s">
        <v>580</v>
      </c>
      <c r="B621" s="650" t="s">
        <v>581</v>
      </c>
      <c r="C621" s="651" t="s">
        <v>590</v>
      </c>
      <c r="D621" s="652" t="s">
        <v>3292</v>
      </c>
      <c r="E621" s="651" t="s">
        <v>608</v>
      </c>
      <c r="F621" s="652" t="s">
        <v>3297</v>
      </c>
      <c r="G621" s="651" t="s">
        <v>630</v>
      </c>
      <c r="H621" s="651" t="s">
        <v>1047</v>
      </c>
      <c r="I621" s="651" t="s">
        <v>1048</v>
      </c>
      <c r="J621" s="651" t="s">
        <v>1049</v>
      </c>
      <c r="K621" s="651" t="s">
        <v>1050</v>
      </c>
      <c r="L621" s="653">
        <v>121.70694967418468</v>
      </c>
      <c r="M621" s="653">
        <v>7</v>
      </c>
      <c r="N621" s="654">
        <v>851.94864771929281</v>
      </c>
    </row>
    <row r="622" spans="1:14" ht="14.4" customHeight="1" x14ac:dyDescent="0.3">
      <c r="A622" s="649" t="s">
        <v>580</v>
      </c>
      <c r="B622" s="650" t="s">
        <v>581</v>
      </c>
      <c r="C622" s="651" t="s">
        <v>590</v>
      </c>
      <c r="D622" s="652" t="s">
        <v>3292</v>
      </c>
      <c r="E622" s="651" t="s">
        <v>608</v>
      </c>
      <c r="F622" s="652" t="s">
        <v>3297</v>
      </c>
      <c r="G622" s="651" t="s">
        <v>630</v>
      </c>
      <c r="H622" s="651" t="s">
        <v>1055</v>
      </c>
      <c r="I622" s="651" t="s">
        <v>1056</v>
      </c>
      <c r="J622" s="651" t="s">
        <v>1057</v>
      </c>
      <c r="K622" s="651" t="s">
        <v>1058</v>
      </c>
      <c r="L622" s="653">
        <v>42.451925510642226</v>
      </c>
      <c r="M622" s="653">
        <v>5</v>
      </c>
      <c r="N622" s="654">
        <v>212.25962755321115</v>
      </c>
    </row>
    <row r="623" spans="1:14" ht="14.4" customHeight="1" x14ac:dyDescent="0.3">
      <c r="A623" s="649" t="s">
        <v>580</v>
      </c>
      <c r="B623" s="650" t="s">
        <v>581</v>
      </c>
      <c r="C623" s="651" t="s">
        <v>590</v>
      </c>
      <c r="D623" s="652" t="s">
        <v>3292</v>
      </c>
      <c r="E623" s="651" t="s">
        <v>608</v>
      </c>
      <c r="F623" s="652" t="s">
        <v>3297</v>
      </c>
      <c r="G623" s="651" t="s">
        <v>630</v>
      </c>
      <c r="H623" s="651" t="s">
        <v>1059</v>
      </c>
      <c r="I623" s="651" t="s">
        <v>1060</v>
      </c>
      <c r="J623" s="651" t="s">
        <v>1061</v>
      </c>
      <c r="K623" s="651" t="s">
        <v>1062</v>
      </c>
      <c r="L623" s="653">
        <v>71.574173391486013</v>
      </c>
      <c r="M623" s="653">
        <v>19</v>
      </c>
      <c r="N623" s="654">
        <v>1359.9092944382342</v>
      </c>
    </row>
    <row r="624" spans="1:14" ht="14.4" customHeight="1" x14ac:dyDescent="0.3">
      <c r="A624" s="649" t="s">
        <v>580</v>
      </c>
      <c r="B624" s="650" t="s">
        <v>581</v>
      </c>
      <c r="C624" s="651" t="s">
        <v>590</v>
      </c>
      <c r="D624" s="652" t="s">
        <v>3292</v>
      </c>
      <c r="E624" s="651" t="s">
        <v>608</v>
      </c>
      <c r="F624" s="652" t="s">
        <v>3297</v>
      </c>
      <c r="G624" s="651" t="s">
        <v>630</v>
      </c>
      <c r="H624" s="651" t="s">
        <v>2448</v>
      </c>
      <c r="I624" s="651" t="s">
        <v>2449</v>
      </c>
      <c r="J624" s="651" t="s">
        <v>1065</v>
      </c>
      <c r="K624" s="651" t="s">
        <v>2450</v>
      </c>
      <c r="L624" s="653">
        <v>81.845312499999991</v>
      </c>
      <c r="M624" s="653">
        <v>16</v>
      </c>
      <c r="N624" s="654">
        <v>1309.5249999999999</v>
      </c>
    </row>
    <row r="625" spans="1:14" ht="14.4" customHeight="1" x14ac:dyDescent="0.3">
      <c r="A625" s="649" t="s">
        <v>580</v>
      </c>
      <c r="B625" s="650" t="s">
        <v>581</v>
      </c>
      <c r="C625" s="651" t="s">
        <v>590</v>
      </c>
      <c r="D625" s="652" t="s">
        <v>3292</v>
      </c>
      <c r="E625" s="651" t="s">
        <v>608</v>
      </c>
      <c r="F625" s="652" t="s">
        <v>3297</v>
      </c>
      <c r="G625" s="651" t="s">
        <v>630</v>
      </c>
      <c r="H625" s="651" t="s">
        <v>1063</v>
      </c>
      <c r="I625" s="651" t="s">
        <v>1064</v>
      </c>
      <c r="J625" s="651" t="s">
        <v>1065</v>
      </c>
      <c r="K625" s="651" t="s">
        <v>1066</v>
      </c>
      <c r="L625" s="653">
        <v>32.66897435897436</v>
      </c>
      <c r="M625" s="653">
        <v>39</v>
      </c>
      <c r="N625" s="654">
        <v>1274.0899999999999</v>
      </c>
    </row>
    <row r="626" spans="1:14" ht="14.4" customHeight="1" x14ac:dyDescent="0.3">
      <c r="A626" s="649" t="s">
        <v>580</v>
      </c>
      <c r="B626" s="650" t="s">
        <v>581</v>
      </c>
      <c r="C626" s="651" t="s">
        <v>590</v>
      </c>
      <c r="D626" s="652" t="s">
        <v>3292</v>
      </c>
      <c r="E626" s="651" t="s">
        <v>608</v>
      </c>
      <c r="F626" s="652" t="s">
        <v>3297</v>
      </c>
      <c r="G626" s="651" t="s">
        <v>630</v>
      </c>
      <c r="H626" s="651" t="s">
        <v>1071</v>
      </c>
      <c r="I626" s="651" t="s">
        <v>1072</v>
      </c>
      <c r="J626" s="651" t="s">
        <v>1073</v>
      </c>
      <c r="K626" s="651" t="s">
        <v>1074</v>
      </c>
      <c r="L626" s="653">
        <v>72.050000000000011</v>
      </c>
      <c r="M626" s="653">
        <v>2</v>
      </c>
      <c r="N626" s="654">
        <v>144.10000000000002</v>
      </c>
    </row>
    <row r="627" spans="1:14" ht="14.4" customHeight="1" x14ac:dyDescent="0.3">
      <c r="A627" s="649" t="s">
        <v>580</v>
      </c>
      <c r="B627" s="650" t="s">
        <v>581</v>
      </c>
      <c r="C627" s="651" t="s">
        <v>590</v>
      </c>
      <c r="D627" s="652" t="s">
        <v>3292</v>
      </c>
      <c r="E627" s="651" t="s">
        <v>608</v>
      </c>
      <c r="F627" s="652" t="s">
        <v>3297</v>
      </c>
      <c r="G627" s="651" t="s">
        <v>630</v>
      </c>
      <c r="H627" s="651" t="s">
        <v>2451</v>
      </c>
      <c r="I627" s="651" t="s">
        <v>2452</v>
      </c>
      <c r="J627" s="651" t="s">
        <v>2453</v>
      </c>
      <c r="K627" s="651" t="s">
        <v>2454</v>
      </c>
      <c r="L627" s="653">
        <v>61.38</v>
      </c>
      <c r="M627" s="653">
        <v>2</v>
      </c>
      <c r="N627" s="654">
        <v>122.76</v>
      </c>
    </row>
    <row r="628" spans="1:14" ht="14.4" customHeight="1" x14ac:dyDescent="0.3">
      <c r="A628" s="649" t="s">
        <v>580</v>
      </c>
      <c r="B628" s="650" t="s">
        <v>581</v>
      </c>
      <c r="C628" s="651" t="s">
        <v>590</v>
      </c>
      <c r="D628" s="652" t="s">
        <v>3292</v>
      </c>
      <c r="E628" s="651" t="s">
        <v>608</v>
      </c>
      <c r="F628" s="652" t="s">
        <v>3297</v>
      </c>
      <c r="G628" s="651" t="s">
        <v>630</v>
      </c>
      <c r="H628" s="651" t="s">
        <v>1077</v>
      </c>
      <c r="I628" s="651" t="s">
        <v>1078</v>
      </c>
      <c r="J628" s="651" t="s">
        <v>1079</v>
      </c>
      <c r="K628" s="651" t="s">
        <v>1080</v>
      </c>
      <c r="L628" s="653">
        <v>19.107474403098998</v>
      </c>
      <c r="M628" s="653">
        <v>72</v>
      </c>
      <c r="N628" s="654">
        <v>1375.7381570231278</v>
      </c>
    </row>
    <row r="629" spans="1:14" ht="14.4" customHeight="1" x14ac:dyDescent="0.3">
      <c r="A629" s="649" t="s">
        <v>580</v>
      </c>
      <c r="B629" s="650" t="s">
        <v>581</v>
      </c>
      <c r="C629" s="651" t="s">
        <v>590</v>
      </c>
      <c r="D629" s="652" t="s">
        <v>3292</v>
      </c>
      <c r="E629" s="651" t="s">
        <v>608</v>
      </c>
      <c r="F629" s="652" t="s">
        <v>3297</v>
      </c>
      <c r="G629" s="651" t="s">
        <v>630</v>
      </c>
      <c r="H629" s="651" t="s">
        <v>2455</v>
      </c>
      <c r="I629" s="651" t="s">
        <v>2456</v>
      </c>
      <c r="J629" s="651" t="s">
        <v>1083</v>
      </c>
      <c r="K629" s="651" t="s">
        <v>2457</v>
      </c>
      <c r="L629" s="653">
        <v>150.8296776074381</v>
      </c>
      <c r="M629" s="653">
        <v>2</v>
      </c>
      <c r="N629" s="654">
        <v>301.6593552148762</v>
      </c>
    </row>
    <row r="630" spans="1:14" ht="14.4" customHeight="1" x14ac:dyDescent="0.3">
      <c r="A630" s="649" t="s">
        <v>580</v>
      </c>
      <c r="B630" s="650" t="s">
        <v>581</v>
      </c>
      <c r="C630" s="651" t="s">
        <v>590</v>
      </c>
      <c r="D630" s="652" t="s">
        <v>3292</v>
      </c>
      <c r="E630" s="651" t="s">
        <v>608</v>
      </c>
      <c r="F630" s="652" t="s">
        <v>3297</v>
      </c>
      <c r="G630" s="651" t="s">
        <v>630</v>
      </c>
      <c r="H630" s="651" t="s">
        <v>1081</v>
      </c>
      <c r="I630" s="651" t="s">
        <v>1082</v>
      </c>
      <c r="J630" s="651" t="s">
        <v>1083</v>
      </c>
      <c r="K630" s="651" t="s">
        <v>1084</v>
      </c>
      <c r="L630" s="653">
        <v>36.280125621763531</v>
      </c>
      <c r="M630" s="653">
        <v>7</v>
      </c>
      <c r="N630" s="654">
        <v>253.96087935234473</v>
      </c>
    </row>
    <row r="631" spans="1:14" ht="14.4" customHeight="1" x14ac:dyDescent="0.3">
      <c r="A631" s="649" t="s">
        <v>580</v>
      </c>
      <c r="B631" s="650" t="s">
        <v>581</v>
      </c>
      <c r="C631" s="651" t="s">
        <v>590</v>
      </c>
      <c r="D631" s="652" t="s">
        <v>3292</v>
      </c>
      <c r="E631" s="651" t="s">
        <v>608</v>
      </c>
      <c r="F631" s="652" t="s">
        <v>3297</v>
      </c>
      <c r="G631" s="651" t="s">
        <v>630</v>
      </c>
      <c r="H631" s="651" t="s">
        <v>1085</v>
      </c>
      <c r="I631" s="651" t="s">
        <v>1086</v>
      </c>
      <c r="J631" s="651" t="s">
        <v>1087</v>
      </c>
      <c r="K631" s="651" t="s">
        <v>1088</v>
      </c>
      <c r="L631" s="653">
        <v>64.539999999999992</v>
      </c>
      <c r="M631" s="653">
        <v>5</v>
      </c>
      <c r="N631" s="654">
        <v>322.69999999999993</v>
      </c>
    </row>
    <row r="632" spans="1:14" ht="14.4" customHeight="1" x14ac:dyDescent="0.3">
      <c r="A632" s="649" t="s">
        <v>580</v>
      </c>
      <c r="B632" s="650" t="s">
        <v>581</v>
      </c>
      <c r="C632" s="651" t="s">
        <v>590</v>
      </c>
      <c r="D632" s="652" t="s">
        <v>3292</v>
      </c>
      <c r="E632" s="651" t="s">
        <v>608</v>
      </c>
      <c r="F632" s="652" t="s">
        <v>3297</v>
      </c>
      <c r="G632" s="651" t="s">
        <v>630</v>
      </c>
      <c r="H632" s="651" t="s">
        <v>2458</v>
      </c>
      <c r="I632" s="651" t="s">
        <v>2459</v>
      </c>
      <c r="J632" s="651" t="s">
        <v>2460</v>
      </c>
      <c r="K632" s="651" t="s">
        <v>2461</v>
      </c>
      <c r="L632" s="653">
        <v>235.12999999999997</v>
      </c>
      <c r="M632" s="653">
        <v>1</v>
      </c>
      <c r="N632" s="654">
        <v>235.12999999999997</v>
      </c>
    </row>
    <row r="633" spans="1:14" ht="14.4" customHeight="1" x14ac:dyDescent="0.3">
      <c r="A633" s="649" t="s">
        <v>580</v>
      </c>
      <c r="B633" s="650" t="s">
        <v>581</v>
      </c>
      <c r="C633" s="651" t="s">
        <v>590</v>
      </c>
      <c r="D633" s="652" t="s">
        <v>3292</v>
      </c>
      <c r="E633" s="651" t="s">
        <v>608</v>
      </c>
      <c r="F633" s="652" t="s">
        <v>3297</v>
      </c>
      <c r="G633" s="651" t="s">
        <v>630</v>
      </c>
      <c r="H633" s="651" t="s">
        <v>2462</v>
      </c>
      <c r="I633" s="651" t="s">
        <v>2463</v>
      </c>
      <c r="J633" s="651" t="s">
        <v>2464</v>
      </c>
      <c r="K633" s="651" t="s">
        <v>1224</v>
      </c>
      <c r="L633" s="653">
        <v>120.02422237570377</v>
      </c>
      <c r="M633" s="653">
        <v>7</v>
      </c>
      <c r="N633" s="654">
        <v>840.16955662992643</v>
      </c>
    </row>
    <row r="634" spans="1:14" ht="14.4" customHeight="1" x14ac:dyDescent="0.3">
      <c r="A634" s="649" t="s">
        <v>580</v>
      </c>
      <c r="B634" s="650" t="s">
        <v>581</v>
      </c>
      <c r="C634" s="651" t="s">
        <v>590</v>
      </c>
      <c r="D634" s="652" t="s">
        <v>3292</v>
      </c>
      <c r="E634" s="651" t="s">
        <v>608</v>
      </c>
      <c r="F634" s="652" t="s">
        <v>3297</v>
      </c>
      <c r="G634" s="651" t="s">
        <v>630</v>
      </c>
      <c r="H634" s="651" t="s">
        <v>1095</v>
      </c>
      <c r="I634" s="651" t="s">
        <v>237</v>
      </c>
      <c r="J634" s="651" t="s">
        <v>1096</v>
      </c>
      <c r="K634" s="651"/>
      <c r="L634" s="653">
        <v>191.13083559504457</v>
      </c>
      <c r="M634" s="653">
        <v>10</v>
      </c>
      <c r="N634" s="654">
        <v>1911.3083559504457</v>
      </c>
    </row>
    <row r="635" spans="1:14" ht="14.4" customHeight="1" x14ac:dyDescent="0.3">
      <c r="A635" s="649" t="s">
        <v>580</v>
      </c>
      <c r="B635" s="650" t="s">
        <v>581</v>
      </c>
      <c r="C635" s="651" t="s">
        <v>590</v>
      </c>
      <c r="D635" s="652" t="s">
        <v>3292</v>
      </c>
      <c r="E635" s="651" t="s">
        <v>608</v>
      </c>
      <c r="F635" s="652" t="s">
        <v>3297</v>
      </c>
      <c r="G635" s="651" t="s">
        <v>630</v>
      </c>
      <c r="H635" s="651" t="s">
        <v>1097</v>
      </c>
      <c r="I635" s="651" t="s">
        <v>237</v>
      </c>
      <c r="J635" s="651" t="s">
        <v>1098</v>
      </c>
      <c r="K635" s="651"/>
      <c r="L635" s="653">
        <v>165.62013251017243</v>
      </c>
      <c r="M635" s="653">
        <v>6</v>
      </c>
      <c r="N635" s="654">
        <v>993.72079506103455</v>
      </c>
    </row>
    <row r="636" spans="1:14" ht="14.4" customHeight="1" x14ac:dyDescent="0.3">
      <c r="A636" s="649" t="s">
        <v>580</v>
      </c>
      <c r="B636" s="650" t="s">
        <v>581</v>
      </c>
      <c r="C636" s="651" t="s">
        <v>590</v>
      </c>
      <c r="D636" s="652" t="s">
        <v>3292</v>
      </c>
      <c r="E636" s="651" t="s">
        <v>608</v>
      </c>
      <c r="F636" s="652" t="s">
        <v>3297</v>
      </c>
      <c r="G636" s="651" t="s">
        <v>630</v>
      </c>
      <c r="H636" s="651" t="s">
        <v>1099</v>
      </c>
      <c r="I636" s="651" t="s">
        <v>237</v>
      </c>
      <c r="J636" s="651" t="s">
        <v>1100</v>
      </c>
      <c r="K636" s="651"/>
      <c r="L636" s="653">
        <v>98.925543215165277</v>
      </c>
      <c r="M636" s="653">
        <v>27</v>
      </c>
      <c r="N636" s="654">
        <v>2670.9896668094625</v>
      </c>
    </row>
    <row r="637" spans="1:14" ht="14.4" customHeight="1" x14ac:dyDescent="0.3">
      <c r="A637" s="649" t="s">
        <v>580</v>
      </c>
      <c r="B637" s="650" t="s">
        <v>581</v>
      </c>
      <c r="C637" s="651" t="s">
        <v>590</v>
      </c>
      <c r="D637" s="652" t="s">
        <v>3292</v>
      </c>
      <c r="E637" s="651" t="s">
        <v>608</v>
      </c>
      <c r="F637" s="652" t="s">
        <v>3297</v>
      </c>
      <c r="G637" s="651" t="s">
        <v>630</v>
      </c>
      <c r="H637" s="651" t="s">
        <v>2465</v>
      </c>
      <c r="I637" s="651" t="s">
        <v>952</v>
      </c>
      <c r="J637" s="651" t="s">
        <v>2466</v>
      </c>
      <c r="K637" s="651" t="s">
        <v>2467</v>
      </c>
      <c r="L637" s="653">
        <v>59.95</v>
      </c>
      <c r="M637" s="653">
        <v>2</v>
      </c>
      <c r="N637" s="654">
        <v>119.9</v>
      </c>
    </row>
    <row r="638" spans="1:14" ht="14.4" customHeight="1" x14ac:dyDescent="0.3">
      <c r="A638" s="649" t="s">
        <v>580</v>
      </c>
      <c r="B638" s="650" t="s">
        <v>581</v>
      </c>
      <c r="C638" s="651" t="s">
        <v>590</v>
      </c>
      <c r="D638" s="652" t="s">
        <v>3292</v>
      </c>
      <c r="E638" s="651" t="s">
        <v>608</v>
      </c>
      <c r="F638" s="652" t="s">
        <v>3297</v>
      </c>
      <c r="G638" s="651" t="s">
        <v>630</v>
      </c>
      <c r="H638" s="651" t="s">
        <v>1101</v>
      </c>
      <c r="I638" s="651" t="s">
        <v>1101</v>
      </c>
      <c r="J638" s="651" t="s">
        <v>632</v>
      </c>
      <c r="K638" s="651" t="s">
        <v>1102</v>
      </c>
      <c r="L638" s="653">
        <v>201.25</v>
      </c>
      <c r="M638" s="653">
        <v>49</v>
      </c>
      <c r="N638" s="654">
        <v>9861.25</v>
      </c>
    </row>
    <row r="639" spans="1:14" ht="14.4" customHeight="1" x14ac:dyDescent="0.3">
      <c r="A639" s="649" t="s">
        <v>580</v>
      </c>
      <c r="B639" s="650" t="s">
        <v>581</v>
      </c>
      <c r="C639" s="651" t="s">
        <v>590</v>
      </c>
      <c r="D639" s="652" t="s">
        <v>3292</v>
      </c>
      <c r="E639" s="651" t="s">
        <v>608</v>
      </c>
      <c r="F639" s="652" t="s">
        <v>3297</v>
      </c>
      <c r="G639" s="651" t="s">
        <v>630</v>
      </c>
      <c r="H639" s="651" t="s">
        <v>2468</v>
      </c>
      <c r="I639" s="651" t="s">
        <v>2469</v>
      </c>
      <c r="J639" s="651" t="s">
        <v>2470</v>
      </c>
      <c r="K639" s="651" t="s">
        <v>2471</v>
      </c>
      <c r="L639" s="653">
        <v>69.660000000000011</v>
      </c>
      <c r="M639" s="653">
        <v>1</v>
      </c>
      <c r="N639" s="654">
        <v>69.660000000000011</v>
      </c>
    </row>
    <row r="640" spans="1:14" ht="14.4" customHeight="1" x14ac:dyDescent="0.3">
      <c r="A640" s="649" t="s">
        <v>580</v>
      </c>
      <c r="B640" s="650" t="s">
        <v>581</v>
      </c>
      <c r="C640" s="651" t="s">
        <v>590</v>
      </c>
      <c r="D640" s="652" t="s">
        <v>3292</v>
      </c>
      <c r="E640" s="651" t="s">
        <v>608</v>
      </c>
      <c r="F640" s="652" t="s">
        <v>3297</v>
      </c>
      <c r="G640" s="651" t="s">
        <v>630</v>
      </c>
      <c r="H640" s="651" t="s">
        <v>2472</v>
      </c>
      <c r="I640" s="651" t="s">
        <v>2473</v>
      </c>
      <c r="J640" s="651" t="s">
        <v>670</v>
      </c>
      <c r="K640" s="651" t="s">
        <v>2474</v>
      </c>
      <c r="L640" s="653">
        <v>40.909929124827599</v>
      </c>
      <c r="M640" s="653">
        <v>3</v>
      </c>
      <c r="N640" s="654">
        <v>122.7297873744828</v>
      </c>
    </row>
    <row r="641" spans="1:14" ht="14.4" customHeight="1" x14ac:dyDescent="0.3">
      <c r="A641" s="649" t="s">
        <v>580</v>
      </c>
      <c r="B641" s="650" t="s">
        <v>581</v>
      </c>
      <c r="C641" s="651" t="s">
        <v>590</v>
      </c>
      <c r="D641" s="652" t="s">
        <v>3292</v>
      </c>
      <c r="E641" s="651" t="s">
        <v>608</v>
      </c>
      <c r="F641" s="652" t="s">
        <v>3297</v>
      </c>
      <c r="G641" s="651" t="s">
        <v>630</v>
      </c>
      <c r="H641" s="651" t="s">
        <v>1103</v>
      </c>
      <c r="I641" s="651" t="s">
        <v>1104</v>
      </c>
      <c r="J641" s="651" t="s">
        <v>1105</v>
      </c>
      <c r="K641" s="651" t="s">
        <v>1106</v>
      </c>
      <c r="L641" s="653">
        <v>112.37981636224693</v>
      </c>
      <c r="M641" s="653">
        <v>7</v>
      </c>
      <c r="N641" s="654">
        <v>786.65871453572845</v>
      </c>
    </row>
    <row r="642" spans="1:14" ht="14.4" customHeight="1" x14ac:dyDescent="0.3">
      <c r="A642" s="649" t="s">
        <v>580</v>
      </c>
      <c r="B642" s="650" t="s">
        <v>581</v>
      </c>
      <c r="C642" s="651" t="s">
        <v>590</v>
      </c>
      <c r="D642" s="652" t="s">
        <v>3292</v>
      </c>
      <c r="E642" s="651" t="s">
        <v>608</v>
      </c>
      <c r="F642" s="652" t="s">
        <v>3297</v>
      </c>
      <c r="G642" s="651" t="s">
        <v>630</v>
      </c>
      <c r="H642" s="651" t="s">
        <v>2475</v>
      </c>
      <c r="I642" s="651" t="s">
        <v>2476</v>
      </c>
      <c r="J642" s="651" t="s">
        <v>2477</v>
      </c>
      <c r="K642" s="651" t="s">
        <v>2478</v>
      </c>
      <c r="L642" s="653">
        <v>79.376080694254824</v>
      </c>
      <c r="M642" s="653">
        <v>5</v>
      </c>
      <c r="N642" s="654">
        <v>396.88040347127412</v>
      </c>
    </row>
    <row r="643" spans="1:14" ht="14.4" customHeight="1" x14ac:dyDescent="0.3">
      <c r="A643" s="649" t="s">
        <v>580</v>
      </c>
      <c r="B643" s="650" t="s">
        <v>581</v>
      </c>
      <c r="C643" s="651" t="s">
        <v>590</v>
      </c>
      <c r="D643" s="652" t="s">
        <v>3292</v>
      </c>
      <c r="E643" s="651" t="s">
        <v>608</v>
      </c>
      <c r="F643" s="652" t="s">
        <v>3297</v>
      </c>
      <c r="G643" s="651" t="s">
        <v>630</v>
      </c>
      <c r="H643" s="651" t="s">
        <v>1111</v>
      </c>
      <c r="I643" s="651" t="s">
        <v>1112</v>
      </c>
      <c r="J643" s="651" t="s">
        <v>946</v>
      </c>
      <c r="K643" s="651" t="s">
        <v>1113</v>
      </c>
      <c r="L643" s="653">
        <v>76.960064882487856</v>
      </c>
      <c r="M643" s="653">
        <v>3</v>
      </c>
      <c r="N643" s="654">
        <v>230.88019464746355</v>
      </c>
    </row>
    <row r="644" spans="1:14" ht="14.4" customHeight="1" x14ac:dyDescent="0.3">
      <c r="A644" s="649" t="s">
        <v>580</v>
      </c>
      <c r="B644" s="650" t="s">
        <v>581</v>
      </c>
      <c r="C644" s="651" t="s">
        <v>590</v>
      </c>
      <c r="D644" s="652" t="s">
        <v>3292</v>
      </c>
      <c r="E644" s="651" t="s">
        <v>608</v>
      </c>
      <c r="F644" s="652" t="s">
        <v>3297</v>
      </c>
      <c r="G644" s="651" t="s">
        <v>630</v>
      </c>
      <c r="H644" s="651" t="s">
        <v>1118</v>
      </c>
      <c r="I644" s="651" t="s">
        <v>1119</v>
      </c>
      <c r="J644" s="651" t="s">
        <v>1120</v>
      </c>
      <c r="K644" s="651" t="s">
        <v>1121</v>
      </c>
      <c r="L644" s="653">
        <v>76.92</v>
      </c>
      <c r="M644" s="653">
        <v>1</v>
      </c>
      <c r="N644" s="654">
        <v>76.92</v>
      </c>
    </row>
    <row r="645" spans="1:14" ht="14.4" customHeight="1" x14ac:dyDescent="0.3">
      <c r="A645" s="649" t="s">
        <v>580</v>
      </c>
      <c r="B645" s="650" t="s">
        <v>581</v>
      </c>
      <c r="C645" s="651" t="s">
        <v>590</v>
      </c>
      <c r="D645" s="652" t="s">
        <v>3292</v>
      </c>
      <c r="E645" s="651" t="s">
        <v>608</v>
      </c>
      <c r="F645" s="652" t="s">
        <v>3297</v>
      </c>
      <c r="G645" s="651" t="s">
        <v>630</v>
      </c>
      <c r="H645" s="651" t="s">
        <v>1122</v>
      </c>
      <c r="I645" s="651" t="s">
        <v>1123</v>
      </c>
      <c r="J645" s="651" t="s">
        <v>1124</v>
      </c>
      <c r="K645" s="651" t="s">
        <v>1125</v>
      </c>
      <c r="L645" s="653">
        <v>65.879857374370047</v>
      </c>
      <c r="M645" s="653">
        <v>2</v>
      </c>
      <c r="N645" s="654">
        <v>131.75971474874009</v>
      </c>
    </row>
    <row r="646" spans="1:14" ht="14.4" customHeight="1" x14ac:dyDescent="0.3">
      <c r="A646" s="649" t="s">
        <v>580</v>
      </c>
      <c r="B646" s="650" t="s">
        <v>581</v>
      </c>
      <c r="C646" s="651" t="s">
        <v>590</v>
      </c>
      <c r="D646" s="652" t="s">
        <v>3292</v>
      </c>
      <c r="E646" s="651" t="s">
        <v>608</v>
      </c>
      <c r="F646" s="652" t="s">
        <v>3297</v>
      </c>
      <c r="G646" s="651" t="s">
        <v>630</v>
      </c>
      <c r="H646" s="651" t="s">
        <v>2479</v>
      </c>
      <c r="I646" s="651" t="s">
        <v>2480</v>
      </c>
      <c r="J646" s="651" t="s">
        <v>2481</v>
      </c>
      <c r="K646" s="651" t="s">
        <v>2482</v>
      </c>
      <c r="L646" s="653">
        <v>65.540576637223694</v>
      </c>
      <c r="M646" s="653">
        <v>3</v>
      </c>
      <c r="N646" s="654">
        <v>196.62172991167108</v>
      </c>
    </row>
    <row r="647" spans="1:14" ht="14.4" customHeight="1" x14ac:dyDescent="0.3">
      <c r="A647" s="649" t="s">
        <v>580</v>
      </c>
      <c r="B647" s="650" t="s">
        <v>581</v>
      </c>
      <c r="C647" s="651" t="s">
        <v>590</v>
      </c>
      <c r="D647" s="652" t="s">
        <v>3292</v>
      </c>
      <c r="E647" s="651" t="s">
        <v>608</v>
      </c>
      <c r="F647" s="652" t="s">
        <v>3297</v>
      </c>
      <c r="G647" s="651" t="s">
        <v>630</v>
      </c>
      <c r="H647" s="651" t="s">
        <v>2483</v>
      </c>
      <c r="I647" s="651" t="s">
        <v>2484</v>
      </c>
      <c r="J647" s="651" t="s">
        <v>2485</v>
      </c>
      <c r="K647" s="651" t="s">
        <v>2486</v>
      </c>
      <c r="L647" s="653">
        <v>42.29</v>
      </c>
      <c r="M647" s="653">
        <v>2</v>
      </c>
      <c r="N647" s="654">
        <v>84.58</v>
      </c>
    </row>
    <row r="648" spans="1:14" ht="14.4" customHeight="1" x14ac:dyDescent="0.3">
      <c r="A648" s="649" t="s">
        <v>580</v>
      </c>
      <c r="B648" s="650" t="s">
        <v>581</v>
      </c>
      <c r="C648" s="651" t="s">
        <v>590</v>
      </c>
      <c r="D648" s="652" t="s">
        <v>3292</v>
      </c>
      <c r="E648" s="651" t="s">
        <v>608</v>
      </c>
      <c r="F648" s="652" t="s">
        <v>3297</v>
      </c>
      <c r="G648" s="651" t="s">
        <v>630</v>
      </c>
      <c r="H648" s="651" t="s">
        <v>2487</v>
      </c>
      <c r="I648" s="651" t="s">
        <v>2487</v>
      </c>
      <c r="J648" s="651" t="s">
        <v>2488</v>
      </c>
      <c r="K648" s="651" t="s">
        <v>1241</v>
      </c>
      <c r="L648" s="653">
        <v>43.779625997368818</v>
      </c>
      <c r="M648" s="653">
        <v>3</v>
      </c>
      <c r="N648" s="654">
        <v>131.33887799210646</v>
      </c>
    </row>
    <row r="649" spans="1:14" ht="14.4" customHeight="1" x14ac:dyDescent="0.3">
      <c r="A649" s="649" t="s">
        <v>580</v>
      </c>
      <c r="B649" s="650" t="s">
        <v>581</v>
      </c>
      <c r="C649" s="651" t="s">
        <v>590</v>
      </c>
      <c r="D649" s="652" t="s">
        <v>3292</v>
      </c>
      <c r="E649" s="651" t="s">
        <v>608</v>
      </c>
      <c r="F649" s="652" t="s">
        <v>3297</v>
      </c>
      <c r="G649" s="651" t="s">
        <v>630</v>
      </c>
      <c r="H649" s="651" t="s">
        <v>2489</v>
      </c>
      <c r="I649" s="651" t="s">
        <v>2490</v>
      </c>
      <c r="J649" s="651" t="s">
        <v>2491</v>
      </c>
      <c r="K649" s="651" t="s">
        <v>2492</v>
      </c>
      <c r="L649" s="653">
        <v>37.800208618167417</v>
      </c>
      <c r="M649" s="653">
        <v>5</v>
      </c>
      <c r="N649" s="654">
        <v>189.0010430908371</v>
      </c>
    </row>
    <row r="650" spans="1:14" ht="14.4" customHeight="1" x14ac:dyDescent="0.3">
      <c r="A650" s="649" t="s">
        <v>580</v>
      </c>
      <c r="B650" s="650" t="s">
        <v>581</v>
      </c>
      <c r="C650" s="651" t="s">
        <v>590</v>
      </c>
      <c r="D650" s="652" t="s">
        <v>3292</v>
      </c>
      <c r="E650" s="651" t="s">
        <v>608</v>
      </c>
      <c r="F650" s="652" t="s">
        <v>3297</v>
      </c>
      <c r="G650" s="651" t="s">
        <v>630</v>
      </c>
      <c r="H650" s="651" t="s">
        <v>2493</v>
      </c>
      <c r="I650" s="651" t="s">
        <v>2494</v>
      </c>
      <c r="J650" s="651" t="s">
        <v>2495</v>
      </c>
      <c r="K650" s="651" t="s">
        <v>2496</v>
      </c>
      <c r="L650" s="653">
        <v>95.440000000000012</v>
      </c>
      <c r="M650" s="653">
        <v>1</v>
      </c>
      <c r="N650" s="654">
        <v>95.440000000000012</v>
      </c>
    </row>
    <row r="651" spans="1:14" ht="14.4" customHeight="1" x14ac:dyDescent="0.3">
      <c r="A651" s="649" t="s">
        <v>580</v>
      </c>
      <c r="B651" s="650" t="s">
        <v>581</v>
      </c>
      <c r="C651" s="651" t="s">
        <v>590</v>
      </c>
      <c r="D651" s="652" t="s">
        <v>3292</v>
      </c>
      <c r="E651" s="651" t="s">
        <v>608</v>
      </c>
      <c r="F651" s="652" t="s">
        <v>3297</v>
      </c>
      <c r="G651" s="651" t="s">
        <v>630</v>
      </c>
      <c r="H651" s="651" t="s">
        <v>1139</v>
      </c>
      <c r="I651" s="651" t="s">
        <v>1140</v>
      </c>
      <c r="J651" s="651" t="s">
        <v>1141</v>
      </c>
      <c r="K651" s="651" t="s">
        <v>1142</v>
      </c>
      <c r="L651" s="653">
        <v>197.47</v>
      </c>
      <c r="M651" s="653">
        <v>3</v>
      </c>
      <c r="N651" s="654">
        <v>592.41</v>
      </c>
    </row>
    <row r="652" spans="1:14" ht="14.4" customHeight="1" x14ac:dyDescent="0.3">
      <c r="A652" s="649" t="s">
        <v>580</v>
      </c>
      <c r="B652" s="650" t="s">
        <v>581</v>
      </c>
      <c r="C652" s="651" t="s">
        <v>590</v>
      </c>
      <c r="D652" s="652" t="s">
        <v>3292</v>
      </c>
      <c r="E652" s="651" t="s">
        <v>608</v>
      </c>
      <c r="F652" s="652" t="s">
        <v>3297</v>
      </c>
      <c r="G652" s="651" t="s">
        <v>630</v>
      </c>
      <c r="H652" s="651" t="s">
        <v>1143</v>
      </c>
      <c r="I652" s="651" t="s">
        <v>1144</v>
      </c>
      <c r="J652" s="651" t="s">
        <v>1145</v>
      </c>
      <c r="K652" s="651" t="s">
        <v>1146</v>
      </c>
      <c r="L652" s="653">
        <v>613.53732610591908</v>
      </c>
      <c r="M652" s="653">
        <v>7</v>
      </c>
      <c r="N652" s="654">
        <v>4294.7612827414332</v>
      </c>
    </row>
    <row r="653" spans="1:14" ht="14.4" customHeight="1" x14ac:dyDescent="0.3">
      <c r="A653" s="649" t="s">
        <v>580</v>
      </c>
      <c r="B653" s="650" t="s">
        <v>581</v>
      </c>
      <c r="C653" s="651" t="s">
        <v>590</v>
      </c>
      <c r="D653" s="652" t="s">
        <v>3292</v>
      </c>
      <c r="E653" s="651" t="s">
        <v>608</v>
      </c>
      <c r="F653" s="652" t="s">
        <v>3297</v>
      </c>
      <c r="G653" s="651" t="s">
        <v>630</v>
      </c>
      <c r="H653" s="651" t="s">
        <v>1147</v>
      </c>
      <c r="I653" s="651" t="s">
        <v>1148</v>
      </c>
      <c r="J653" s="651" t="s">
        <v>1149</v>
      </c>
      <c r="K653" s="651" t="s">
        <v>1150</v>
      </c>
      <c r="L653" s="653">
        <v>102.31999999999996</v>
      </c>
      <c r="M653" s="653">
        <v>2</v>
      </c>
      <c r="N653" s="654">
        <v>204.63999999999993</v>
      </c>
    </row>
    <row r="654" spans="1:14" ht="14.4" customHeight="1" x14ac:dyDescent="0.3">
      <c r="A654" s="649" t="s">
        <v>580</v>
      </c>
      <c r="B654" s="650" t="s">
        <v>581</v>
      </c>
      <c r="C654" s="651" t="s">
        <v>590</v>
      </c>
      <c r="D654" s="652" t="s">
        <v>3292</v>
      </c>
      <c r="E654" s="651" t="s">
        <v>608</v>
      </c>
      <c r="F654" s="652" t="s">
        <v>3297</v>
      </c>
      <c r="G654" s="651" t="s">
        <v>630</v>
      </c>
      <c r="H654" s="651" t="s">
        <v>1151</v>
      </c>
      <c r="I654" s="651" t="s">
        <v>1151</v>
      </c>
      <c r="J654" s="651" t="s">
        <v>1152</v>
      </c>
      <c r="K654" s="651" t="s">
        <v>1153</v>
      </c>
      <c r="L654" s="653">
        <v>41.480000000000004</v>
      </c>
      <c r="M654" s="653">
        <v>1</v>
      </c>
      <c r="N654" s="654">
        <v>41.480000000000004</v>
      </c>
    </row>
    <row r="655" spans="1:14" ht="14.4" customHeight="1" x14ac:dyDescent="0.3">
      <c r="A655" s="649" t="s">
        <v>580</v>
      </c>
      <c r="B655" s="650" t="s">
        <v>581</v>
      </c>
      <c r="C655" s="651" t="s">
        <v>590</v>
      </c>
      <c r="D655" s="652" t="s">
        <v>3292</v>
      </c>
      <c r="E655" s="651" t="s">
        <v>608</v>
      </c>
      <c r="F655" s="652" t="s">
        <v>3297</v>
      </c>
      <c r="G655" s="651" t="s">
        <v>630</v>
      </c>
      <c r="H655" s="651" t="s">
        <v>2497</v>
      </c>
      <c r="I655" s="651" t="s">
        <v>2497</v>
      </c>
      <c r="J655" s="651" t="s">
        <v>2498</v>
      </c>
      <c r="K655" s="651" t="s">
        <v>1211</v>
      </c>
      <c r="L655" s="653">
        <v>252.10006639677795</v>
      </c>
      <c r="M655" s="653">
        <v>2</v>
      </c>
      <c r="N655" s="654">
        <v>504.20013279355589</v>
      </c>
    </row>
    <row r="656" spans="1:14" ht="14.4" customHeight="1" x14ac:dyDescent="0.3">
      <c r="A656" s="649" t="s">
        <v>580</v>
      </c>
      <c r="B656" s="650" t="s">
        <v>581</v>
      </c>
      <c r="C656" s="651" t="s">
        <v>590</v>
      </c>
      <c r="D656" s="652" t="s">
        <v>3292</v>
      </c>
      <c r="E656" s="651" t="s">
        <v>608</v>
      </c>
      <c r="F656" s="652" t="s">
        <v>3297</v>
      </c>
      <c r="G656" s="651" t="s">
        <v>630</v>
      </c>
      <c r="H656" s="651" t="s">
        <v>1154</v>
      </c>
      <c r="I656" s="651" t="s">
        <v>1155</v>
      </c>
      <c r="J656" s="651" t="s">
        <v>1156</v>
      </c>
      <c r="K656" s="651" t="s">
        <v>1157</v>
      </c>
      <c r="L656" s="653">
        <v>67.45743474050019</v>
      </c>
      <c r="M656" s="653">
        <v>6</v>
      </c>
      <c r="N656" s="654">
        <v>404.74460844300114</v>
      </c>
    </row>
    <row r="657" spans="1:14" ht="14.4" customHeight="1" x14ac:dyDescent="0.3">
      <c r="A657" s="649" t="s">
        <v>580</v>
      </c>
      <c r="B657" s="650" t="s">
        <v>581</v>
      </c>
      <c r="C657" s="651" t="s">
        <v>590</v>
      </c>
      <c r="D657" s="652" t="s">
        <v>3292</v>
      </c>
      <c r="E657" s="651" t="s">
        <v>608</v>
      </c>
      <c r="F657" s="652" t="s">
        <v>3297</v>
      </c>
      <c r="G657" s="651" t="s">
        <v>630</v>
      </c>
      <c r="H657" s="651" t="s">
        <v>2499</v>
      </c>
      <c r="I657" s="651" t="s">
        <v>2500</v>
      </c>
      <c r="J657" s="651" t="s">
        <v>2501</v>
      </c>
      <c r="K657" s="651" t="s">
        <v>2502</v>
      </c>
      <c r="L657" s="653">
        <v>91.71</v>
      </c>
      <c r="M657" s="653">
        <v>3</v>
      </c>
      <c r="N657" s="654">
        <v>275.13</v>
      </c>
    </row>
    <row r="658" spans="1:14" ht="14.4" customHeight="1" x14ac:dyDescent="0.3">
      <c r="A658" s="649" t="s">
        <v>580</v>
      </c>
      <c r="B658" s="650" t="s">
        <v>581</v>
      </c>
      <c r="C658" s="651" t="s">
        <v>590</v>
      </c>
      <c r="D658" s="652" t="s">
        <v>3292</v>
      </c>
      <c r="E658" s="651" t="s">
        <v>608</v>
      </c>
      <c r="F658" s="652" t="s">
        <v>3297</v>
      </c>
      <c r="G658" s="651" t="s">
        <v>630</v>
      </c>
      <c r="H658" s="651" t="s">
        <v>2503</v>
      </c>
      <c r="I658" s="651" t="s">
        <v>2504</v>
      </c>
      <c r="J658" s="651" t="s">
        <v>2505</v>
      </c>
      <c r="K658" s="651" t="s">
        <v>2506</v>
      </c>
      <c r="L658" s="653">
        <v>47.509003002306159</v>
      </c>
      <c r="M658" s="653">
        <v>10</v>
      </c>
      <c r="N658" s="654">
        <v>475.09003002306156</v>
      </c>
    </row>
    <row r="659" spans="1:14" ht="14.4" customHeight="1" x14ac:dyDescent="0.3">
      <c r="A659" s="649" t="s">
        <v>580</v>
      </c>
      <c r="B659" s="650" t="s">
        <v>581</v>
      </c>
      <c r="C659" s="651" t="s">
        <v>590</v>
      </c>
      <c r="D659" s="652" t="s">
        <v>3292</v>
      </c>
      <c r="E659" s="651" t="s">
        <v>608</v>
      </c>
      <c r="F659" s="652" t="s">
        <v>3297</v>
      </c>
      <c r="G659" s="651" t="s">
        <v>630</v>
      </c>
      <c r="H659" s="651" t="s">
        <v>1166</v>
      </c>
      <c r="I659" s="651" t="s">
        <v>1167</v>
      </c>
      <c r="J659" s="651" t="s">
        <v>785</v>
      </c>
      <c r="K659" s="651" t="s">
        <v>1168</v>
      </c>
      <c r="L659" s="653">
        <v>59.169999999999995</v>
      </c>
      <c r="M659" s="653">
        <v>3</v>
      </c>
      <c r="N659" s="654">
        <v>177.51</v>
      </c>
    </row>
    <row r="660" spans="1:14" ht="14.4" customHeight="1" x14ac:dyDescent="0.3">
      <c r="A660" s="649" t="s">
        <v>580</v>
      </c>
      <c r="B660" s="650" t="s">
        <v>581</v>
      </c>
      <c r="C660" s="651" t="s">
        <v>590</v>
      </c>
      <c r="D660" s="652" t="s">
        <v>3292</v>
      </c>
      <c r="E660" s="651" t="s">
        <v>608</v>
      </c>
      <c r="F660" s="652" t="s">
        <v>3297</v>
      </c>
      <c r="G660" s="651" t="s">
        <v>630</v>
      </c>
      <c r="H660" s="651" t="s">
        <v>1177</v>
      </c>
      <c r="I660" s="651" t="s">
        <v>1178</v>
      </c>
      <c r="J660" s="651" t="s">
        <v>1179</v>
      </c>
      <c r="K660" s="651" t="s">
        <v>1180</v>
      </c>
      <c r="L660" s="653">
        <v>37.782611212045865</v>
      </c>
      <c r="M660" s="653">
        <v>16</v>
      </c>
      <c r="N660" s="654">
        <v>604.52177939273383</v>
      </c>
    </row>
    <row r="661" spans="1:14" ht="14.4" customHeight="1" x14ac:dyDescent="0.3">
      <c r="A661" s="649" t="s">
        <v>580</v>
      </c>
      <c r="B661" s="650" t="s">
        <v>581</v>
      </c>
      <c r="C661" s="651" t="s">
        <v>590</v>
      </c>
      <c r="D661" s="652" t="s">
        <v>3292</v>
      </c>
      <c r="E661" s="651" t="s">
        <v>608</v>
      </c>
      <c r="F661" s="652" t="s">
        <v>3297</v>
      </c>
      <c r="G661" s="651" t="s">
        <v>630</v>
      </c>
      <c r="H661" s="651" t="s">
        <v>1181</v>
      </c>
      <c r="I661" s="651" t="s">
        <v>1182</v>
      </c>
      <c r="J661" s="651" t="s">
        <v>1179</v>
      </c>
      <c r="K661" s="651" t="s">
        <v>1183</v>
      </c>
      <c r="L661" s="653">
        <v>67.78</v>
      </c>
      <c r="M661" s="653">
        <v>3</v>
      </c>
      <c r="N661" s="654">
        <v>203.34</v>
      </c>
    </row>
    <row r="662" spans="1:14" ht="14.4" customHeight="1" x14ac:dyDescent="0.3">
      <c r="A662" s="649" t="s">
        <v>580</v>
      </c>
      <c r="B662" s="650" t="s">
        <v>581</v>
      </c>
      <c r="C662" s="651" t="s">
        <v>590</v>
      </c>
      <c r="D662" s="652" t="s">
        <v>3292</v>
      </c>
      <c r="E662" s="651" t="s">
        <v>608</v>
      </c>
      <c r="F662" s="652" t="s">
        <v>3297</v>
      </c>
      <c r="G662" s="651" t="s">
        <v>630</v>
      </c>
      <c r="H662" s="651" t="s">
        <v>1188</v>
      </c>
      <c r="I662" s="651" t="s">
        <v>1189</v>
      </c>
      <c r="J662" s="651" t="s">
        <v>1190</v>
      </c>
      <c r="K662" s="651" t="s">
        <v>1191</v>
      </c>
      <c r="L662" s="653">
        <v>54.65</v>
      </c>
      <c r="M662" s="653">
        <v>3</v>
      </c>
      <c r="N662" s="654">
        <v>163.95</v>
      </c>
    </row>
    <row r="663" spans="1:14" ht="14.4" customHeight="1" x14ac:dyDescent="0.3">
      <c r="A663" s="649" t="s">
        <v>580</v>
      </c>
      <c r="B663" s="650" t="s">
        <v>581</v>
      </c>
      <c r="C663" s="651" t="s">
        <v>590</v>
      </c>
      <c r="D663" s="652" t="s">
        <v>3292</v>
      </c>
      <c r="E663" s="651" t="s">
        <v>608</v>
      </c>
      <c r="F663" s="652" t="s">
        <v>3297</v>
      </c>
      <c r="G663" s="651" t="s">
        <v>630</v>
      </c>
      <c r="H663" s="651" t="s">
        <v>1192</v>
      </c>
      <c r="I663" s="651" t="s">
        <v>1193</v>
      </c>
      <c r="J663" s="651" t="s">
        <v>1194</v>
      </c>
      <c r="K663" s="651" t="s">
        <v>1195</v>
      </c>
      <c r="L663" s="653">
        <v>14.951434329670745</v>
      </c>
      <c r="M663" s="653">
        <v>248</v>
      </c>
      <c r="N663" s="654">
        <v>3707.9557137583447</v>
      </c>
    </row>
    <row r="664" spans="1:14" ht="14.4" customHeight="1" x14ac:dyDescent="0.3">
      <c r="A664" s="649" t="s">
        <v>580</v>
      </c>
      <c r="B664" s="650" t="s">
        <v>581</v>
      </c>
      <c r="C664" s="651" t="s">
        <v>590</v>
      </c>
      <c r="D664" s="652" t="s">
        <v>3292</v>
      </c>
      <c r="E664" s="651" t="s">
        <v>608</v>
      </c>
      <c r="F664" s="652" t="s">
        <v>3297</v>
      </c>
      <c r="G664" s="651" t="s">
        <v>630</v>
      </c>
      <c r="H664" s="651" t="s">
        <v>1196</v>
      </c>
      <c r="I664" s="651" t="s">
        <v>1197</v>
      </c>
      <c r="J664" s="651" t="s">
        <v>1198</v>
      </c>
      <c r="K664" s="651" t="s">
        <v>1199</v>
      </c>
      <c r="L664" s="653">
        <v>9.774359678817115</v>
      </c>
      <c r="M664" s="653">
        <v>156</v>
      </c>
      <c r="N664" s="654">
        <v>1524.8001098954699</v>
      </c>
    </row>
    <row r="665" spans="1:14" ht="14.4" customHeight="1" x14ac:dyDescent="0.3">
      <c r="A665" s="649" t="s">
        <v>580</v>
      </c>
      <c r="B665" s="650" t="s">
        <v>581</v>
      </c>
      <c r="C665" s="651" t="s">
        <v>590</v>
      </c>
      <c r="D665" s="652" t="s">
        <v>3292</v>
      </c>
      <c r="E665" s="651" t="s">
        <v>608</v>
      </c>
      <c r="F665" s="652" t="s">
        <v>3297</v>
      </c>
      <c r="G665" s="651" t="s">
        <v>630</v>
      </c>
      <c r="H665" s="651" t="s">
        <v>1200</v>
      </c>
      <c r="I665" s="651" t="s">
        <v>1201</v>
      </c>
      <c r="J665" s="651" t="s">
        <v>1202</v>
      </c>
      <c r="K665" s="651" t="s">
        <v>1203</v>
      </c>
      <c r="L665" s="653">
        <v>93.463125827875459</v>
      </c>
      <c r="M665" s="653">
        <v>3</v>
      </c>
      <c r="N665" s="654">
        <v>280.38937748362639</v>
      </c>
    </row>
    <row r="666" spans="1:14" ht="14.4" customHeight="1" x14ac:dyDescent="0.3">
      <c r="A666" s="649" t="s">
        <v>580</v>
      </c>
      <c r="B666" s="650" t="s">
        <v>581</v>
      </c>
      <c r="C666" s="651" t="s">
        <v>590</v>
      </c>
      <c r="D666" s="652" t="s">
        <v>3292</v>
      </c>
      <c r="E666" s="651" t="s">
        <v>608</v>
      </c>
      <c r="F666" s="652" t="s">
        <v>3297</v>
      </c>
      <c r="G666" s="651" t="s">
        <v>630</v>
      </c>
      <c r="H666" s="651" t="s">
        <v>2507</v>
      </c>
      <c r="I666" s="651" t="s">
        <v>2508</v>
      </c>
      <c r="J666" s="651" t="s">
        <v>2509</v>
      </c>
      <c r="K666" s="651" t="s">
        <v>2510</v>
      </c>
      <c r="L666" s="653">
        <v>70.349999999999994</v>
      </c>
      <c r="M666" s="653">
        <v>1</v>
      </c>
      <c r="N666" s="654">
        <v>70.349999999999994</v>
      </c>
    </row>
    <row r="667" spans="1:14" ht="14.4" customHeight="1" x14ac:dyDescent="0.3">
      <c r="A667" s="649" t="s">
        <v>580</v>
      </c>
      <c r="B667" s="650" t="s">
        <v>581</v>
      </c>
      <c r="C667" s="651" t="s">
        <v>590</v>
      </c>
      <c r="D667" s="652" t="s">
        <v>3292</v>
      </c>
      <c r="E667" s="651" t="s">
        <v>608</v>
      </c>
      <c r="F667" s="652" t="s">
        <v>3297</v>
      </c>
      <c r="G667" s="651" t="s">
        <v>630</v>
      </c>
      <c r="H667" s="651" t="s">
        <v>1208</v>
      </c>
      <c r="I667" s="651" t="s">
        <v>1209</v>
      </c>
      <c r="J667" s="651" t="s">
        <v>1210</v>
      </c>
      <c r="K667" s="651" t="s">
        <v>1211</v>
      </c>
      <c r="L667" s="653">
        <v>345.97999999999996</v>
      </c>
      <c r="M667" s="653">
        <v>1</v>
      </c>
      <c r="N667" s="654">
        <v>345.97999999999996</v>
      </c>
    </row>
    <row r="668" spans="1:14" ht="14.4" customHeight="1" x14ac:dyDescent="0.3">
      <c r="A668" s="649" t="s">
        <v>580</v>
      </c>
      <c r="B668" s="650" t="s">
        <v>581</v>
      </c>
      <c r="C668" s="651" t="s">
        <v>590</v>
      </c>
      <c r="D668" s="652" t="s">
        <v>3292</v>
      </c>
      <c r="E668" s="651" t="s">
        <v>608</v>
      </c>
      <c r="F668" s="652" t="s">
        <v>3297</v>
      </c>
      <c r="G668" s="651" t="s">
        <v>630</v>
      </c>
      <c r="H668" s="651" t="s">
        <v>2511</v>
      </c>
      <c r="I668" s="651" t="s">
        <v>2512</v>
      </c>
      <c r="J668" s="651" t="s">
        <v>2513</v>
      </c>
      <c r="K668" s="651" t="s">
        <v>2514</v>
      </c>
      <c r="L668" s="653">
        <v>108.10750000000002</v>
      </c>
      <c r="M668" s="653">
        <v>8</v>
      </c>
      <c r="N668" s="654">
        <v>864.86000000000013</v>
      </c>
    </row>
    <row r="669" spans="1:14" ht="14.4" customHeight="1" x14ac:dyDescent="0.3">
      <c r="A669" s="649" t="s">
        <v>580</v>
      </c>
      <c r="B669" s="650" t="s">
        <v>581</v>
      </c>
      <c r="C669" s="651" t="s">
        <v>590</v>
      </c>
      <c r="D669" s="652" t="s">
        <v>3292</v>
      </c>
      <c r="E669" s="651" t="s">
        <v>608</v>
      </c>
      <c r="F669" s="652" t="s">
        <v>3297</v>
      </c>
      <c r="G669" s="651" t="s">
        <v>630</v>
      </c>
      <c r="H669" s="651" t="s">
        <v>1212</v>
      </c>
      <c r="I669" s="651" t="s">
        <v>1213</v>
      </c>
      <c r="J669" s="651" t="s">
        <v>1214</v>
      </c>
      <c r="K669" s="651" t="s">
        <v>916</v>
      </c>
      <c r="L669" s="653">
        <v>191.65000000000003</v>
      </c>
      <c r="M669" s="653">
        <v>1</v>
      </c>
      <c r="N669" s="654">
        <v>191.65000000000003</v>
      </c>
    </row>
    <row r="670" spans="1:14" ht="14.4" customHeight="1" x14ac:dyDescent="0.3">
      <c r="A670" s="649" t="s">
        <v>580</v>
      </c>
      <c r="B670" s="650" t="s">
        <v>581</v>
      </c>
      <c r="C670" s="651" t="s">
        <v>590</v>
      </c>
      <c r="D670" s="652" t="s">
        <v>3292</v>
      </c>
      <c r="E670" s="651" t="s">
        <v>608</v>
      </c>
      <c r="F670" s="652" t="s">
        <v>3297</v>
      </c>
      <c r="G670" s="651" t="s">
        <v>630</v>
      </c>
      <c r="H670" s="651" t="s">
        <v>1219</v>
      </c>
      <c r="I670" s="651" t="s">
        <v>1220</v>
      </c>
      <c r="J670" s="651" t="s">
        <v>1221</v>
      </c>
      <c r="K670" s="651" t="s">
        <v>766</v>
      </c>
      <c r="L670" s="653">
        <v>164.40821501857434</v>
      </c>
      <c r="M670" s="653">
        <v>7</v>
      </c>
      <c r="N670" s="654">
        <v>1150.8575051300204</v>
      </c>
    </row>
    <row r="671" spans="1:14" ht="14.4" customHeight="1" x14ac:dyDescent="0.3">
      <c r="A671" s="649" t="s">
        <v>580</v>
      </c>
      <c r="B671" s="650" t="s">
        <v>581</v>
      </c>
      <c r="C671" s="651" t="s">
        <v>590</v>
      </c>
      <c r="D671" s="652" t="s">
        <v>3292</v>
      </c>
      <c r="E671" s="651" t="s">
        <v>608</v>
      </c>
      <c r="F671" s="652" t="s">
        <v>3297</v>
      </c>
      <c r="G671" s="651" t="s">
        <v>630</v>
      </c>
      <c r="H671" s="651" t="s">
        <v>1222</v>
      </c>
      <c r="I671" s="651" t="s">
        <v>1223</v>
      </c>
      <c r="J671" s="651" t="s">
        <v>1130</v>
      </c>
      <c r="K671" s="651" t="s">
        <v>1224</v>
      </c>
      <c r="L671" s="653">
        <v>115.61999999999998</v>
      </c>
      <c r="M671" s="653">
        <v>11</v>
      </c>
      <c r="N671" s="654">
        <v>1271.8199999999997</v>
      </c>
    </row>
    <row r="672" spans="1:14" ht="14.4" customHeight="1" x14ac:dyDescent="0.3">
      <c r="A672" s="649" t="s">
        <v>580</v>
      </c>
      <c r="B672" s="650" t="s">
        <v>581</v>
      </c>
      <c r="C672" s="651" t="s">
        <v>590</v>
      </c>
      <c r="D672" s="652" t="s">
        <v>3292</v>
      </c>
      <c r="E672" s="651" t="s">
        <v>608</v>
      </c>
      <c r="F672" s="652" t="s">
        <v>3297</v>
      </c>
      <c r="G672" s="651" t="s">
        <v>630</v>
      </c>
      <c r="H672" s="651" t="s">
        <v>2515</v>
      </c>
      <c r="I672" s="651" t="s">
        <v>2516</v>
      </c>
      <c r="J672" s="651" t="s">
        <v>2517</v>
      </c>
      <c r="K672" s="651" t="s">
        <v>2518</v>
      </c>
      <c r="L672" s="653">
        <v>85.029971417919398</v>
      </c>
      <c r="M672" s="653">
        <v>3</v>
      </c>
      <c r="N672" s="654">
        <v>255.0899142537582</v>
      </c>
    </row>
    <row r="673" spans="1:14" ht="14.4" customHeight="1" x14ac:dyDescent="0.3">
      <c r="A673" s="649" t="s">
        <v>580</v>
      </c>
      <c r="B673" s="650" t="s">
        <v>581</v>
      </c>
      <c r="C673" s="651" t="s">
        <v>590</v>
      </c>
      <c r="D673" s="652" t="s">
        <v>3292</v>
      </c>
      <c r="E673" s="651" t="s">
        <v>608</v>
      </c>
      <c r="F673" s="652" t="s">
        <v>3297</v>
      </c>
      <c r="G673" s="651" t="s">
        <v>630</v>
      </c>
      <c r="H673" s="651" t="s">
        <v>1231</v>
      </c>
      <c r="I673" s="651" t="s">
        <v>1232</v>
      </c>
      <c r="J673" s="651" t="s">
        <v>1130</v>
      </c>
      <c r="K673" s="651" t="s">
        <v>1233</v>
      </c>
      <c r="L673" s="653">
        <v>74.835000000000008</v>
      </c>
      <c r="M673" s="653">
        <v>6</v>
      </c>
      <c r="N673" s="654">
        <v>449.01000000000005</v>
      </c>
    </row>
    <row r="674" spans="1:14" ht="14.4" customHeight="1" x14ac:dyDescent="0.3">
      <c r="A674" s="649" t="s">
        <v>580</v>
      </c>
      <c r="B674" s="650" t="s">
        <v>581</v>
      </c>
      <c r="C674" s="651" t="s">
        <v>590</v>
      </c>
      <c r="D674" s="652" t="s">
        <v>3292</v>
      </c>
      <c r="E674" s="651" t="s">
        <v>608</v>
      </c>
      <c r="F674" s="652" t="s">
        <v>3297</v>
      </c>
      <c r="G674" s="651" t="s">
        <v>630</v>
      </c>
      <c r="H674" s="651" t="s">
        <v>2519</v>
      </c>
      <c r="I674" s="651" t="s">
        <v>237</v>
      </c>
      <c r="J674" s="651" t="s">
        <v>2520</v>
      </c>
      <c r="K674" s="651"/>
      <c r="L674" s="653">
        <v>75.165200000000013</v>
      </c>
      <c r="M674" s="653">
        <v>3</v>
      </c>
      <c r="N674" s="654">
        <v>225.49560000000002</v>
      </c>
    </row>
    <row r="675" spans="1:14" ht="14.4" customHeight="1" x14ac:dyDescent="0.3">
      <c r="A675" s="649" t="s">
        <v>580</v>
      </c>
      <c r="B675" s="650" t="s">
        <v>581</v>
      </c>
      <c r="C675" s="651" t="s">
        <v>590</v>
      </c>
      <c r="D675" s="652" t="s">
        <v>3292</v>
      </c>
      <c r="E675" s="651" t="s">
        <v>608</v>
      </c>
      <c r="F675" s="652" t="s">
        <v>3297</v>
      </c>
      <c r="G675" s="651" t="s">
        <v>630</v>
      </c>
      <c r="H675" s="651" t="s">
        <v>1242</v>
      </c>
      <c r="I675" s="651" t="s">
        <v>237</v>
      </c>
      <c r="J675" s="651" t="s">
        <v>1243</v>
      </c>
      <c r="K675" s="651"/>
      <c r="L675" s="653">
        <v>320.34407800288426</v>
      </c>
      <c r="M675" s="653">
        <v>5</v>
      </c>
      <c r="N675" s="654">
        <v>1601.7203900144214</v>
      </c>
    </row>
    <row r="676" spans="1:14" ht="14.4" customHeight="1" x14ac:dyDescent="0.3">
      <c r="A676" s="649" t="s">
        <v>580</v>
      </c>
      <c r="B676" s="650" t="s">
        <v>581</v>
      </c>
      <c r="C676" s="651" t="s">
        <v>590</v>
      </c>
      <c r="D676" s="652" t="s">
        <v>3292</v>
      </c>
      <c r="E676" s="651" t="s">
        <v>608</v>
      </c>
      <c r="F676" s="652" t="s">
        <v>3297</v>
      </c>
      <c r="G676" s="651" t="s">
        <v>630</v>
      </c>
      <c r="H676" s="651" t="s">
        <v>1248</v>
      </c>
      <c r="I676" s="651" t="s">
        <v>1249</v>
      </c>
      <c r="J676" s="651" t="s">
        <v>662</v>
      </c>
      <c r="K676" s="651" t="s">
        <v>1250</v>
      </c>
      <c r="L676" s="653">
        <v>50.36819783703767</v>
      </c>
      <c r="M676" s="653">
        <v>10</v>
      </c>
      <c r="N676" s="654">
        <v>503.68197837037667</v>
      </c>
    </row>
    <row r="677" spans="1:14" ht="14.4" customHeight="1" x14ac:dyDescent="0.3">
      <c r="A677" s="649" t="s">
        <v>580</v>
      </c>
      <c r="B677" s="650" t="s">
        <v>581</v>
      </c>
      <c r="C677" s="651" t="s">
        <v>590</v>
      </c>
      <c r="D677" s="652" t="s">
        <v>3292</v>
      </c>
      <c r="E677" s="651" t="s">
        <v>608</v>
      </c>
      <c r="F677" s="652" t="s">
        <v>3297</v>
      </c>
      <c r="G677" s="651" t="s">
        <v>630</v>
      </c>
      <c r="H677" s="651" t="s">
        <v>1251</v>
      </c>
      <c r="I677" s="651" t="s">
        <v>1252</v>
      </c>
      <c r="J677" s="651" t="s">
        <v>711</v>
      </c>
      <c r="K677" s="651" t="s">
        <v>1253</v>
      </c>
      <c r="L677" s="653">
        <v>147.92000000000002</v>
      </c>
      <c r="M677" s="653">
        <v>8</v>
      </c>
      <c r="N677" s="654">
        <v>1183.3600000000001</v>
      </c>
    </row>
    <row r="678" spans="1:14" ht="14.4" customHeight="1" x14ac:dyDescent="0.3">
      <c r="A678" s="649" t="s">
        <v>580</v>
      </c>
      <c r="B678" s="650" t="s">
        <v>581</v>
      </c>
      <c r="C678" s="651" t="s">
        <v>590</v>
      </c>
      <c r="D678" s="652" t="s">
        <v>3292</v>
      </c>
      <c r="E678" s="651" t="s">
        <v>608</v>
      </c>
      <c r="F678" s="652" t="s">
        <v>3297</v>
      </c>
      <c r="G678" s="651" t="s">
        <v>630</v>
      </c>
      <c r="H678" s="651" t="s">
        <v>2521</v>
      </c>
      <c r="I678" s="651" t="s">
        <v>2521</v>
      </c>
      <c r="J678" s="651" t="s">
        <v>2522</v>
      </c>
      <c r="K678" s="651" t="s">
        <v>2523</v>
      </c>
      <c r="L678" s="653">
        <v>266.95999999999998</v>
      </c>
      <c r="M678" s="653">
        <v>3</v>
      </c>
      <c r="N678" s="654">
        <v>800.87999999999988</v>
      </c>
    </row>
    <row r="679" spans="1:14" ht="14.4" customHeight="1" x14ac:dyDescent="0.3">
      <c r="A679" s="649" t="s">
        <v>580</v>
      </c>
      <c r="B679" s="650" t="s">
        <v>581</v>
      </c>
      <c r="C679" s="651" t="s">
        <v>590</v>
      </c>
      <c r="D679" s="652" t="s">
        <v>3292</v>
      </c>
      <c r="E679" s="651" t="s">
        <v>608</v>
      </c>
      <c r="F679" s="652" t="s">
        <v>3297</v>
      </c>
      <c r="G679" s="651" t="s">
        <v>630</v>
      </c>
      <c r="H679" s="651" t="s">
        <v>2524</v>
      </c>
      <c r="I679" s="651" t="s">
        <v>2525</v>
      </c>
      <c r="J679" s="651" t="s">
        <v>2526</v>
      </c>
      <c r="K679" s="651" t="s">
        <v>685</v>
      </c>
      <c r="L679" s="653">
        <v>41.609999999999992</v>
      </c>
      <c r="M679" s="653">
        <v>1</v>
      </c>
      <c r="N679" s="654">
        <v>41.609999999999992</v>
      </c>
    </row>
    <row r="680" spans="1:14" ht="14.4" customHeight="1" x14ac:dyDescent="0.3">
      <c r="A680" s="649" t="s">
        <v>580</v>
      </c>
      <c r="B680" s="650" t="s">
        <v>581</v>
      </c>
      <c r="C680" s="651" t="s">
        <v>590</v>
      </c>
      <c r="D680" s="652" t="s">
        <v>3292</v>
      </c>
      <c r="E680" s="651" t="s">
        <v>608</v>
      </c>
      <c r="F680" s="652" t="s">
        <v>3297</v>
      </c>
      <c r="G680" s="651" t="s">
        <v>630</v>
      </c>
      <c r="H680" s="651" t="s">
        <v>1260</v>
      </c>
      <c r="I680" s="651" t="s">
        <v>1261</v>
      </c>
      <c r="J680" s="651" t="s">
        <v>1262</v>
      </c>
      <c r="K680" s="651" t="s">
        <v>1263</v>
      </c>
      <c r="L680" s="653">
        <v>266.56999999999994</v>
      </c>
      <c r="M680" s="653">
        <v>4</v>
      </c>
      <c r="N680" s="654">
        <v>1066.2799999999997</v>
      </c>
    </row>
    <row r="681" spans="1:14" ht="14.4" customHeight="1" x14ac:dyDescent="0.3">
      <c r="A681" s="649" t="s">
        <v>580</v>
      </c>
      <c r="B681" s="650" t="s">
        <v>581</v>
      </c>
      <c r="C681" s="651" t="s">
        <v>590</v>
      </c>
      <c r="D681" s="652" t="s">
        <v>3292</v>
      </c>
      <c r="E681" s="651" t="s">
        <v>608</v>
      </c>
      <c r="F681" s="652" t="s">
        <v>3297</v>
      </c>
      <c r="G681" s="651" t="s">
        <v>630</v>
      </c>
      <c r="H681" s="651" t="s">
        <v>2527</v>
      </c>
      <c r="I681" s="651" t="s">
        <v>2528</v>
      </c>
      <c r="J681" s="651" t="s">
        <v>823</v>
      </c>
      <c r="K681" s="651" t="s">
        <v>2529</v>
      </c>
      <c r="L681" s="653">
        <v>218.72518204056405</v>
      </c>
      <c r="M681" s="653">
        <v>2</v>
      </c>
      <c r="N681" s="654">
        <v>437.4503640811281</v>
      </c>
    </row>
    <row r="682" spans="1:14" ht="14.4" customHeight="1" x14ac:dyDescent="0.3">
      <c r="A682" s="649" t="s">
        <v>580</v>
      </c>
      <c r="B682" s="650" t="s">
        <v>581</v>
      </c>
      <c r="C682" s="651" t="s">
        <v>590</v>
      </c>
      <c r="D682" s="652" t="s">
        <v>3292</v>
      </c>
      <c r="E682" s="651" t="s">
        <v>608</v>
      </c>
      <c r="F682" s="652" t="s">
        <v>3297</v>
      </c>
      <c r="G682" s="651" t="s">
        <v>630</v>
      </c>
      <c r="H682" s="651" t="s">
        <v>1267</v>
      </c>
      <c r="I682" s="651" t="s">
        <v>1268</v>
      </c>
      <c r="J682" s="651" t="s">
        <v>1269</v>
      </c>
      <c r="K682" s="651" t="s">
        <v>1270</v>
      </c>
      <c r="L682" s="653">
        <v>20.126287267698739</v>
      </c>
      <c r="M682" s="653">
        <v>2423</v>
      </c>
      <c r="N682" s="654">
        <v>48765.994049634042</v>
      </c>
    </row>
    <row r="683" spans="1:14" ht="14.4" customHeight="1" x14ac:dyDescent="0.3">
      <c r="A683" s="649" t="s">
        <v>580</v>
      </c>
      <c r="B683" s="650" t="s">
        <v>581</v>
      </c>
      <c r="C683" s="651" t="s">
        <v>590</v>
      </c>
      <c r="D683" s="652" t="s">
        <v>3292</v>
      </c>
      <c r="E683" s="651" t="s">
        <v>608</v>
      </c>
      <c r="F683" s="652" t="s">
        <v>3297</v>
      </c>
      <c r="G683" s="651" t="s">
        <v>630</v>
      </c>
      <c r="H683" s="651" t="s">
        <v>2530</v>
      </c>
      <c r="I683" s="651" t="s">
        <v>2531</v>
      </c>
      <c r="J683" s="651" t="s">
        <v>2532</v>
      </c>
      <c r="K683" s="651" t="s">
        <v>2533</v>
      </c>
      <c r="L683" s="653">
        <v>90.619593289309705</v>
      </c>
      <c r="M683" s="653">
        <v>1</v>
      </c>
      <c r="N683" s="654">
        <v>90.619593289309705</v>
      </c>
    </row>
    <row r="684" spans="1:14" ht="14.4" customHeight="1" x14ac:dyDescent="0.3">
      <c r="A684" s="649" t="s">
        <v>580</v>
      </c>
      <c r="B684" s="650" t="s">
        <v>581</v>
      </c>
      <c r="C684" s="651" t="s">
        <v>590</v>
      </c>
      <c r="D684" s="652" t="s">
        <v>3292</v>
      </c>
      <c r="E684" s="651" t="s">
        <v>608</v>
      </c>
      <c r="F684" s="652" t="s">
        <v>3297</v>
      </c>
      <c r="G684" s="651" t="s">
        <v>630</v>
      </c>
      <c r="H684" s="651" t="s">
        <v>1281</v>
      </c>
      <c r="I684" s="651" t="s">
        <v>1282</v>
      </c>
      <c r="J684" s="651" t="s">
        <v>1283</v>
      </c>
      <c r="K684" s="651" t="s">
        <v>1284</v>
      </c>
      <c r="L684" s="653">
        <v>109.22056126300616</v>
      </c>
      <c r="M684" s="653">
        <v>19</v>
      </c>
      <c r="N684" s="654">
        <v>2075.1906639971171</v>
      </c>
    </row>
    <row r="685" spans="1:14" ht="14.4" customHeight="1" x14ac:dyDescent="0.3">
      <c r="A685" s="649" t="s">
        <v>580</v>
      </c>
      <c r="B685" s="650" t="s">
        <v>581</v>
      </c>
      <c r="C685" s="651" t="s">
        <v>590</v>
      </c>
      <c r="D685" s="652" t="s">
        <v>3292</v>
      </c>
      <c r="E685" s="651" t="s">
        <v>608</v>
      </c>
      <c r="F685" s="652" t="s">
        <v>3297</v>
      </c>
      <c r="G685" s="651" t="s">
        <v>630</v>
      </c>
      <c r="H685" s="651" t="s">
        <v>1293</v>
      </c>
      <c r="I685" s="651" t="s">
        <v>1294</v>
      </c>
      <c r="J685" s="651" t="s">
        <v>1295</v>
      </c>
      <c r="K685" s="651" t="s">
        <v>1296</v>
      </c>
      <c r="L685" s="653">
        <v>128.64999999999998</v>
      </c>
      <c r="M685" s="653">
        <v>3</v>
      </c>
      <c r="N685" s="654">
        <v>385.94999999999993</v>
      </c>
    </row>
    <row r="686" spans="1:14" ht="14.4" customHeight="1" x14ac:dyDescent="0.3">
      <c r="A686" s="649" t="s">
        <v>580</v>
      </c>
      <c r="B686" s="650" t="s">
        <v>581</v>
      </c>
      <c r="C686" s="651" t="s">
        <v>590</v>
      </c>
      <c r="D686" s="652" t="s">
        <v>3292</v>
      </c>
      <c r="E686" s="651" t="s">
        <v>608</v>
      </c>
      <c r="F686" s="652" t="s">
        <v>3297</v>
      </c>
      <c r="G686" s="651" t="s">
        <v>630</v>
      </c>
      <c r="H686" s="651" t="s">
        <v>2534</v>
      </c>
      <c r="I686" s="651" t="s">
        <v>2535</v>
      </c>
      <c r="J686" s="651" t="s">
        <v>2435</v>
      </c>
      <c r="K686" s="651" t="s">
        <v>2536</v>
      </c>
      <c r="L686" s="653">
        <v>107.41000000000001</v>
      </c>
      <c r="M686" s="653">
        <v>2</v>
      </c>
      <c r="N686" s="654">
        <v>214.82000000000002</v>
      </c>
    </row>
    <row r="687" spans="1:14" ht="14.4" customHeight="1" x14ac:dyDescent="0.3">
      <c r="A687" s="649" t="s">
        <v>580</v>
      </c>
      <c r="B687" s="650" t="s">
        <v>581</v>
      </c>
      <c r="C687" s="651" t="s">
        <v>590</v>
      </c>
      <c r="D687" s="652" t="s">
        <v>3292</v>
      </c>
      <c r="E687" s="651" t="s">
        <v>608</v>
      </c>
      <c r="F687" s="652" t="s">
        <v>3297</v>
      </c>
      <c r="G687" s="651" t="s">
        <v>630</v>
      </c>
      <c r="H687" s="651" t="s">
        <v>2537</v>
      </c>
      <c r="I687" s="651" t="s">
        <v>2537</v>
      </c>
      <c r="J687" s="651" t="s">
        <v>2538</v>
      </c>
      <c r="K687" s="651" t="s">
        <v>2008</v>
      </c>
      <c r="L687" s="653">
        <v>175.03</v>
      </c>
      <c r="M687" s="653">
        <v>1</v>
      </c>
      <c r="N687" s="654">
        <v>175.03</v>
      </c>
    </row>
    <row r="688" spans="1:14" ht="14.4" customHeight="1" x14ac:dyDescent="0.3">
      <c r="A688" s="649" t="s">
        <v>580</v>
      </c>
      <c r="B688" s="650" t="s">
        <v>581</v>
      </c>
      <c r="C688" s="651" t="s">
        <v>590</v>
      </c>
      <c r="D688" s="652" t="s">
        <v>3292</v>
      </c>
      <c r="E688" s="651" t="s">
        <v>608</v>
      </c>
      <c r="F688" s="652" t="s">
        <v>3297</v>
      </c>
      <c r="G688" s="651" t="s">
        <v>630</v>
      </c>
      <c r="H688" s="651" t="s">
        <v>2539</v>
      </c>
      <c r="I688" s="651" t="s">
        <v>2540</v>
      </c>
      <c r="J688" s="651" t="s">
        <v>2541</v>
      </c>
      <c r="K688" s="651" t="s">
        <v>2542</v>
      </c>
      <c r="L688" s="653">
        <v>246.33000000000004</v>
      </c>
      <c r="M688" s="653">
        <v>3</v>
      </c>
      <c r="N688" s="654">
        <v>738.99000000000012</v>
      </c>
    </row>
    <row r="689" spans="1:14" ht="14.4" customHeight="1" x14ac:dyDescent="0.3">
      <c r="A689" s="649" t="s">
        <v>580</v>
      </c>
      <c r="B689" s="650" t="s">
        <v>581</v>
      </c>
      <c r="C689" s="651" t="s">
        <v>590</v>
      </c>
      <c r="D689" s="652" t="s">
        <v>3292</v>
      </c>
      <c r="E689" s="651" t="s">
        <v>608</v>
      </c>
      <c r="F689" s="652" t="s">
        <v>3297</v>
      </c>
      <c r="G689" s="651" t="s">
        <v>630</v>
      </c>
      <c r="H689" s="651" t="s">
        <v>2543</v>
      </c>
      <c r="I689" s="651" t="s">
        <v>2544</v>
      </c>
      <c r="J689" s="651" t="s">
        <v>2545</v>
      </c>
      <c r="K689" s="651" t="s">
        <v>2546</v>
      </c>
      <c r="L689" s="653">
        <v>67.739999999999995</v>
      </c>
      <c r="M689" s="653">
        <v>2</v>
      </c>
      <c r="N689" s="654">
        <v>135.47999999999999</v>
      </c>
    </row>
    <row r="690" spans="1:14" ht="14.4" customHeight="1" x14ac:dyDescent="0.3">
      <c r="A690" s="649" t="s">
        <v>580</v>
      </c>
      <c r="B690" s="650" t="s">
        <v>581</v>
      </c>
      <c r="C690" s="651" t="s">
        <v>590</v>
      </c>
      <c r="D690" s="652" t="s">
        <v>3292</v>
      </c>
      <c r="E690" s="651" t="s">
        <v>608</v>
      </c>
      <c r="F690" s="652" t="s">
        <v>3297</v>
      </c>
      <c r="G690" s="651" t="s">
        <v>630</v>
      </c>
      <c r="H690" s="651" t="s">
        <v>2547</v>
      </c>
      <c r="I690" s="651" t="s">
        <v>2548</v>
      </c>
      <c r="J690" s="651" t="s">
        <v>2549</v>
      </c>
      <c r="K690" s="651" t="s">
        <v>2550</v>
      </c>
      <c r="L690" s="653">
        <v>90.263333333333321</v>
      </c>
      <c r="M690" s="653">
        <v>3</v>
      </c>
      <c r="N690" s="654">
        <v>270.78999999999996</v>
      </c>
    </row>
    <row r="691" spans="1:14" ht="14.4" customHeight="1" x14ac:dyDescent="0.3">
      <c r="A691" s="649" t="s">
        <v>580</v>
      </c>
      <c r="B691" s="650" t="s">
        <v>581</v>
      </c>
      <c r="C691" s="651" t="s">
        <v>590</v>
      </c>
      <c r="D691" s="652" t="s">
        <v>3292</v>
      </c>
      <c r="E691" s="651" t="s">
        <v>608</v>
      </c>
      <c r="F691" s="652" t="s">
        <v>3297</v>
      </c>
      <c r="G691" s="651" t="s">
        <v>630</v>
      </c>
      <c r="H691" s="651" t="s">
        <v>2551</v>
      </c>
      <c r="I691" s="651" t="s">
        <v>2552</v>
      </c>
      <c r="J691" s="651" t="s">
        <v>2553</v>
      </c>
      <c r="K691" s="651" t="s">
        <v>2554</v>
      </c>
      <c r="L691" s="653">
        <v>153.54000000000002</v>
      </c>
      <c r="M691" s="653">
        <v>5</v>
      </c>
      <c r="N691" s="654">
        <v>767.7</v>
      </c>
    </row>
    <row r="692" spans="1:14" ht="14.4" customHeight="1" x14ac:dyDescent="0.3">
      <c r="A692" s="649" t="s">
        <v>580</v>
      </c>
      <c r="B692" s="650" t="s">
        <v>581</v>
      </c>
      <c r="C692" s="651" t="s">
        <v>590</v>
      </c>
      <c r="D692" s="652" t="s">
        <v>3292</v>
      </c>
      <c r="E692" s="651" t="s">
        <v>608</v>
      </c>
      <c r="F692" s="652" t="s">
        <v>3297</v>
      </c>
      <c r="G692" s="651" t="s">
        <v>630</v>
      </c>
      <c r="H692" s="651" t="s">
        <v>1309</v>
      </c>
      <c r="I692" s="651" t="s">
        <v>1310</v>
      </c>
      <c r="J692" s="651" t="s">
        <v>1311</v>
      </c>
      <c r="K692" s="651" t="s">
        <v>1312</v>
      </c>
      <c r="L692" s="653">
        <v>41.965011014309546</v>
      </c>
      <c r="M692" s="653">
        <v>6</v>
      </c>
      <c r="N692" s="654">
        <v>251.79006608585729</v>
      </c>
    </row>
    <row r="693" spans="1:14" ht="14.4" customHeight="1" x14ac:dyDescent="0.3">
      <c r="A693" s="649" t="s">
        <v>580</v>
      </c>
      <c r="B693" s="650" t="s">
        <v>581</v>
      </c>
      <c r="C693" s="651" t="s">
        <v>590</v>
      </c>
      <c r="D693" s="652" t="s">
        <v>3292</v>
      </c>
      <c r="E693" s="651" t="s">
        <v>608</v>
      </c>
      <c r="F693" s="652" t="s">
        <v>3297</v>
      </c>
      <c r="G693" s="651" t="s">
        <v>630</v>
      </c>
      <c r="H693" s="651" t="s">
        <v>1313</v>
      </c>
      <c r="I693" s="651" t="s">
        <v>1314</v>
      </c>
      <c r="J693" s="651" t="s">
        <v>1315</v>
      </c>
      <c r="K693" s="651" t="s">
        <v>1316</v>
      </c>
      <c r="L693" s="653">
        <v>716.69</v>
      </c>
      <c r="M693" s="653">
        <v>2</v>
      </c>
      <c r="N693" s="654">
        <v>1433.38</v>
      </c>
    </row>
    <row r="694" spans="1:14" ht="14.4" customHeight="1" x14ac:dyDescent="0.3">
      <c r="A694" s="649" t="s">
        <v>580</v>
      </c>
      <c r="B694" s="650" t="s">
        <v>581</v>
      </c>
      <c r="C694" s="651" t="s">
        <v>590</v>
      </c>
      <c r="D694" s="652" t="s">
        <v>3292</v>
      </c>
      <c r="E694" s="651" t="s">
        <v>608</v>
      </c>
      <c r="F694" s="652" t="s">
        <v>3297</v>
      </c>
      <c r="G694" s="651" t="s">
        <v>630</v>
      </c>
      <c r="H694" s="651" t="s">
        <v>1317</v>
      </c>
      <c r="I694" s="651" t="s">
        <v>1318</v>
      </c>
      <c r="J694" s="651" t="s">
        <v>1319</v>
      </c>
      <c r="K694" s="651" t="s">
        <v>1320</v>
      </c>
      <c r="L694" s="653">
        <v>111.19018054182557</v>
      </c>
      <c r="M694" s="653">
        <v>20</v>
      </c>
      <c r="N694" s="654">
        <v>2223.8036108365113</v>
      </c>
    </row>
    <row r="695" spans="1:14" ht="14.4" customHeight="1" x14ac:dyDescent="0.3">
      <c r="A695" s="649" t="s">
        <v>580</v>
      </c>
      <c r="B695" s="650" t="s">
        <v>581</v>
      </c>
      <c r="C695" s="651" t="s">
        <v>590</v>
      </c>
      <c r="D695" s="652" t="s">
        <v>3292</v>
      </c>
      <c r="E695" s="651" t="s">
        <v>608</v>
      </c>
      <c r="F695" s="652" t="s">
        <v>3297</v>
      </c>
      <c r="G695" s="651" t="s">
        <v>630</v>
      </c>
      <c r="H695" s="651" t="s">
        <v>2555</v>
      </c>
      <c r="I695" s="651" t="s">
        <v>2556</v>
      </c>
      <c r="J695" s="651" t="s">
        <v>803</v>
      </c>
      <c r="K695" s="651" t="s">
        <v>2557</v>
      </c>
      <c r="L695" s="653">
        <v>337.847392898473</v>
      </c>
      <c r="M695" s="653">
        <v>1</v>
      </c>
      <c r="N695" s="654">
        <v>337.847392898473</v>
      </c>
    </row>
    <row r="696" spans="1:14" ht="14.4" customHeight="1" x14ac:dyDescent="0.3">
      <c r="A696" s="649" t="s">
        <v>580</v>
      </c>
      <c r="B696" s="650" t="s">
        <v>581</v>
      </c>
      <c r="C696" s="651" t="s">
        <v>590</v>
      </c>
      <c r="D696" s="652" t="s">
        <v>3292</v>
      </c>
      <c r="E696" s="651" t="s">
        <v>608</v>
      </c>
      <c r="F696" s="652" t="s">
        <v>3297</v>
      </c>
      <c r="G696" s="651" t="s">
        <v>630</v>
      </c>
      <c r="H696" s="651" t="s">
        <v>1325</v>
      </c>
      <c r="I696" s="651" t="s">
        <v>1326</v>
      </c>
      <c r="J696" s="651" t="s">
        <v>1327</v>
      </c>
      <c r="K696" s="651" t="s">
        <v>1328</v>
      </c>
      <c r="L696" s="653">
        <v>303.84475787480818</v>
      </c>
      <c r="M696" s="653">
        <v>29</v>
      </c>
      <c r="N696" s="654">
        <v>8811.497978369438</v>
      </c>
    </row>
    <row r="697" spans="1:14" ht="14.4" customHeight="1" x14ac:dyDescent="0.3">
      <c r="A697" s="649" t="s">
        <v>580</v>
      </c>
      <c r="B697" s="650" t="s">
        <v>581</v>
      </c>
      <c r="C697" s="651" t="s">
        <v>590</v>
      </c>
      <c r="D697" s="652" t="s">
        <v>3292</v>
      </c>
      <c r="E697" s="651" t="s">
        <v>608</v>
      </c>
      <c r="F697" s="652" t="s">
        <v>3297</v>
      </c>
      <c r="G697" s="651" t="s">
        <v>630</v>
      </c>
      <c r="H697" s="651" t="s">
        <v>1329</v>
      </c>
      <c r="I697" s="651" t="s">
        <v>1330</v>
      </c>
      <c r="J697" s="651" t="s">
        <v>1331</v>
      </c>
      <c r="K697" s="651" t="s">
        <v>1332</v>
      </c>
      <c r="L697" s="653">
        <v>1280.3004151088996</v>
      </c>
      <c r="M697" s="653">
        <v>8</v>
      </c>
      <c r="N697" s="654">
        <v>10242.403320871197</v>
      </c>
    </row>
    <row r="698" spans="1:14" ht="14.4" customHeight="1" x14ac:dyDescent="0.3">
      <c r="A698" s="649" t="s">
        <v>580</v>
      </c>
      <c r="B698" s="650" t="s">
        <v>581</v>
      </c>
      <c r="C698" s="651" t="s">
        <v>590</v>
      </c>
      <c r="D698" s="652" t="s">
        <v>3292</v>
      </c>
      <c r="E698" s="651" t="s">
        <v>608</v>
      </c>
      <c r="F698" s="652" t="s">
        <v>3297</v>
      </c>
      <c r="G698" s="651" t="s">
        <v>630</v>
      </c>
      <c r="H698" s="651" t="s">
        <v>1337</v>
      </c>
      <c r="I698" s="651" t="s">
        <v>1338</v>
      </c>
      <c r="J698" s="651" t="s">
        <v>1339</v>
      </c>
      <c r="K698" s="651" t="s">
        <v>1340</v>
      </c>
      <c r="L698" s="653">
        <v>59.260646065118046</v>
      </c>
      <c r="M698" s="653">
        <v>30</v>
      </c>
      <c r="N698" s="654">
        <v>1777.8193819535413</v>
      </c>
    </row>
    <row r="699" spans="1:14" ht="14.4" customHeight="1" x14ac:dyDescent="0.3">
      <c r="A699" s="649" t="s">
        <v>580</v>
      </c>
      <c r="B699" s="650" t="s">
        <v>581</v>
      </c>
      <c r="C699" s="651" t="s">
        <v>590</v>
      </c>
      <c r="D699" s="652" t="s">
        <v>3292</v>
      </c>
      <c r="E699" s="651" t="s">
        <v>608</v>
      </c>
      <c r="F699" s="652" t="s">
        <v>3297</v>
      </c>
      <c r="G699" s="651" t="s">
        <v>630</v>
      </c>
      <c r="H699" s="651" t="s">
        <v>2558</v>
      </c>
      <c r="I699" s="651" t="s">
        <v>2558</v>
      </c>
      <c r="J699" s="651" t="s">
        <v>2559</v>
      </c>
      <c r="K699" s="651" t="s">
        <v>2560</v>
      </c>
      <c r="L699" s="653">
        <v>562.1</v>
      </c>
      <c r="M699" s="653">
        <v>1</v>
      </c>
      <c r="N699" s="654">
        <v>562.1</v>
      </c>
    </row>
    <row r="700" spans="1:14" ht="14.4" customHeight="1" x14ac:dyDescent="0.3">
      <c r="A700" s="649" t="s">
        <v>580</v>
      </c>
      <c r="B700" s="650" t="s">
        <v>581</v>
      </c>
      <c r="C700" s="651" t="s">
        <v>590</v>
      </c>
      <c r="D700" s="652" t="s">
        <v>3292</v>
      </c>
      <c r="E700" s="651" t="s">
        <v>608</v>
      </c>
      <c r="F700" s="652" t="s">
        <v>3297</v>
      </c>
      <c r="G700" s="651" t="s">
        <v>630</v>
      </c>
      <c r="H700" s="651" t="s">
        <v>2561</v>
      </c>
      <c r="I700" s="651" t="s">
        <v>2562</v>
      </c>
      <c r="J700" s="651" t="s">
        <v>757</v>
      </c>
      <c r="K700" s="651" t="s">
        <v>2563</v>
      </c>
      <c r="L700" s="653">
        <v>724.13290406924705</v>
      </c>
      <c r="M700" s="653">
        <v>3</v>
      </c>
      <c r="N700" s="654">
        <v>2172.398712207741</v>
      </c>
    </row>
    <row r="701" spans="1:14" ht="14.4" customHeight="1" x14ac:dyDescent="0.3">
      <c r="A701" s="649" t="s">
        <v>580</v>
      </c>
      <c r="B701" s="650" t="s">
        <v>581</v>
      </c>
      <c r="C701" s="651" t="s">
        <v>590</v>
      </c>
      <c r="D701" s="652" t="s">
        <v>3292</v>
      </c>
      <c r="E701" s="651" t="s">
        <v>608</v>
      </c>
      <c r="F701" s="652" t="s">
        <v>3297</v>
      </c>
      <c r="G701" s="651" t="s">
        <v>630</v>
      </c>
      <c r="H701" s="651" t="s">
        <v>2564</v>
      </c>
      <c r="I701" s="651" t="s">
        <v>2565</v>
      </c>
      <c r="J701" s="651" t="s">
        <v>2566</v>
      </c>
      <c r="K701" s="651" t="s">
        <v>2567</v>
      </c>
      <c r="L701" s="653">
        <v>54.479999999999968</v>
      </c>
      <c r="M701" s="653">
        <v>2</v>
      </c>
      <c r="N701" s="654">
        <v>108.95999999999994</v>
      </c>
    </row>
    <row r="702" spans="1:14" ht="14.4" customHeight="1" x14ac:dyDescent="0.3">
      <c r="A702" s="649" t="s">
        <v>580</v>
      </c>
      <c r="B702" s="650" t="s">
        <v>581</v>
      </c>
      <c r="C702" s="651" t="s">
        <v>590</v>
      </c>
      <c r="D702" s="652" t="s">
        <v>3292</v>
      </c>
      <c r="E702" s="651" t="s">
        <v>608</v>
      </c>
      <c r="F702" s="652" t="s">
        <v>3297</v>
      </c>
      <c r="G702" s="651" t="s">
        <v>630</v>
      </c>
      <c r="H702" s="651" t="s">
        <v>1356</v>
      </c>
      <c r="I702" s="651" t="s">
        <v>1357</v>
      </c>
      <c r="J702" s="651" t="s">
        <v>1358</v>
      </c>
      <c r="K702" s="651" t="s">
        <v>1359</v>
      </c>
      <c r="L702" s="653">
        <v>13.224943891316217</v>
      </c>
      <c r="M702" s="653">
        <v>14</v>
      </c>
      <c r="N702" s="654">
        <v>185.14921447842704</v>
      </c>
    </row>
    <row r="703" spans="1:14" ht="14.4" customHeight="1" x14ac:dyDescent="0.3">
      <c r="A703" s="649" t="s">
        <v>580</v>
      </c>
      <c r="B703" s="650" t="s">
        <v>581</v>
      </c>
      <c r="C703" s="651" t="s">
        <v>590</v>
      </c>
      <c r="D703" s="652" t="s">
        <v>3292</v>
      </c>
      <c r="E703" s="651" t="s">
        <v>608</v>
      </c>
      <c r="F703" s="652" t="s">
        <v>3297</v>
      </c>
      <c r="G703" s="651" t="s">
        <v>630</v>
      </c>
      <c r="H703" s="651" t="s">
        <v>2568</v>
      </c>
      <c r="I703" s="651" t="s">
        <v>237</v>
      </c>
      <c r="J703" s="651" t="s">
        <v>2569</v>
      </c>
      <c r="K703" s="651"/>
      <c r="L703" s="653">
        <v>76.951305530318962</v>
      </c>
      <c r="M703" s="653">
        <v>6</v>
      </c>
      <c r="N703" s="654">
        <v>461.70783318191377</v>
      </c>
    </row>
    <row r="704" spans="1:14" ht="14.4" customHeight="1" x14ac:dyDescent="0.3">
      <c r="A704" s="649" t="s">
        <v>580</v>
      </c>
      <c r="B704" s="650" t="s">
        <v>581</v>
      </c>
      <c r="C704" s="651" t="s">
        <v>590</v>
      </c>
      <c r="D704" s="652" t="s">
        <v>3292</v>
      </c>
      <c r="E704" s="651" t="s">
        <v>608</v>
      </c>
      <c r="F704" s="652" t="s">
        <v>3297</v>
      </c>
      <c r="G704" s="651" t="s">
        <v>630</v>
      </c>
      <c r="H704" s="651" t="s">
        <v>2570</v>
      </c>
      <c r="I704" s="651" t="s">
        <v>2571</v>
      </c>
      <c r="J704" s="651" t="s">
        <v>2572</v>
      </c>
      <c r="K704" s="651" t="s">
        <v>2573</v>
      </c>
      <c r="L704" s="653">
        <v>173.14446203457902</v>
      </c>
      <c r="M704" s="653">
        <v>5</v>
      </c>
      <c r="N704" s="654">
        <v>865.72231017289516</v>
      </c>
    </row>
    <row r="705" spans="1:14" ht="14.4" customHeight="1" x14ac:dyDescent="0.3">
      <c r="A705" s="649" t="s">
        <v>580</v>
      </c>
      <c r="B705" s="650" t="s">
        <v>581</v>
      </c>
      <c r="C705" s="651" t="s">
        <v>590</v>
      </c>
      <c r="D705" s="652" t="s">
        <v>3292</v>
      </c>
      <c r="E705" s="651" t="s">
        <v>608</v>
      </c>
      <c r="F705" s="652" t="s">
        <v>3297</v>
      </c>
      <c r="G705" s="651" t="s">
        <v>630</v>
      </c>
      <c r="H705" s="651" t="s">
        <v>1362</v>
      </c>
      <c r="I705" s="651" t="s">
        <v>1363</v>
      </c>
      <c r="J705" s="651" t="s">
        <v>1364</v>
      </c>
      <c r="K705" s="651" t="s">
        <v>1365</v>
      </c>
      <c r="L705" s="653">
        <v>201.96019924002999</v>
      </c>
      <c r="M705" s="653">
        <v>1</v>
      </c>
      <c r="N705" s="654">
        <v>201.96019924002999</v>
      </c>
    </row>
    <row r="706" spans="1:14" ht="14.4" customHeight="1" x14ac:dyDescent="0.3">
      <c r="A706" s="649" t="s">
        <v>580</v>
      </c>
      <c r="B706" s="650" t="s">
        <v>581</v>
      </c>
      <c r="C706" s="651" t="s">
        <v>590</v>
      </c>
      <c r="D706" s="652" t="s">
        <v>3292</v>
      </c>
      <c r="E706" s="651" t="s">
        <v>608</v>
      </c>
      <c r="F706" s="652" t="s">
        <v>3297</v>
      </c>
      <c r="G706" s="651" t="s">
        <v>630</v>
      </c>
      <c r="H706" s="651" t="s">
        <v>2574</v>
      </c>
      <c r="I706" s="651" t="s">
        <v>237</v>
      </c>
      <c r="J706" s="651" t="s">
        <v>2575</v>
      </c>
      <c r="K706" s="651"/>
      <c r="L706" s="653">
        <v>60.879995594227729</v>
      </c>
      <c r="M706" s="653">
        <v>10</v>
      </c>
      <c r="N706" s="654">
        <v>608.79995594227728</v>
      </c>
    </row>
    <row r="707" spans="1:14" ht="14.4" customHeight="1" x14ac:dyDescent="0.3">
      <c r="A707" s="649" t="s">
        <v>580</v>
      </c>
      <c r="B707" s="650" t="s">
        <v>581</v>
      </c>
      <c r="C707" s="651" t="s">
        <v>590</v>
      </c>
      <c r="D707" s="652" t="s">
        <v>3292</v>
      </c>
      <c r="E707" s="651" t="s">
        <v>608</v>
      </c>
      <c r="F707" s="652" t="s">
        <v>3297</v>
      </c>
      <c r="G707" s="651" t="s">
        <v>630</v>
      </c>
      <c r="H707" s="651" t="s">
        <v>2576</v>
      </c>
      <c r="I707" s="651" t="s">
        <v>2577</v>
      </c>
      <c r="J707" s="651" t="s">
        <v>2578</v>
      </c>
      <c r="K707" s="651" t="s">
        <v>2579</v>
      </c>
      <c r="L707" s="653">
        <v>59.474306254532927</v>
      </c>
      <c r="M707" s="653">
        <v>7</v>
      </c>
      <c r="N707" s="654">
        <v>416.32014378173051</v>
      </c>
    </row>
    <row r="708" spans="1:14" ht="14.4" customHeight="1" x14ac:dyDescent="0.3">
      <c r="A708" s="649" t="s">
        <v>580</v>
      </c>
      <c r="B708" s="650" t="s">
        <v>581</v>
      </c>
      <c r="C708" s="651" t="s">
        <v>590</v>
      </c>
      <c r="D708" s="652" t="s">
        <v>3292</v>
      </c>
      <c r="E708" s="651" t="s">
        <v>608</v>
      </c>
      <c r="F708" s="652" t="s">
        <v>3297</v>
      </c>
      <c r="G708" s="651" t="s">
        <v>630</v>
      </c>
      <c r="H708" s="651" t="s">
        <v>1366</v>
      </c>
      <c r="I708" s="651" t="s">
        <v>1367</v>
      </c>
      <c r="J708" s="651" t="s">
        <v>1368</v>
      </c>
      <c r="K708" s="651" t="s">
        <v>1369</v>
      </c>
      <c r="L708" s="653">
        <v>424.949973449227</v>
      </c>
      <c r="M708" s="653">
        <v>2</v>
      </c>
      <c r="N708" s="654">
        <v>849.899946898454</v>
      </c>
    </row>
    <row r="709" spans="1:14" ht="14.4" customHeight="1" x14ac:dyDescent="0.3">
      <c r="A709" s="649" t="s">
        <v>580</v>
      </c>
      <c r="B709" s="650" t="s">
        <v>581</v>
      </c>
      <c r="C709" s="651" t="s">
        <v>590</v>
      </c>
      <c r="D709" s="652" t="s">
        <v>3292</v>
      </c>
      <c r="E709" s="651" t="s">
        <v>608</v>
      </c>
      <c r="F709" s="652" t="s">
        <v>3297</v>
      </c>
      <c r="G709" s="651" t="s">
        <v>630</v>
      </c>
      <c r="H709" s="651" t="s">
        <v>2580</v>
      </c>
      <c r="I709" s="651" t="s">
        <v>2581</v>
      </c>
      <c r="J709" s="651" t="s">
        <v>2582</v>
      </c>
      <c r="K709" s="651" t="s">
        <v>2583</v>
      </c>
      <c r="L709" s="653">
        <v>78.25</v>
      </c>
      <c r="M709" s="653">
        <v>2</v>
      </c>
      <c r="N709" s="654">
        <v>156.5</v>
      </c>
    </row>
    <row r="710" spans="1:14" ht="14.4" customHeight="1" x14ac:dyDescent="0.3">
      <c r="A710" s="649" t="s">
        <v>580</v>
      </c>
      <c r="B710" s="650" t="s">
        <v>581</v>
      </c>
      <c r="C710" s="651" t="s">
        <v>590</v>
      </c>
      <c r="D710" s="652" t="s">
        <v>3292</v>
      </c>
      <c r="E710" s="651" t="s">
        <v>608</v>
      </c>
      <c r="F710" s="652" t="s">
        <v>3297</v>
      </c>
      <c r="G710" s="651" t="s">
        <v>630</v>
      </c>
      <c r="H710" s="651" t="s">
        <v>2584</v>
      </c>
      <c r="I710" s="651" t="s">
        <v>2585</v>
      </c>
      <c r="J710" s="651" t="s">
        <v>1141</v>
      </c>
      <c r="K710" s="651" t="s">
        <v>2586</v>
      </c>
      <c r="L710" s="653">
        <v>326.32</v>
      </c>
      <c r="M710" s="653">
        <v>9</v>
      </c>
      <c r="N710" s="654">
        <v>2936.88</v>
      </c>
    </row>
    <row r="711" spans="1:14" ht="14.4" customHeight="1" x14ac:dyDescent="0.3">
      <c r="A711" s="649" t="s">
        <v>580</v>
      </c>
      <c r="B711" s="650" t="s">
        <v>581</v>
      </c>
      <c r="C711" s="651" t="s">
        <v>590</v>
      </c>
      <c r="D711" s="652" t="s">
        <v>3292</v>
      </c>
      <c r="E711" s="651" t="s">
        <v>608</v>
      </c>
      <c r="F711" s="652" t="s">
        <v>3297</v>
      </c>
      <c r="G711" s="651" t="s">
        <v>630</v>
      </c>
      <c r="H711" s="651" t="s">
        <v>2587</v>
      </c>
      <c r="I711" s="651" t="s">
        <v>2588</v>
      </c>
      <c r="J711" s="651" t="s">
        <v>2589</v>
      </c>
      <c r="K711" s="651" t="s">
        <v>2590</v>
      </c>
      <c r="L711" s="653">
        <v>38.936708611300197</v>
      </c>
      <c r="M711" s="653">
        <v>1</v>
      </c>
      <c r="N711" s="654">
        <v>38.936708611300197</v>
      </c>
    </row>
    <row r="712" spans="1:14" ht="14.4" customHeight="1" x14ac:dyDescent="0.3">
      <c r="A712" s="649" t="s">
        <v>580</v>
      </c>
      <c r="B712" s="650" t="s">
        <v>581</v>
      </c>
      <c r="C712" s="651" t="s">
        <v>590</v>
      </c>
      <c r="D712" s="652" t="s">
        <v>3292</v>
      </c>
      <c r="E712" s="651" t="s">
        <v>608</v>
      </c>
      <c r="F712" s="652" t="s">
        <v>3297</v>
      </c>
      <c r="G712" s="651" t="s">
        <v>630</v>
      </c>
      <c r="H712" s="651" t="s">
        <v>2591</v>
      </c>
      <c r="I712" s="651" t="s">
        <v>2592</v>
      </c>
      <c r="J712" s="651" t="s">
        <v>2593</v>
      </c>
      <c r="K712" s="651" t="s">
        <v>2594</v>
      </c>
      <c r="L712" s="653">
        <v>52.69</v>
      </c>
      <c r="M712" s="653">
        <v>1</v>
      </c>
      <c r="N712" s="654">
        <v>52.69</v>
      </c>
    </row>
    <row r="713" spans="1:14" ht="14.4" customHeight="1" x14ac:dyDescent="0.3">
      <c r="A713" s="649" t="s">
        <v>580</v>
      </c>
      <c r="B713" s="650" t="s">
        <v>581</v>
      </c>
      <c r="C713" s="651" t="s">
        <v>590</v>
      </c>
      <c r="D713" s="652" t="s">
        <v>3292</v>
      </c>
      <c r="E713" s="651" t="s">
        <v>608</v>
      </c>
      <c r="F713" s="652" t="s">
        <v>3297</v>
      </c>
      <c r="G713" s="651" t="s">
        <v>630</v>
      </c>
      <c r="H713" s="651" t="s">
        <v>2595</v>
      </c>
      <c r="I713" s="651" t="s">
        <v>2596</v>
      </c>
      <c r="J713" s="651" t="s">
        <v>2597</v>
      </c>
      <c r="K713" s="651" t="s">
        <v>1211</v>
      </c>
      <c r="L713" s="653">
        <v>598.70000000000005</v>
      </c>
      <c r="M713" s="653">
        <v>2</v>
      </c>
      <c r="N713" s="654">
        <v>1197.4000000000001</v>
      </c>
    </row>
    <row r="714" spans="1:14" ht="14.4" customHeight="1" x14ac:dyDescent="0.3">
      <c r="A714" s="649" t="s">
        <v>580</v>
      </c>
      <c r="B714" s="650" t="s">
        <v>581</v>
      </c>
      <c r="C714" s="651" t="s">
        <v>590</v>
      </c>
      <c r="D714" s="652" t="s">
        <v>3292</v>
      </c>
      <c r="E714" s="651" t="s">
        <v>608</v>
      </c>
      <c r="F714" s="652" t="s">
        <v>3297</v>
      </c>
      <c r="G714" s="651" t="s">
        <v>630</v>
      </c>
      <c r="H714" s="651" t="s">
        <v>1376</v>
      </c>
      <c r="I714" s="651" t="s">
        <v>237</v>
      </c>
      <c r="J714" s="651" t="s">
        <v>1377</v>
      </c>
      <c r="K714" s="651"/>
      <c r="L714" s="653">
        <v>92.443716553639149</v>
      </c>
      <c r="M714" s="653">
        <v>49</v>
      </c>
      <c r="N714" s="654">
        <v>4529.7421111283184</v>
      </c>
    </row>
    <row r="715" spans="1:14" ht="14.4" customHeight="1" x14ac:dyDescent="0.3">
      <c r="A715" s="649" t="s">
        <v>580</v>
      </c>
      <c r="B715" s="650" t="s">
        <v>581</v>
      </c>
      <c r="C715" s="651" t="s">
        <v>590</v>
      </c>
      <c r="D715" s="652" t="s">
        <v>3292</v>
      </c>
      <c r="E715" s="651" t="s">
        <v>608</v>
      </c>
      <c r="F715" s="652" t="s">
        <v>3297</v>
      </c>
      <c r="G715" s="651" t="s">
        <v>630</v>
      </c>
      <c r="H715" s="651" t="s">
        <v>2598</v>
      </c>
      <c r="I715" s="651" t="s">
        <v>237</v>
      </c>
      <c r="J715" s="651" t="s">
        <v>2599</v>
      </c>
      <c r="K715" s="651"/>
      <c r="L715" s="653">
        <v>161.55563948422076</v>
      </c>
      <c r="M715" s="653">
        <v>5</v>
      </c>
      <c r="N715" s="654">
        <v>807.77819742110387</v>
      </c>
    </row>
    <row r="716" spans="1:14" ht="14.4" customHeight="1" x14ac:dyDescent="0.3">
      <c r="A716" s="649" t="s">
        <v>580</v>
      </c>
      <c r="B716" s="650" t="s">
        <v>581</v>
      </c>
      <c r="C716" s="651" t="s">
        <v>590</v>
      </c>
      <c r="D716" s="652" t="s">
        <v>3292</v>
      </c>
      <c r="E716" s="651" t="s">
        <v>608</v>
      </c>
      <c r="F716" s="652" t="s">
        <v>3297</v>
      </c>
      <c r="G716" s="651" t="s">
        <v>630</v>
      </c>
      <c r="H716" s="651" t="s">
        <v>2600</v>
      </c>
      <c r="I716" s="651" t="s">
        <v>2600</v>
      </c>
      <c r="J716" s="651" t="s">
        <v>2601</v>
      </c>
      <c r="K716" s="651" t="s">
        <v>2602</v>
      </c>
      <c r="L716" s="653">
        <v>71.47</v>
      </c>
      <c r="M716" s="653">
        <v>2</v>
      </c>
      <c r="N716" s="654">
        <v>142.94</v>
      </c>
    </row>
    <row r="717" spans="1:14" ht="14.4" customHeight="1" x14ac:dyDescent="0.3">
      <c r="A717" s="649" t="s">
        <v>580</v>
      </c>
      <c r="B717" s="650" t="s">
        <v>581</v>
      </c>
      <c r="C717" s="651" t="s">
        <v>590</v>
      </c>
      <c r="D717" s="652" t="s">
        <v>3292</v>
      </c>
      <c r="E717" s="651" t="s">
        <v>608</v>
      </c>
      <c r="F717" s="652" t="s">
        <v>3297</v>
      </c>
      <c r="G717" s="651" t="s">
        <v>630</v>
      </c>
      <c r="H717" s="651" t="s">
        <v>2603</v>
      </c>
      <c r="I717" s="651" t="s">
        <v>2604</v>
      </c>
      <c r="J717" s="651" t="s">
        <v>2605</v>
      </c>
      <c r="K717" s="651" t="s">
        <v>2606</v>
      </c>
      <c r="L717" s="653">
        <v>113.95</v>
      </c>
      <c r="M717" s="653">
        <v>3</v>
      </c>
      <c r="N717" s="654">
        <v>341.85</v>
      </c>
    </row>
    <row r="718" spans="1:14" ht="14.4" customHeight="1" x14ac:dyDescent="0.3">
      <c r="A718" s="649" t="s">
        <v>580</v>
      </c>
      <c r="B718" s="650" t="s">
        <v>581</v>
      </c>
      <c r="C718" s="651" t="s">
        <v>590</v>
      </c>
      <c r="D718" s="652" t="s">
        <v>3292</v>
      </c>
      <c r="E718" s="651" t="s">
        <v>608</v>
      </c>
      <c r="F718" s="652" t="s">
        <v>3297</v>
      </c>
      <c r="G718" s="651" t="s">
        <v>630</v>
      </c>
      <c r="H718" s="651" t="s">
        <v>1385</v>
      </c>
      <c r="I718" s="651" t="s">
        <v>1386</v>
      </c>
      <c r="J718" s="651" t="s">
        <v>1387</v>
      </c>
      <c r="K718" s="651" t="s">
        <v>1388</v>
      </c>
      <c r="L718" s="653">
        <v>2553.5654545454545</v>
      </c>
      <c r="M718" s="653">
        <v>22</v>
      </c>
      <c r="N718" s="654">
        <v>56178.44</v>
      </c>
    </row>
    <row r="719" spans="1:14" ht="14.4" customHeight="1" x14ac:dyDescent="0.3">
      <c r="A719" s="649" t="s">
        <v>580</v>
      </c>
      <c r="B719" s="650" t="s">
        <v>581</v>
      </c>
      <c r="C719" s="651" t="s">
        <v>590</v>
      </c>
      <c r="D719" s="652" t="s">
        <v>3292</v>
      </c>
      <c r="E719" s="651" t="s">
        <v>608</v>
      </c>
      <c r="F719" s="652" t="s">
        <v>3297</v>
      </c>
      <c r="G719" s="651" t="s">
        <v>630</v>
      </c>
      <c r="H719" s="651" t="s">
        <v>1389</v>
      </c>
      <c r="I719" s="651" t="s">
        <v>1390</v>
      </c>
      <c r="J719" s="651" t="s">
        <v>1391</v>
      </c>
      <c r="K719" s="651" t="s">
        <v>1392</v>
      </c>
      <c r="L719" s="653">
        <v>373.24570240579749</v>
      </c>
      <c r="M719" s="653">
        <v>2</v>
      </c>
      <c r="N719" s="654">
        <v>746.49140481159498</v>
      </c>
    </row>
    <row r="720" spans="1:14" ht="14.4" customHeight="1" x14ac:dyDescent="0.3">
      <c r="A720" s="649" t="s">
        <v>580</v>
      </c>
      <c r="B720" s="650" t="s">
        <v>581</v>
      </c>
      <c r="C720" s="651" t="s">
        <v>590</v>
      </c>
      <c r="D720" s="652" t="s">
        <v>3292</v>
      </c>
      <c r="E720" s="651" t="s">
        <v>608</v>
      </c>
      <c r="F720" s="652" t="s">
        <v>3297</v>
      </c>
      <c r="G720" s="651" t="s">
        <v>630</v>
      </c>
      <c r="H720" s="651" t="s">
        <v>2607</v>
      </c>
      <c r="I720" s="651" t="s">
        <v>2608</v>
      </c>
      <c r="J720" s="651" t="s">
        <v>2609</v>
      </c>
      <c r="K720" s="651" t="s">
        <v>2610</v>
      </c>
      <c r="L720" s="653">
        <v>241.53795543794882</v>
      </c>
      <c r="M720" s="653">
        <v>5</v>
      </c>
      <c r="N720" s="654">
        <v>1207.6897771897441</v>
      </c>
    </row>
    <row r="721" spans="1:14" ht="14.4" customHeight="1" x14ac:dyDescent="0.3">
      <c r="A721" s="649" t="s">
        <v>580</v>
      </c>
      <c r="B721" s="650" t="s">
        <v>581</v>
      </c>
      <c r="C721" s="651" t="s">
        <v>590</v>
      </c>
      <c r="D721" s="652" t="s">
        <v>3292</v>
      </c>
      <c r="E721" s="651" t="s">
        <v>608</v>
      </c>
      <c r="F721" s="652" t="s">
        <v>3297</v>
      </c>
      <c r="G721" s="651" t="s">
        <v>630</v>
      </c>
      <c r="H721" s="651" t="s">
        <v>1401</v>
      </c>
      <c r="I721" s="651" t="s">
        <v>1402</v>
      </c>
      <c r="J721" s="651" t="s">
        <v>1403</v>
      </c>
      <c r="K721" s="651" t="s">
        <v>1404</v>
      </c>
      <c r="L721" s="653">
        <v>156.18999999999994</v>
      </c>
      <c r="M721" s="653">
        <v>1</v>
      </c>
      <c r="N721" s="654">
        <v>156.18999999999994</v>
      </c>
    </row>
    <row r="722" spans="1:14" ht="14.4" customHeight="1" x14ac:dyDescent="0.3">
      <c r="A722" s="649" t="s">
        <v>580</v>
      </c>
      <c r="B722" s="650" t="s">
        <v>581</v>
      </c>
      <c r="C722" s="651" t="s">
        <v>590</v>
      </c>
      <c r="D722" s="652" t="s">
        <v>3292</v>
      </c>
      <c r="E722" s="651" t="s">
        <v>608</v>
      </c>
      <c r="F722" s="652" t="s">
        <v>3297</v>
      </c>
      <c r="G722" s="651" t="s">
        <v>630</v>
      </c>
      <c r="H722" s="651" t="s">
        <v>2611</v>
      </c>
      <c r="I722" s="651" t="s">
        <v>2612</v>
      </c>
      <c r="J722" s="651" t="s">
        <v>2613</v>
      </c>
      <c r="K722" s="651" t="s">
        <v>2614</v>
      </c>
      <c r="L722" s="653">
        <v>252.40059635265609</v>
      </c>
      <c r="M722" s="653">
        <v>2</v>
      </c>
      <c r="N722" s="654">
        <v>504.80119270531219</v>
      </c>
    </row>
    <row r="723" spans="1:14" ht="14.4" customHeight="1" x14ac:dyDescent="0.3">
      <c r="A723" s="649" t="s">
        <v>580</v>
      </c>
      <c r="B723" s="650" t="s">
        <v>581</v>
      </c>
      <c r="C723" s="651" t="s">
        <v>590</v>
      </c>
      <c r="D723" s="652" t="s">
        <v>3292</v>
      </c>
      <c r="E723" s="651" t="s">
        <v>608</v>
      </c>
      <c r="F723" s="652" t="s">
        <v>3297</v>
      </c>
      <c r="G723" s="651" t="s">
        <v>630</v>
      </c>
      <c r="H723" s="651" t="s">
        <v>2615</v>
      </c>
      <c r="I723" s="651" t="s">
        <v>2616</v>
      </c>
      <c r="J723" s="651" t="s">
        <v>2617</v>
      </c>
      <c r="K723" s="651" t="s">
        <v>2618</v>
      </c>
      <c r="L723" s="653">
        <v>294.35399999999998</v>
      </c>
      <c r="M723" s="653">
        <v>1</v>
      </c>
      <c r="N723" s="654">
        <v>294.35399999999998</v>
      </c>
    </row>
    <row r="724" spans="1:14" ht="14.4" customHeight="1" x14ac:dyDescent="0.3">
      <c r="A724" s="649" t="s">
        <v>580</v>
      </c>
      <c r="B724" s="650" t="s">
        <v>581</v>
      </c>
      <c r="C724" s="651" t="s">
        <v>590</v>
      </c>
      <c r="D724" s="652" t="s">
        <v>3292</v>
      </c>
      <c r="E724" s="651" t="s">
        <v>608</v>
      </c>
      <c r="F724" s="652" t="s">
        <v>3297</v>
      </c>
      <c r="G724" s="651" t="s">
        <v>630</v>
      </c>
      <c r="H724" s="651" t="s">
        <v>2619</v>
      </c>
      <c r="I724" s="651" t="s">
        <v>2620</v>
      </c>
      <c r="J724" s="651" t="s">
        <v>2621</v>
      </c>
      <c r="K724" s="651" t="s">
        <v>1183</v>
      </c>
      <c r="L724" s="653">
        <v>108.05000000000003</v>
      </c>
      <c r="M724" s="653">
        <v>2</v>
      </c>
      <c r="N724" s="654">
        <v>216.10000000000005</v>
      </c>
    </row>
    <row r="725" spans="1:14" ht="14.4" customHeight="1" x14ac:dyDescent="0.3">
      <c r="A725" s="649" t="s">
        <v>580</v>
      </c>
      <c r="B725" s="650" t="s">
        <v>581</v>
      </c>
      <c r="C725" s="651" t="s">
        <v>590</v>
      </c>
      <c r="D725" s="652" t="s">
        <v>3292</v>
      </c>
      <c r="E725" s="651" t="s">
        <v>608</v>
      </c>
      <c r="F725" s="652" t="s">
        <v>3297</v>
      </c>
      <c r="G725" s="651" t="s">
        <v>630</v>
      </c>
      <c r="H725" s="651" t="s">
        <v>1413</v>
      </c>
      <c r="I725" s="651" t="s">
        <v>1414</v>
      </c>
      <c r="J725" s="651" t="s">
        <v>1415</v>
      </c>
      <c r="K725" s="651" t="s">
        <v>1416</v>
      </c>
      <c r="L725" s="653">
        <v>654.34365130403353</v>
      </c>
      <c r="M725" s="653">
        <v>0.3974068</v>
      </c>
      <c r="N725" s="654">
        <v>260.04061656505178</v>
      </c>
    </row>
    <row r="726" spans="1:14" ht="14.4" customHeight="1" x14ac:dyDescent="0.3">
      <c r="A726" s="649" t="s">
        <v>580</v>
      </c>
      <c r="B726" s="650" t="s">
        <v>581</v>
      </c>
      <c r="C726" s="651" t="s">
        <v>590</v>
      </c>
      <c r="D726" s="652" t="s">
        <v>3292</v>
      </c>
      <c r="E726" s="651" t="s">
        <v>608</v>
      </c>
      <c r="F726" s="652" t="s">
        <v>3297</v>
      </c>
      <c r="G726" s="651" t="s">
        <v>630</v>
      </c>
      <c r="H726" s="651" t="s">
        <v>1417</v>
      </c>
      <c r="I726" s="651" t="s">
        <v>1418</v>
      </c>
      <c r="J726" s="651" t="s">
        <v>1419</v>
      </c>
      <c r="K726" s="651" t="s">
        <v>1420</v>
      </c>
      <c r="L726" s="653">
        <v>159.54946902400238</v>
      </c>
      <c r="M726" s="653">
        <v>2.6280000000000001</v>
      </c>
      <c r="N726" s="654">
        <v>419.29600459507827</v>
      </c>
    </row>
    <row r="727" spans="1:14" ht="14.4" customHeight="1" x14ac:dyDescent="0.3">
      <c r="A727" s="649" t="s">
        <v>580</v>
      </c>
      <c r="B727" s="650" t="s">
        <v>581</v>
      </c>
      <c r="C727" s="651" t="s">
        <v>590</v>
      </c>
      <c r="D727" s="652" t="s">
        <v>3292</v>
      </c>
      <c r="E727" s="651" t="s">
        <v>608</v>
      </c>
      <c r="F727" s="652" t="s">
        <v>3297</v>
      </c>
      <c r="G727" s="651" t="s">
        <v>630</v>
      </c>
      <c r="H727" s="651" t="s">
        <v>1421</v>
      </c>
      <c r="I727" s="651" t="s">
        <v>1422</v>
      </c>
      <c r="J727" s="651" t="s">
        <v>1423</v>
      </c>
      <c r="K727" s="651" t="s">
        <v>1424</v>
      </c>
      <c r="L727" s="653">
        <v>323.63580647596143</v>
      </c>
      <c r="M727" s="653">
        <v>5.3540891000000004</v>
      </c>
      <c r="N727" s="654">
        <v>1732.7749438226547</v>
      </c>
    </row>
    <row r="728" spans="1:14" ht="14.4" customHeight="1" x14ac:dyDescent="0.3">
      <c r="A728" s="649" t="s">
        <v>580</v>
      </c>
      <c r="B728" s="650" t="s">
        <v>581</v>
      </c>
      <c r="C728" s="651" t="s">
        <v>590</v>
      </c>
      <c r="D728" s="652" t="s">
        <v>3292</v>
      </c>
      <c r="E728" s="651" t="s">
        <v>608</v>
      </c>
      <c r="F728" s="652" t="s">
        <v>3297</v>
      </c>
      <c r="G728" s="651" t="s">
        <v>630</v>
      </c>
      <c r="H728" s="651" t="s">
        <v>1425</v>
      </c>
      <c r="I728" s="651" t="s">
        <v>1426</v>
      </c>
      <c r="J728" s="651" t="s">
        <v>1164</v>
      </c>
      <c r="K728" s="651" t="s">
        <v>851</v>
      </c>
      <c r="L728" s="653">
        <v>69.235972406260586</v>
      </c>
      <c r="M728" s="653">
        <v>30</v>
      </c>
      <c r="N728" s="654">
        <v>2077.0791721878177</v>
      </c>
    </row>
    <row r="729" spans="1:14" ht="14.4" customHeight="1" x14ac:dyDescent="0.3">
      <c r="A729" s="649" t="s">
        <v>580</v>
      </c>
      <c r="B729" s="650" t="s">
        <v>581</v>
      </c>
      <c r="C729" s="651" t="s">
        <v>590</v>
      </c>
      <c r="D729" s="652" t="s">
        <v>3292</v>
      </c>
      <c r="E729" s="651" t="s">
        <v>608</v>
      </c>
      <c r="F729" s="652" t="s">
        <v>3297</v>
      </c>
      <c r="G729" s="651" t="s">
        <v>630</v>
      </c>
      <c r="H729" s="651" t="s">
        <v>2622</v>
      </c>
      <c r="I729" s="651" t="s">
        <v>2623</v>
      </c>
      <c r="J729" s="651" t="s">
        <v>2624</v>
      </c>
      <c r="K729" s="651" t="s">
        <v>2625</v>
      </c>
      <c r="L729" s="653">
        <v>52.4899434713574</v>
      </c>
      <c r="M729" s="653">
        <v>4</v>
      </c>
      <c r="N729" s="654">
        <v>209.9597738854296</v>
      </c>
    </row>
    <row r="730" spans="1:14" ht="14.4" customHeight="1" x14ac:dyDescent="0.3">
      <c r="A730" s="649" t="s">
        <v>580</v>
      </c>
      <c r="B730" s="650" t="s">
        <v>581</v>
      </c>
      <c r="C730" s="651" t="s">
        <v>590</v>
      </c>
      <c r="D730" s="652" t="s">
        <v>3292</v>
      </c>
      <c r="E730" s="651" t="s">
        <v>608</v>
      </c>
      <c r="F730" s="652" t="s">
        <v>3297</v>
      </c>
      <c r="G730" s="651" t="s">
        <v>630</v>
      </c>
      <c r="H730" s="651" t="s">
        <v>1430</v>
      </c>
      <c r="I730" s="651" t="s">
        <v>1431</v>
      </c>
      <c r="J730" s="651" t="s">
        <v>1432</v>
      </c>
      <c r="K730" s="651" t="s">
        <v>1433</v>
      </c>
      <c r="L730" s="653">
        <v>357.7799999999998</v>
      </c>
      <c r="M730" s="653">
        <v>2</v>
      </c>
      <c r="N730" s="654">
        <v>715.5599999999996</v>
      </c>
    </row>
    <row r="731" spans="1:14" ht="14.4" customHeight="1" x14ac:dyDescent="0.3">
      <c r="A731" s="649" t="s">
        <v>580</v>
      </c>
      <c r="B731" s="650" t="s">
        <v>581</v>
      </c>
      <c r="C731" s="651" t="s">
        <v>590</v>
      </c>
      <c r="D731" s="652" t="s">
        <v>3292</v>
      </c>
      <c r="E731" s="651" t="s">
        <v>608</v>
      </c>
      <c r="F731" s="652" t="s">
        <v>3297</v>
      </c>
      <c r="G731" s="651" t="s">
        <v>630</v>
      </c>
      <c r="H731" s="651" t="s">
        <v>1437</v>
      </c>
      <c r="I731" s="651" t="s">
        <v>1438</v>
      </c>
      <c r="J731" s="651" t="s">
        <v>1439</v>
      </c>
      <c r="K731" s="651" t="s">
        <v>1440</v>
      </c>
      <c r="L731" s="653">
        <v>537.15458336852191</v>
      </c>
      <c r="M731" s="653">
        <v>8.2850000000000001</v>
      </c>
      <c r="N731" s="654">
        <v>4450.3257232082042</v>
      </c>
    </row>
    <row r="732" spans="1:14" ht="14.4" customHeight="1" x14ac:dyDescent="0.3">
      <c r="A732" s="649" t="s">
        <v>580</v>
      </c>
      <c r="B732" s="650" t="s">
        <v>581</v>
      </c>
      <c r="C732" s="651" t="s">
        <v>590</v>
      </c>
      <c r="D732" s="652" t="s">
        <v>3292</v>
      </c>
      <c r="E732" s="651" t="s">
        <v>608</v>
      </c>
      <c r="F732" s="652" t="s">
        <v>3297</v>
      </c>
      <c r="G732" s="651" t="s">
        <v>630</v>
      </c>
      <c r="H732" s="651" t="s">
        <v>2626</v>
      </c>
      <c r="I732" s="651" t="s">
        <v>237</v>
      </c>
      <c r="J732" s="651" t="s">
        <v>2627</v>
      </c>
      <c r="K732" s="651"/>
      <c r="L732" s="653">
        <v>121.33999999999999</v>
      </c>
      <c r="M732" s="653">
        <v>3</v>
      </c>
      <c r="N732" s="654">
        <v>364.02</v>
      </c>
    </row>
    <row r="733" spans="1:14" ht="14.4" customHeight="1" x14ac:dyDescent="0.3">
      <c r="A733" s="649" t="s">
        <v>580</v>
      </c>
      <c r="B733" s="650" t="s">
        <v>581</v>
      </c>
      <c r="C733" s="651" t="s">
        <v>590</v>
      </c>
      <c r="D733" s="652" t="s">
        <v>3292</v>
      </c>
      <c r="E733" s="651" t="s">
        <v>608</v>
      </c>
      <c r="F733" s="652" t="s">
        <v>3297</v>
      </c>
      <c r="G733" s="651" t="s">
        <v>630</v>
      </c>
      <c r="H733" s="651" t="s">
        <v>1441</v>
      </c>
      <c r="I733" s="651" t="s">
        <v>1442</v>
      </c>
      <c r="J733" s="651" t="s">
        <v>1439</v>
      </c>
      <c r="K733" s="651" t="s">
        <v>1443</v>
      </c>
      <c r="L733" s="653">
        <v>159.26116395101968</v>
      </c>
      <c r="M733" s="653">
        <v>12.519</v>
      </c>
      <c r="N733" s="654">
        <v>1993.7905115028154</v>
      </c>
    </row>
    <row r="734" spans="1:14" ht="14.4" customHeight="1" x14ac:dyDescent="0.3">
      <c r="A734" s="649" t="s">
        <v>580</v>
      </c>
      <c r="B734" s="650" t="s">
        <v>581</v>
      </c>
      <c r="C734" s="651" t="s">
        <v>590</v>
      </c>
      <c r="D734" s="652" t="s">
        <v>3292</v>
      </c>
      <c r="E734" s="651" t="s">
        <v>608</v>
      </c>
      <c r="F734" s="652" t="s">
        <v>3297</v>
      </c>
      <c r="G734" s="651" t="s">
        <v>630</v>
      </c>
      <c r="H734" s="651" t="s">
        <v>2628</v>
      </c>
      <c r="I734" s="651" t="s">
        <v>2629</v>
      </c>
      <c r="J734" s="651" t="s">
        <v>2630</v>
      </c>
      <c r="K734" s="651" t="s">
        <v>2631</v>
      </c>
      <c r="L734" s="653">
        <v>297.56000000000012</v>
      </c>
      <c r="M734" s="653">
        <v>1</v>
      </c>
      <c r="N734" s="654">
        <v>297.56000000000012</v>
      </c>
    </row>
    <row r="735" spans="1:14" ht="14.4" customHeight="1" x14ac:dyDescent="0.3">
      <c r="A735" s="649" t="s">
        <v>580</v>
      </c>
      <c r="B735" s="650" t="s">
        <v>581</v>
      </c>
      <c r="C735" s="651" t="s">
        <v>590</v>
      </c>
      <c r="D735" s="652" t="s">
        <v>3292</v>
      </c>
      <c r="E735" s="651" t="s">
        <v>608</v>
      </c>
      <c r="F735" s="652" t="s">
        <v>3297</v>
      </c>
      <c r="G735" s="651" t="s">
        <v>630</v>
      </c>
      <c r="H735" s="651" t="s">
        <v>2632</v>
      </c>
      <c r="I735" s="651" t="s">
        <v>2633</v>
      </c>
      <c r="J735" s="651" t="s">
        <v>2634</v>
      </c>
      <c r="K735" s="651" t="s">
        <v>2635</v>
      </c>
      <c r="L735" s="653">
        <v>111.51315022636889</v>
      </c>
      <c r="M735" s="653">
        <v>3</v>
      </c>
      <c r="N735" s="654">
        <v>334.53945067910666</v>
      </c>
    </row>
    <row r="736" spans="1:14" ht="14.4" customHeight="1" x14ac:dyDescent="0.3">
      <c r="A736" s="649" t="s">
        <v>580</v>
      </c>
      <c r="B736" s="650" t="s">
        <v>581</v>
      </c>
      <c r="C736" s="651" t="s">
        <v>590</v>
      </c>
      <c r="D736" s="652" t="s">
        <v>3292</v>
      </c>
      <c r="E736" s="651" t="s">
        <v>608</v>
      </c>
      <c r="F736" s="652" t="s">
        <v>3297</v>
      </c>
      <c r="G736" s="651" t="s">
        <v>630</v>
      </c>
      <c r="H736" s="651" t="s">
        <v>1444</v>
      </c>
      <c r="I736" s="651" t="s">
        <v>237</v>
      </c>
      <c r="J736" s="651" t="s">
        <v>1445</v>
      </c>
      <c r="K736" s="651"/>
      <c r="L736" s="653">
        <v>145.68618388213369</v>
      </c>
      <c r="M736" s="653">
        <v>1</v>
      </c>
      <c r="N736" s="654">
        <v>145.68618388213369</v>
      </c>
    </row>
    <row r="737" spans="1:14" ht="14.4" customHeight="1" x14ac:dyDescent="0.3">
      <c r="A737" s="649" t="s">
        <v>580</v>
      </c>
      <c r="B737" s="650" t="s">
        <v>581</v>
      </c>
      <c r="C737" s="651" t="s">
        <v>590</v>
      </c>
      <c r="D737" s="652" t="s">
        <v>3292</v>
      </c>
      <c r="E737" s="651" t="s">
        <v>608</v>
      </c>
      <c r="F737" s="652" t="s">
        <v>3297</v>
      </c>
      <c r="G737" s="651" t="s">
        <v>630</v>
      </c>
      <c r="H737" s="651" t="s">
        <v>1449</v>
      </c>
      <c r="I737" s="651" t="s">
        <v>1450</v>
      </c>
      <c r="J737" s="651" t="s">
        <v>1451</v>
      </c>
      <c r="K737" s="651" t="s">
        <v>1452</v>
      </c>
      <c r="L737" s="653">
        <v>48.039628808921179</v>
      </c>
      <c r="M737" s="653">
        <v>15</v>
      </c>
      <c r="N737" s="654">
        <v>720.59443213381769</v>
      </c>
    </row>
    <row r="738" spans="1:14" ht="14.4" customHeight="1" x14ac:dyDescent="0.3">
      <c r="A738" s="649" t="s">
        <v>580</v>
      </c>
      <c r="B738" s="650" t="s">
        <v>581</v>
      </c>
      <c r="C738" s="651" t="s">
        <v>590</v>
      </c>
      <c r="D738" s="652" t="s">
        <v>3292</v>
      </c>
      <c r="E738" s="651" t="s">
        <v>608</v>
      </c>
      <c r="F738" s="652" t="s">
        <v>3297</v>
      </c>
      <c r="G738" s="651" t="s">
        <v>630</v>
      </c>
      <c r="H738" s="651" t="s">
        <v>2636</v>
      </c>
      <c r="I738" s="651" t="s">
        <v>2637</v>
      </c>
      <c r="J738" s="651" t="s">
        <v>2638</v>
      </c>
      <c r="K738" s="651" t="s">
        <v>2639</v>
      </c>
      <c r="L738" s="653">
        <v>772.19500000000005</v>
      </c>
      <c r="M738" s="653">
        <v>8</v>
      </c>
      <c r="N738" s="654">
        <v>6177.56</v>
      </c>
    </row>
    <row r="739" spans="1:14" ht="14.4" customHeight="1" x14ac:dyDescent="0.3">
      <c r="A739" s="649" t="s">
        <v>580</v>
      </c>
      <c r="B739" s="650" t="s">
        <v>581</v>
      </c>
      <c r="C739" s="651" t="s">
        <v>590</v>
      </c>
      <c r="D739" s="652" t="s">
        <v>3292</v>
      </c>
      <c r="E739" s="651" t="s">
        <v>608</v>
      </c>
      <c r="F739" s="652" t="s">
        <v>3297</v>
      </c>
      <c r="G739" s="651" t="s">
        <v>630</v>
      </c>
      <c r="H739" s="651" t="s">
        <v>2640</v>
      </c>
      <c r="I739" s="651" t="s">
        <v>2641</v>
      </c>
      <c r="J739" s="651" t="s">
        <v>2642</v>
      </c>
      <c r="K739" s="651" t="s">
        <v>2643</v>
      </c>
      <c r="L739" s="653">
        <v>716.5</v>
      </c>
      <c r="M739" s="653">
        <v>1</v>
      </c>
      <c r="N739" s="654">
        <v>716.5</v>
      </c>
    </row>
    <row r="740" spans="1:14" ht="14.4" customHeight="1" x14ac:dyDescent="0.3">
      <c r="A740" s="649" t="s">
        <v>580</v>
      </c>
      <c r="B740" s="650" t="s">
        <v>581</v>
      </c>
      <c r="C740" s="651" t="s">
        <v>590</v>
      </c>
      <c r="D740" s="652" t="s">
        <v>3292</v>
      </c>
      <c r="E740" s="651" t="s">
        <v>608</v>
      </c>
      <c r="F740" s="652" t="s">
        <v>3297</v>
      </c>
      <c r="G740" s="651" t="s">
        <v>630</v>
      </c>
      <c r="H740" s="651" t="s">
        <v>1453</v>
      </c>
      <c r="I740" s="651" t="s">
        <v>1454</v>
      </c>
      <c r="J740" s="651" t="s">
        <v>1455</v>
      </c>
      <c r="K740" s="651" t="s">
        <v>1456</v>
      </c>
      <c r="L740" s="653">
        <v>1789.0531054980738</v>
      </c>
      <c r="M740" s="653">
        <v>4</v>
      </c>
      <c r="N740" s="654">
        <v>7156.2124219922953</v>
      </c>
    </row>
    <row r="741" spans="1:14" ht="14.4" customHeight="1" x14ac:dyDescent="0.3">
      <c r="A741" s="649" t="s">
        <v>580</v>
      </c>
      <c r="B741" s="650" t="s">
        <v>581</v>
      </c>
      <c r="C741" s="651" t="s">
        <v>590</v>
      </c>
      <c r="D741" s="652" t="s">
        <v>3292</v>
      </c>
      <c r="E741" s="651" t="s">
        <v>608</v>
      </c>
      <c r="F741" s="652" t="s">
        <v>3297</v>
      </c>
      <c r="G741" s="651" t="s">
        <v>630</v>
      </c>
      <c r="H741" s="651" t="s">
        <v>1463</v>
      </c>
      <c r="I741" s="651" t="s">
        <v>1463</v>
      </c>
      <c r="J741" s="651" t="s">
        <v>1464</v>
      </c>
      <c r="K741" s="651" t="s">
        <v>1465</v>
      </c>
      <c r="L741" s="653">
        <v>1723.8500000000004</v>
      </c>
      <c r="M741" s="653">
        <v>1</v>
      </c>
      <c r="N741" s="654">
        <v>1723.8500000000004</v>
      </c>
    </row>
    <row r="742" spans="1:14" ht="14.4" customHeight="1" x14ac:dyDescent="0.3">
      <c r="A742" s="649" t="s">
        <v>580</v>
      </c>
      <c r="B742" s="650" t="s">
        <v>581</v>
      </c>
      <c r="C742" s="651" t="s">
        <v>590</v>
      </c>
      <c r="D742" s="652" t="s">
        <v>3292</v>
      </c>
      <c r="E742" s="651" t="s">
        <v>608</v>
      </c>
      <c r="F742" s="652" t="s">
        <v>3297</v>
      </c>
      <c r="G742" s="651" t="s">
        <v>630</v>
      </c>
      <c r="H742" s="651" t="s">
        <v>2644</v>
      </c>
      <c r="I742" s="651" t="s">
        <v>237</v>
      </c>
      <c r="J742" s="651" t="s">
        <v>2645</v>
      </c>
      <c r="K742" s="651"/>
      <c r="L742" s="653">
        <v>105.66</v>
      </c>
      <c r="M742" s="653">
        <v>2</v>
      </c>
      <c r="N742" s="654">
        <v>211.32</v>
      </c>
    </row>
    <row r="743" spans="1:14" ht="14.4" customHeight="1" x14ac:dyDescent="0.3">
      <c r="A743" s="649" t="s">
        <v>580</v>
      </c>
      <c r="B743" s="650" t="s">
        <v>581</v>
      </c>
      <c r="C743" s="651" t="s">
        <v>590</v>
      </c>
      <c r="D743" s="652" t="s">
        <v>3292</v>
      </c>
      <c r="E743" s="651" t="s">
        <v>608</v>
      </c>
      <c r="F743" s="652" t="s">
        <v>3297</v>
      </c>
      <c r="G743" s="651" t="s">
        <v>630</v>
      </c>
      <c r="H743" s="651" t="s">
        <v>1469</v>
      </c>
      <c r="I743" s="651" t="s">
        <v>1470</v>
      </c>
      <c r="J743" s="651" t="s">
        <v>1471</v>
      </c>
      <c r="K743" s="651" t="s">
        <v>1472</v>
      </c>
      <c r="L743" s="653">
        <v>102.10000000000002</v>
      </c>
      <c r="M743" s="653">
        <v>1</v>
      </c>
      <c r="N743" s="654">
        <v>102.10000000000002</v>
      </c>
    </row>
    <row r="744" spans="1:14" ht="14.4" customHeight="1" x14ac:dyDescent="0.3">
      <c r="A744" s="649" t="s">
        <v>580</v>
      </c>
      <c r="B744" s="650" t="s">
        <v>581</v>
      </c>
      <c r="C744" s="651" t="s">
        <v>590</v>
      </c>
      <c r="D744" s="652" t="s">
        <v>3292</v>
      </c>
      <c r="E744" s="651" t="s">
        <v>608</v>
      </c>
      <c r="F744" s="652" t="s">
        <v>3297</v>
      </c>
      <c r="G744" s="651" t="s">
        <v>630</v>
      </c>
      <c r="H744" s="651" t="s">
        <v>1473</v>
      </c>
      <c r="I744" s="651" t="s">
        <v>1467</v>
      </c>
      <c r="J744" s="651" t="s">
        <v>1474</v>
      </c>
      <c r="K744" s="651"/>
      <c r="L744" s="653">
        <v>3.6918000000000002</v>
      </c>
      <c r="M744" s="653">
        <v>2</v>
      </c>
      <c r="N744" s="654">
        <v>7.3836000000000004</v>
      </c>
    </row>
    <row r="745" spans="1:14" ht="14.4" customHeight="1" x14ac:dyDescent="0.3">
      <c r="A745" s="649" t="s">
        <v>580</v>
      </c>
      <c r="B745" s="650" t="s">
        <v>581</v>
      </c>
      <c r="C745" s="651" t="s">
        <v>590</v>
      </c>
      <c r="D745" s="652" t="s">
        <v>3292</v>
      </c>
      <c r="E745" s="651" t="s">
        <v>608</v>
      </c>
      <c r="F745" s="652" t="s">
        <v>3297</v>
      </c>
      <c r="G745" s="651" t="s">
        <v>630</v>
      </c>
      <c r="H745" s="651" t="s">
        <v>2646</v>
      </c>
      <c r="I745" s="651" t="s">
        <v>2647</v>
      </c>
      <c r="J745" s="651" t="s">
        <v>2541</v>
      </c>
      <c r="K745" s="651" t="s">
        <v>754</v>
      </c>
      <c r="L745" s="653">
        <v>210.45</v>
      </c>
      <c r="M745" s="653">
        <v>5</v>
      </c>
      <c r="N745" s="654">
        <v>1052.25</v>
      </c>
    </row>
    <row r="746" spans="1:14" ht="14.4" customHeight="1" x14ac:dyDescent="0.3">
      <c r="A746" s="649" t="s">
        <v>580</v>
      </c>
      <c r="B746" s="650" t="s">
        <v>581</v>
      </c>
      <c r="C746" s="651" t="s">
        <v>590</v>
      </c>
      <c r="D746" s="652" t="s">
        <v>3292</v>
      </c>
      <c r="E746" s="651" t="s">
        <v>608</v>
      </c>
      <c r="F746" s="652" t="s">
        <v>3297</v>
      </c>
      <c r="G746" s="651" t="s">
        <v>630</v>
      </c>
      <c r="H746" s="651" t="s">
        <v>1481</v>
      </c>
      <c r="I746" s="651" t="s">
        <v>1482</v>
      </c>
      <c r="J746" s="651" t="s">
        <v>1483</v>
      </c>
      <c r="K746" s="651" t="s">
        <v>1484</v>
      </c>
      <c r="L746" s="653">
        <v>72.578804289274828</v>
      </c>
      <c r="M746" s="653">
        <v>17</v>
      </c>
      <c r="N746" s="654">
        <v>1233.839672917672</v>
      </c>
    </row>
    <row r="747" spans="1:14" ht="14.4" customHeight="1" x14ac:dyDescent="0.3">
      <c r="A747" s="649" t="s">
        <v>580</v>
      </c>
      <c r="B747" s="650" t="s">
        <v>581</v>
      </c>
      <c r="C747" s="651" t="s">
        <v>590</v>
      </c>
      <c r="D747" s="652" t="s">
        <v>3292</v>
      </c>
      <c r="E747" s="651" t="s">
        <v>608</v>
      </c>
      <c r="F747" s="652" t="s">
        <v>3297</v>
      </c>
      <c r="G747" s="651" t="s">
        <v>630</v>
      </c>
      <c r="H747" s="651" t="s">
        <v>2648</v>
      </c>
      <c r="I747" s="651" t="s">
        <v>2649</v>
      </c>
      <c r="J747" s="651" t="s">
        <v>2650</v>
      </c>
      <c r="K747" s="651" t="s">
        <v>2651</v>
      </c>
      <c r="L747" s="653">
        <v>339.93964921622916</v>
      </c>
      <c r="M747" s="653">
        <v>1</v>
      </c>
      <c r="N747" s="654">
        <v>339.93964921622916</v>
      </c>
    </row>
    <row r="748" spans="1:14" ht="14.4" customHeight="1" x14ac:dyDescent="0.3">
      <c r="A748" s="649" t="s">
        <v>580</v>
      </c>
      <c r="B748" s="650" t="s">
        <v>581</v>
      </c>
      <c r="C748" s="651" t="s">
        <v>590</v>
      </c>
      <c r="D748" s="652" t="s">
        <v>3292</v>
      </c>
      <c r="E748" s="651" t="s">
        <v>608</v>
      </c>
      <c r="F748" s="652" t="s">
        <v>3297</v>
      </c>
      <c r="G748" s="651" t="s">
        <v>630</v>
      </c>
      <c r="H748" s="651" t="s">
        <v>2652</v>
      </c>
      <c r="I748" s="651" t="s">
        <v>2653</v>
      </c>
      <c r="J748" s="651" t="s">
        <v>2654</v>
      </c>
      <c r="K748" s="651" t="s">
        <v>2655</v>
      </c>
      <c r="L748" s="653">
        <v>3667.2500000000009</v>
      </c>
      <c r="M748" s="653">
        <v>2</v>
      </c>
      <c r="N748" s="654">
        <v>7334.5000000000018</v>
      </c>
    </row>
    <row r="749" spans="1:14" ht="14.4" customHeight="1" x14ac:dyDescent="0.3">
      <c r="A749" s="649" t="s">
        <v>580</v>
      </c>
      <c r="B749" s="650" t="s">
        <v>581</v>
      </c>
      <c r="C749" s="651" t="s">
        <v>590</v>
      </c>
      <c r="D749" s="652" t="s">
        <v>3292</v>
      </c>
      <c r="E749" s="651" t="s">
        <v>608</v>
      </c>
      <c r="F749" s="652" t="s">
        <v>3297</v>
      </c>
      <c r="G749" s="651" t="s">
        <v>630</v>
      </c>
      <c r="H749" s="651" t="s">
        <v>2656</v>
      </c>
      <c r="I749" s="651" t="s">
        <v>2656</v>
      </c>
      <c r="J749" s="651" t="s">
        <v>2657</v>
      </c>
      <c r="K749" s="651" t="s">
        <v>2658</v>
      </c>
      <c r="L749" s="653">
        <v>650.4600227142522</v>
      </c>
      <c r="M749" s="653">
        <v>2</v>
      </c>
      <c r="N749" s="654">
        <v>1300.9200454285044</v>
      </c>
    </row>
    <row r="750" spans="1:14" ht="14.4" customHeight="1" x14ac:dyDescent="0.3">
      <c r="A750" s="649" t="s">
        <v>580</v>
      </c>
      <c r="B750" s="650" t="s">
        <v>581</v>
      </c>
      <c r="C750" s="651" t="s">
        <v>590</v>
      </c>
      <c r="D750" s="652" t="s">
        <v>3292</v>
      </c>
      <c r="E750" s="651" t="s">
        <v>608</v>
      </c>
      <c r="F750" s="652" t="s">
        <v>3297</v>
      </c>
      <c r="G750" s="651" t="s">
        <v>630</v>
      </c>
      <c r="H750" s="651" t="s">
        <v>2659</v>
      </c>
      <c r="I750" s="651" t="s">
        <v>2660</v>
      </c>
      <c r="J750" s="651" t="s">
        <v>2661</v>
      </c>
      <c r="K750" s="651" t="s">
        <v>2662</v>
      </c>
      <c r="L750" s="653">
        <v>45.90005415357772</v>
      </c>
      <c r="M750" s="653">
        <v>1</v>
      </c>
      <c r="N750" s="654">
        <v>45.90005415357772</v>
      </c>
    </row>
    <row r="751" spans="1:14" ht="14.4" customHeight="1" x14ac:dyDescent="0.3">
      <c r="A751" s="649" t="s">
        <v>580</v>
      </c>
      <c r="B751" s="650" t="s">
        <v>581</v>
      </c>
      <c r="C751" s="651" t="s">
        <v>590</v>
      </c>
      <c r="D751" s="652" t="s">
        <v>3292</v>
      </c>
      <c r="E751" s="651" t="s">
        <v>608</v>
      </c>
      <c r="F751" s="652" t="s">
        <v>3297</v>
      </c>
      <c r="G751" s="651" t="s">
        <v>630</v>
      </c>
      <c r="H751" s="651" t="s">
        <v>2663</v>
      </c>
      <c r="I751" s="651" t="s">
        <v>2664</v>
      </c>
      <c r="J751" s="651" t="s">
        <v>2665</v>
      </c>
      <c r="K751" s="651" t="s">
        <v>2666</v>
      </c>
      <c r="L751" s="653">
        <v>56.219590207976204</v>
      </c>
      <c r="M751" s="653">
        <v>5</v>
      </c>
      <c r="N751" s="654">
        <v>281.09795103988102</v>
      </c>
    </row>
    <row r="752" spans="1:14" ht="14.4" customHeight="1" x14ac:dyDescent="0.3">
      <c r="A752" s="649" t="s">
        <v>580</v>
      </c>
      <c r="B752" s="650" t="s">
        <v>581</v>
      </c>
      <c r="C752" s="651" t="s">
        <v>590</v>
      </c>
      <c r="D752" s="652" t="s">
        <v>3292</v>
      </c>
      <c r="E752" s="651" t="s">
        <v>608</v>
      </c>
      <c r="F752" s="652" t="s">
        <v>3297</v>
      </c>
      <c r="G752" s="651" t="s">
        <v>630</v>
      </c>
      <c r="H752" s="651" t="s">
        <v>2667</v>
      </c>
      <c r="I752" s="651" t="s">
        <v>2667</v>
      </c>
      <c r="J752" s="651" t="s">
        <v>2668</v>
      </c>
      <c r="K752" s="651" t="s">
        <v>2669</v>
      </c>
      <c r="L752" s="653">
        <v>77.919775170133761</v>
      </c>
      <c r="M752" s="653">
        <v>1</v>
      </c>
      <c r="N752" s="654">
        <v>77.919775170133761</v>
      </c>
    </row>
    <row r="753" spans="1:14" ht="14.4" customHeight="1" x14ac:dyDescent="0.3">
      <c r="A753" s="649" t="s">
        <v>580</v>
      </c>
      <c r="B753" s="650" t="s">
        <v>581</v>
      </c>
      <c r="C753" s="651" t="s">
        <v>590</v>
      </c>
      <c r="D753" s="652" t="s">
        <v>3292</v>
      </c>
      <c r="E753" s="651" t="s">
        <v>608</v>
      </c>
      <c r="F753" s="652" t="s">
        <v>3297</v>
      </c>
      <c r="G753" s="651" t="s">
        <v>630</v>
      </c>
      <c r="H753" s="651" t="s">
        <v>2670</v>
      </c>
      <c r="I753" s="651" t="s">
        <v>2671</v>
      </c>
      <c r="J753" s="651" t="s">
        <v>2605</v>
      </c>
      <c r="K753" s="651" t="s">
        <v>2672</v>
      </c>
      <c r="L753" s="653">
        <v>60.37</v>
      </c>
      <c r="M753" s="653">
        <v>3</v>
      </c>
      <c r="N753" s="654">
        <v>181.10999999999999</v>
      </c>
    </row>
    <row r="754" spans="1:14" ht="14.4" customHeight="1" x14ac:dyDescent="0.3">
      <c r="A754" s="649" t="s">
        <v>580</v>
      </c>
      <c r="B754" s="650" t="s">
        <v>581</v>
      </c>
      <c r="C754" s="651" t="s">
        <v>590</v>
      </c>
      <c r="D754" s="652" t="s">
        <v>3292</v>
      </c>
      <c r="E754" s="651" t="s">
        <v>608</v>
      </c>
      <c r="F754" s="652" t="s">
        <v>3297</v>
      </c>
      <c r="G754" s="651" t="s">
        <v>630</v>
      </c>
      <c r="H754" s="651" t="s">
        <v>1505</v>
      </c>
      <c r="I754" s="651" t="s">
        <v>237</v>
      </c>
      <c r="J754" s="651" t="s">
        <v>1506</v>
      </c>
      <c r="K754" s="651"/>
      <c r="L754" s="653">
        <v>484.25943496767042</v>
      </c>
      <c r="M754" s="653">
        <v>3</v>
      </c>
      <c r="N754" s="654">
        <v>1452.7783049030113</v>
      </c>
    </row>
    <row r="755" spans="1:14" ht="14.4" customHeight="1" x14ac:dyDescent="0.3">
      <c r="A755" s="649" t="s">
        <v>580</v>
      </c>
      <c r="B755" s="650" t="s">
        <v>581</v>
      </c>
      <c r="C755" s="651" t="s">
        <v>590</v>
      </c>
      <c r="D755" s="652" t="s">
        <v>3292</v>
      </c>
      <c r="E755" s="651" t="s">
        <v>608</v>
      </c>
      <c r="F755" s="652" t="s">
        <v>3297</v>
      </c>
      <c r="G755" s="651" t="s">
        <v>630</v>
      </c>
      <c r="H755" s="651" t="s">
        <v>2673</v>
      </c>
      <c r="I755" s="651" t="s">
        <v>2673</v>
      </c>
      <c r="J755" s="651" t="s">
        <v>2674</v>
      </c>
      <c r="K755" s="651" t="s">
        <v>636</v>
      </c>
      <c r="L755" s="653">
        <v>382.61</v>
      </c>
      <c r="M755" s="653">
        <v>1</v>
      </c>
      <c r="N755" s="654">
        <v>382.61</v>
      </c>
    </row>
    <row r="756" spans="1:14" ht="14.4" customHeight="1" x14ac:dyDescent="0.3">
      <c r="A756" s="649" t="s">
        <v>580</v>
      </c>
      <c r="B756" s="650" t="s">
        <v>581</v>
      </c>
      <c r="C756" s="651" t="s">
        <v>590</v>
      </c>
      <c r="D756" s="652" t="s">
        <v>3292</v>
      </c>
      <c r="E756" s="651" t="s">
        <v>608</v>
      </c>
      <c r="F756" s="652" t="s">
        <v>3297</v>
      </c>
      <c r="G756" s="651" t="s">
        <v>630</v>
      </c>
      <c r="H756" s="651" t="s">
        <v>2675</v>
      </c>
      <c r="I756" s="651" t="s">
        <v>2676</v>
      </c>
      <c r="J756" s="651" t="s">
        <v>2677</v>
      </c>
      <c r="K756" s="651" t="s">
        <v>2678</v>
      </c>
      <c r="L756" s="653">
        <v>4418.91</v>
      </c>
      <c r="M756" s="653">
        <v>1</v>
      </c>
      <c r="N756" s="654">
        <v>4418.91</v>
      </c>
    </row>
    <row r="757" spans="1:14" ht="14.4" customHeight="1" x14ac:dyDescent="0.3">
      <c r="A757" s="649" t="s">
        <v>580</v>
      </c>
      <c r="B757" s="650" t="s">
        <v>581</v>
      </c>
      <c r="C757" s="651" t="s">
        <v>590</v>
      </c>
      <c r="D757" s="652" t="s">
        <v>3292</v>
      </c>
      <c r="E757" s="651" t="s">
        <v>608</v>
      </c>
      <c r="F757" s="652" t="s">
        <v>3297</v>
      </c>
      <c r="G757" s="651" t="s">
        <v>630</v>
      </c>
      <c r="H757" s="651" t="s">
        <v>2679</v>
      </c>
      <c r="I757" s="651" t="s">
        <v>2679</v>
      </c>
      <c r="J757" s="651" t="s">
        <v>2680</v>
      </c>
      <c r="K757" s="651" t="s">
        <v>2681</v>
      </c>
      <c r="L757" s="653">
        <v>100.75999999999998</v>
      </c>
      <c r="M757" s="653">
        <v>1</v>
      </c>
      <c r="N757" s="654">
        <v>100.75999999999998</v>
      </c>
    </row>
    <row r="758" spans="1:14" ht="14.4" customHeight="1" x14ac:dyDescent="0.3">
      <c r="A758" s="649" t="s">
        <v>580</v>
      </c>
      <c r="B758" s="650" t="s">
        <v>581</v>
      </c>
      <c r="C758" s="651" t="s">
        <v>590</v>
      </c>
      <c r="D758" s="652" t="s">
        <v>3292</v>
      </c>
      <c r="E758" s="651" t="s">
        <v>608</v>
      </c>
      <c r="F758" s="652" t="s">
        <v>3297</v>
      </c>
      <c r="G758" s="651" t="s">
        <v>630</v>
      </c>
      <c r="H758" s="651" t="s">
        <v>2682</v>
      </c>
      <c r="I758" s="651" t="s">
        <v>2683</v>
      </c>
      <c r="J758" s="651" t="s">
        <v>2684</v>
      </c>
      <c r="K758" s="651" t="s">
        <v>1084</v>
      </c>
      <c r="L758" s="653">
        <v>75.33</v>
      </c>
      <c r="M758" s="653">
        <v>1</v>
      </c>
      <c r="N758" s="654">
        <v>75.33</v>
      </c>
    </row>
    <row r="759" spans="1:14" ht="14.4" customHeight="1" x14ac:dyDescent="0.3">
      <c r="A759" s="649" t="s">
        <v>580</v>
      </c>
      <c r="B759" s="650" t="s">
        <v>581</v>
      </c>
      <c r="C759" s="651" t="s">
        <v>590</v>
      </c>
      <c r="D759" s="652" t="s">
        <v>3292</v>
      </c>
      <c r="E759" s="651" t="s">
        <v>608</v>
      </c>
      <c r="F759" s="652" t="s">
        <v>3297</v>
      </c>
      <c r="G759" s="651" t="s">
        <v>630</v>
      </c>
      <c r="H759" s="651" t="s">
        <v>2685</v>
      </c>
      <c r="I759" s="651" t="s">
        <v>2686</v>
      </c>
      <c r="J759" s="651" t="s">
        <v>2687</v>
      </c>
      <c r="K759" s="651" t="s">
        <v>2688</v>
      </c>
      <c r="L759" s="653">
        <v>999.15</v>
      </c>
      <c r="M759" s="653">
        <v>1</v>
      </c>
      <c r="N759" s="654">
        <v>999.15</v>
      </c>
    </row>
    <row r="760" spans="1:14" ht="14.4" customHeight="1" x14ac:dyDescent="0.3">
      <c r="A760" s="649" t="s">
        <v>580</v>
      </c>
      <c r="B760" s="650" t="s">
        <v>581</v>
      </c>
      <c r="C760" s="651" t="s">
        <v>590</v>
      </c>
      <c r="D760" s="652" t="s">
        <v>3292</v>
      </c>
      <c r="E760" s="651" t="s">
        <v>608</v>
      </c>
      <c r="F760" s="652" t="s">
        <v>3297</v>
      </c>
      <c r="G760" s="651" t="s">
        <v>630</v>
      </c>
      <c r="H760" s="651" t="s">
        <v>2689</v>
      </c>
      <c r="I760" s="651" t="s">
        <v>2690</v>
      </c>
      <c r="J760" s="651" t="s">
        <v>2691</v>
      </c>
      <c r="K760" s="651"/>
      <c r="L760" s="653">
        <v>61.709999999999994</v>
      </c>
      <c r="M760" s="653">
        <v>2</v>
      </c>
      <c r="N760" s="654">
        <v>123.41999999999999</v>
      </c>
    </row>
    <row r="761" spans="1:14" ht="14.4" customHeight="1" x14ac:dyDescent="0.3">
      <c r="A761" s="649" t="s">
        <v>580</v>
      </c>
      <c r="B761" s="650" t="s">
        <v>581</v>
      </c>
      <c r="C761" s="651" t="s">
        <v>590</v>
      </c>
      <c r="D761" s="652" t="s">
        <v>3292</v>
      </c>
      <c r="E761" s="651" t="s">
        <v>608</v>
      </c>
      <c r="F761" s="652" t="s">
        <v>3297</v>
      </c>
      <c r="G761" s="651" t="s">
        <v>630</v>
      </c>
      <c r="H761" s="651" t="s">
        <v>2692</v>
      </c>
      <c r="I761" s="651" t="s">
        <v>2693</v>
      </c>
      <c r="J761" s="651" t="s">
        <v>2694</v>
      </c>
      <c r="K761" s="651" t="s">
        <v>2695</v>
      </c>
      <c r="L761" s="653">
        <v>214.45953570897694</v>
      </c>
      <c r="M761" s="653">
        <v>1</v>
      </c>
      <c r="N761" s="654">
        <v>214.45953570897694</v>
      </c>
    </row>
    <row r="762" spans="1:14" ht="14.4" customHeight="1" x14ac:dyDescent="0.3">
      <c r="A762" s="649" t="s">
        <v>580</v>
      </c>
      <c r="B762" s="650" t="s">
        <v>581</v>
      </c>
      <c r="C762" s="651" t="s">
        <v>590</v>
      </c>
      <c r="D762" s="652" t="s">
        <v>3292</v>
      </c>
      <c r="E762" s="651" t="s">
        <v>608</v>
      </c>
      <c r="F762" s="652" t="s">
        <v>3297</v>
      </c>
      <c r="G762" s="651" t="s">
        <v>630</v>
      </c>
      <c r="H762" s="651" t="s">
        <v>2696</v>
      </c>
      <c r="I762" s="651" t="s">
        <v>2697</v>
      </c>
      <c r="J762" s="651" t="s">
        <v>2698</v>
      </c>
      <c r="K762" s="651" t="s">
        <v>2699</v>
      </c>
      <c r="L762" s="653">
        <v>119.34000000000006</v>
      </c>
      <c r="M762" s="653">
        <v>2</v>
      </c>
      <c r="N762" s="654">
        <v>238.68000000000012</v>
      </c>
    </row>
    <row r="763" spans="1:14" ht="14.4" customHeight="1" x14ac:dyDescent="0.3">
      <c r="A763" s="649" t="s">
        <v>580</v>
      </c>
      <c r="B763" s="650" t="s">
        <v>581</v>
      </c>
      <c r="C763" s="651" t="s">
        <v>590</v>
      </c>
      <c r="D763" s="652" t="s">
        <v>3292</v>
      </c>
      <c r="E763" s="651" t="s">
        <v>608</v>
      </c>
      <c r="F763" s="652" t="s">
        <v>3297</v>
      </c>
      <c r="G763" s="651" t="s">
        <v>630</v>
      </c>
      <c r="H763" s="651" t="s">
        <v>2700</v>
      </c>
      <c r="I763" s="651" t="s">
        <v>2701</v>
      </c>
      <c r="J763" s="651" t="s">
        <v>2702</v>
      </c>
      <c r="K763" s="651" t="s">
        <v>2703</v>
      </c>
      <c r="L763" s="653">
        <v>29.359999999999996</v>
      </c>
      <c r="M763" s="653">
        <v>1</v>
      </c>
      <c r="N763" s="654">
        <v>29.359999999999996</v>
      </c>
    </row>
    <row r="764" spans="1:14" ht="14.4" customHeight="1" x14ac:dyDescent="0.3">
      <c r="A764" s="649" t="s">
        <v>580</v>
      </c>
      <c r="B764" s="650" t="s">
        <v>581</v>
      </c>
      <c r="C764" s="651" t="s">
        <v>590</v>
      </c>
      <c r="D764" s="652" t="s">
        <v>3292</v>
      </c>
      <c r="E764" s="651" t="s">
        <v>608</v>
      </c>
      <c r="F764" s="652" t="s">
        <v>3297</v>
      </c>
      <c r="G764" s="651" t="s">
        <v>630</v>
      </c>
      <c r="H764" s="651" t="s">
        <v>2704</v>
      </c>
      <c r="I764" s="651" t="s">
        <v>2705</v>
      </c>
      <c r="J764" s="651" t="s">
        <v>2706</v>
      </c>
      <c r="K764" s="651" t="s">
        <v>2707</v>
      </c>
      <c r="L764" s="653">
        <v>133.70598458809087</v>
      </c>
      <c r="M764" s="653">
        <v>5</v>
      </c>
      <c r="N764" s="654">
        <v>668.5299229404543</v>
      </c>
    </row>
    <row r="765" spans="1:14" ht="14.4" customHeight="1" x14ac:dyDescent="0.3">
      <c r="A765" s="649" t="s">
        <v>580</v>
      </c>
      <c r="B765" s="650" t="s">
        <v>581</v>
      </c>
      <c r="C765" s="651" t="s">
        <v>590</v>
      </c>
      <c r="D765" s="652" t="s">
        <v>3292</v>
      </c>
      <c r="E765" s="651" t="s">
        <v>608</v>
      </c>
      <c r="F765" s="652" t="s">
        <v>3297</v>
      </c>
      <c r="G765" s="651" t="s">
        <v>630</v>
      </c>
      <c r="H765" s="651" t="s">
        <v>1556</v>
      </c>
      <c r="I765" s="651" t="s">
        <v>1557</v>
      </c>
      <c r="J765" s="651" t="s">
        <v>1558</v>
      </c>
      <c r="K765" s="651" t="s">
        <v>1559</v>
      </c>
      <c r="L765" s="653">
        <v>108.72675143350972</v>
      </c>
      <c r="M765" s="653">
        <v>23.727</v>
      </c>
      <c r="N765" s="654">
        <v>2579.7596312628853</v>
      </c>
    </row>
    <row r="766" spans="1:14" ht="14.4" customHeight="1" x14ac:dyDescent="0.3">
      <c r="A766" s="649" t="s">
        <v>580</v>
      </c>
      <c r="B766" s="650" t="s">
        <v>581</v>
      </c>
      <c r="C766" s="651" t="s">
        <v>590</v>
      </c>
      <c r="D766" s="652" t="s">
        <v>3292</v>
      </c>
      <c r="E766" s="651" t="s">
        <v>608</v>
      </c>
      <c r="F766" s="652" t="s">
        <v>3297</v>
      </c>
      <c r="G766" s="651" t="s">
        <v>630</v>
      </c>
      <c r="H766" s="651" t="s">
        <v>1560</v>
      </c>
      <c r="I766" s="651" t="s">
        <v>1561</v>
      </c>
      <c r="J766" s="651" t="s">
        <v>1558</v>
      </c>
      <c r="K766" s="651" t="s">
        <v>1562</v>
      </c>
      <c r="L766" s="653">
        <v>234.73631941192721</v>
      </c>
      <c r="M766" s="653">
        <v>12.853999999999999</v>
      </c>
      <c r="N766" s="654">
        <v>3017.3006497209121</v>
      </c>
    </row>
    <row r="767" spans="1:14" ht="14.4" customHeight="1" x14ac:dyDescent="0.3">
      <c r="A767" s="649" t="s">
        <v>580</v>
      </c>
      <c r="B767" s="650" t="s">
        <v>581</v>
      </c>
      <c r="C767" s="651" t="s">
        <v>590</v>
      </c>
      <c r="D767" s="652" t="s">
        <v>3292</v>
      </c>
      <c r="E767" s="651" t="s">
        <v>608</v>
      </c>
      <c r="F767" s="652" t="s">
        <v>3297</v>
      </c>
      <c r="G767" s="651" t="s">
        <v>630</v>
      </c>
      <c r="H767" s="651" t="s">
        <v>1563</v>
      </c>
      <c r="I767" s="651" t="s">
        <v>1564</v>
      </c>
      <c r="J767" s="651" t="s">
        <v>1565</v>
      </c>
      <c r="K767" s="651" t="s">
        <v>1420</v>
      </c>
      <c r="L767" s="653">
        <v>435.37214806806685</v>
      </c>
      <c r="M767" s="653">
        <v>22.213483999999998</v>
      </c>
      <c r="N767" s="654">
        <v>9671.1322451556334</v>
      </c>
    </row>
    <row r="768" spans="1:14" ht="14.4" customHeight="1" x14ac:dyDescent="0.3">
      <c r="A768" s="649" t="s">
        <v>580</v>
      </c>
      <c r="B768" s="650" t="s">
        <v>581</v>
      </c>
      <c r="C768" s="651" t="s">
        <v>590</v>
      </c>
      <c r="D768" s="652" t="s">
        <v>3292</v>
      </c>
      <c r="E768" s="651" t="s">
        <v>608</v>
      </c>
      <c r="F768" s="652" t="s">
        <v>3297</v>
      </c>
      <c r="G768" s="651" t="s">
        <v>630</v>
      </c>
      <c r="H768" s="651" t="s">
        <v>1566</v>
      </c>
      <c r="I768" s="651" t="s">
        <v>1567</v>
      </c>
      <c r="J768" s="651" t="s">
        <v>1568</v>
      </c>
      <c r="K768" s="651" t="s">
        <v>1424</v>
      </c>
      <c r="L768" s="653">
        <v>945.51747556875921</v>
      </c>
      <c r="M768" s="653">
        <v>27.1903808</v>
      </c>
      <c r="N768" s="654">
        <v>25708.98021376926</v>
      </c>
    </row>
    <row r="769" spans="1:14" ht="14.4" customHeight="1" x14ac:dyDescent="0.3">
      <c r="A769" s="649" t="s">
        <v>580</v>
      </c>
      <c r="B769" s="650" t="s">
        <v>581</v>
      </c>
      <c r="C769" s="651" t="s">
        <v>590</v>
      </c>
      <c r="D769" s="652" t="s">
        <v>3292</v>
      </c>
      <c r="E769" s="651" t="s">
        <v>608</v>
      </c>
      <c r="F769" s="652" t="s">
        <v>3297</v>
      </c>
      <c r="G769" s="651" t="s">
        <v>630</v>
      </c>
      <c r="H769" s="651" t="s">
        <v>1569</v>
      </c>
      <c r="I769" s="651" t="s">
        <v>1570</v>
      </c>
      <c r="J769" s="651" t="s">
        <v>1571</v>
      </c>
      <c r="K769" s="651" t="s">
        <v>1572</v>
      </c>
      <c r="L769" s="653">
        <v>1777.3955157473574</v>
      </c>
      <c r="M769" s="653">
        <v>58.221212100000017</v>
      </c>
      <c r="N769" s="654">
        <v>103482.12130791582</v>
      </c>
    </row>
    <row r="770" spans="1:14" ht="14.4" customHeight="1" x14ac:dyDescent="0.3">
      <c r="A770" s="649" t="s">
        <v>580</v>
      </c>
      <c r="B770" s="650" t="s">
        <v>581</v>
      </c>
      <c r="C770" s="651" t="s">
        <v>590</v>
      </c>
      <c r="D770" s="652" t="s">
        <v>3292</v>
      </c>
      <c r="E770" s="651" t="s">
        <v>608</v>
      </c>
      <c r="F770" s="652" t="s">
        <v>3297</v>
      </c>
      <c r="G770" s="651" t="s">
        <v>630</v>
      </c>
      <c r="H770" s="651" t="s">
        <v>2708</v>
      </c>
      <c r="I770" s="651" t="s">
        <v>2709</v>
      </c>
      <c r="J770" s="651" t="s">
        <v>2710</v>
      </c>
      <c r="K770" s="651" t="s">
        <v>2711</v>
      </c>
      <c r="L770" s="653">
        <v>97.899697381686266</v>
      </c>
      <c r="M770" s="653">
        <v>1</v>
      </c>
      <c r="N770" s="654">
        <v>97.899697381686266</v>
      </c>
    </row>
    <row r="771" spans="1:14" ht="14.4" customHeight="1" x14ac:dyDescent="0.3">
      <c r="A771" s="649" t="s">
        <v>580</v>
      </c>
      <c r="B771" s="650" t="s">
        <v>581</v>
      </c>
      <c r="C771" s="651" t="s">
        <v>590</v>
      </c>
      <c r="D771" s="652" t="s">
        <v>3292</v>
      </c>
      <c r="E771" s="651" t="s">
        <v>608</v>
      </c>
      <c r="F771" s="652" t="s">
        <v>3297</v>
      </c>
      <c r="G771" s="651" t="s">
        <v>630</v>
      </c>
      <c r="H771" s="651" t="s">
        <v>2712</v>
      </c>
      <c r="I771" s="651" t="s">
        <v>2713</v>
      </c>
      <c r="J771" s="651" t="s">
        <v>2714</v>
      </c>
      <c r="K771" s="651" t="s">
        <v>2715</v>
      </c>
      <c r="L771" s="653">
        <v>158.03</v>
      </c>
      <c r="M771" s="653">
        <v>1</v>
      </c>
      <c r="N771" s="654">
        <v>158.03</v>
      </c>
    </row>
    <row r="772" spans="1:14" ht="14.4" customHeight="1" x14ac:dyDescent="0.3">
      <c r="A772" s="649" t="s">
        <v>580</v>
      </c>
      <c r="B772" s="650" t="s">
        <v>581</v>
      </c>
      <c r="C772" s="651" t="s">
        <v>590</v>
      </c>
      <c r="D772" s="652" t="s">
        <v>3292</v>
      </c>
      <c r="E772" s="651" t="s">
        <v>608</v>
      </c>
      <c r="F772" s="652" t="s">
        <v>3297</v>
      </c>
      <c r="G772" s="651" t="s">
        <v>630</v>
      </c>
      <c r="H772" s="651" t="s">
        <v>2716</v>
      </c>
      <c r="I772" s="651" t="s">
        <v>2717</v>
      </c>
      <c r="J772" s="651" t="s">
        <v>2718</v>
      </c>
      <c r="K772" s="651" t="s">
        <v>2719</v>
      </c>
      <c r="L772" s="653">
        <v>19.350000000000001</v>
      </c>
      <c r="M772" s="653">
        <v>1</v>
      </c>
      <c r="N772" s="654">
        <v>19.350000000000001</v>
      </c>
    </row>
    <row r="773" spans="1:14" ht="14.4" customHeight="1" x14ac:dyDescent="0.3">
      <c r="A773" s="649" t="s">
        <v>580</v>
      </c>
      <c r="B773" s="650" t="s">
        <v>581</v>
      </c>
      <c r="C773" s="651" t="s">
        <v>590</v>
      </c>
      <c r="D773" s="652" t="s">
        <v>3292</v>
      </c>
      <c r="E773" s="651" t="s">
        <v>608</v>
      </c>
      <c r="F773" s="652" t="s">
        <v>3297</v>
      </c>
      <c r="G773" s="651" t="s">
        <v>630</v>
      </c>
      <c r="H773" s="651" t="s">
        <v>2720</v>
      </c>
      <c r="I773" s="651" t="s">
        <v>2721</v>
      </c>
      <c r="J773" s="651" t="s">
        <v>2722</v>
      </c>
      <c r="K773" s="651" t="s">
        <v>2723</v>
      </c>
      <c r="L773" s="653">
        <v>64.809986118308814</v>
      </c>
      <c r="M773" s="653">
        <v>1</v>
      </c>
      <c r="N773" s="654">
        <v>64.809986118308814</v>
      </c>
    </row>
    <row r="774" spans="1:14" ht="14.4" customHeight="1" x14ac:dyDescent="0.3">
      <c r="A774" s="649" t="s">
        <v>580</v>
      </c>
      <c r="B774" s="650" t="s">
        <v>581</v>
      </c>
      <c r="C774" s="651" t="s">
        <v>590</v>
      </c>
      <c r="D774" s="652" t="s">
        <v>3292</v>
      </c>
      <c r="E774" s="651" t="s">
        <v>608</v>
      </c>
      <c r="F774" s="652" t="s">
        <v>3297</v>
      </c>
      <c r="G774" s="651" t="s">
        <v>630</v>
      </c>
      <c r="H774" s="651" t="s">
        <v>2724</v>
      </c>
      <c r="I774" s="651" t="s">
        <v>2725</v>
      </c>
      <c r="J774" s="651" t="s">
        <v>1849</v>
      </c>
      <c r="K774" s="651" t="s">
        <v>2726</v>
      </c>
      <c r="L774" s="653">
        <v>116.8491359325606</v>
      </c>
      <c r="M774" s="653">
        <v>3</v>
      </c>
      <c r="N774" s="654">
        <v>350.54740779768179</v>
      </c>
    </row>
    <row r="775" spans="1:14" ht="14.4" customHeight="1" x14ac:dyDescent="0.3">
      <c r="A775" s="649" t="s">
        <v>580</v>
      </c>
      <c r="B775" s="650" t="s">
        <v>581</v>
      </c>
      <c r="C775" s="651" t="s">
        <v>590</v>
      </c>
      <c r="D775" s="652" t="s">
        <v>3292</v>
      </c>
      <c r="E775" s="651" t="s">
        <v>608</v>
      </c>
      <c r="F775" s="652" t="s">
        <v>3297</v>
      </c>
      <c r="G775" s="651" t="s">
        <v>630</v>
      </c>
      <c r="H775" s="651" t="s">
        <v>2727</v>
      </c>
      <c r="I775" s="651" t="s">
        <v>2728</v>
      </c>
      <c r="J775" s="651" t="s">
        <v>2729</v>
      </c>
      <c r="K775" s="651" t="s">
        <v>679</v>
      </c>
      <c r="L775" s="653">
        <v>27.974</v>
      </c>
      <c r="M775" s="653">
        <v>5</v>
      </c>
      <c r="N775" s="654">
        <v>139.87</v>
      </c>
    </row>
    <row r="776" spans="1:14" ht="14.4" customHeight="1" x14ac:dyDescent="0.3">
      <c r="A776" s="649" t="s">
        <v>580</v>
      </c>
      <c r="B776" s="650" t="s">
        <v>581</v>
      </c>
      <c r="C776" s="651" t="s">
        <v>590</v>
      </c>
      <c r="D776" s="652" t="s">
        <v>3292</v>
      </c>
      <c r="E776" s="651" t="s">
        <v>608</v>
      </c>
      <c r="F776" s="652" t="s">
        <v>3297</v>
      </c>
      <c r="G776" s="651" t="s">
        <v>630</v>
      </c>
      <c r="H776" s="651" t="s">
        <v>2730</v>
      </c>
      <c r="I776" s="651" t="s">
        <v>2731</v>
      </c>
      <c r="J776" s="651" t="s">
        <v>2732</v>
      </c>
      <c r="K776" s="651" t="s">
        <v>2733</v>
      </c>
      <c r="L776" s="653">
        <v>151.82000000000002</v>
      </c>
      <c r="M776" s="653">
        <v>2</v>
      </c>
      <c r="N776" s="654">
        <v>303.64000000000004</v>
      </c>
    </row>
    <row r="777" spans="1:14" ht="14.4" customHeight="1" x14ac:dyDescent="0.3">
      <c r="A777" s="649" t="s">
        <v>580</v>
      </c>
      <c r="B777" s="650" t="s">
        <v>581</v>
      </c>
      <c r="C777" s="651" t="s">
        <v>590</v>
      </c>
      <c r="D777" s="652" t="s">
        <v>3292</v>
      </c>
      <c r="E777" s="651" t="s">
        <v>608</v>
      </c>
      <c r="F777" s="652" t="s">
        <v>3297</v>
      </c>
      <c r="G777" s="651" t="s">
        <v>630</v>
      </c>
      <c r="H777" s="651" t="s">
        <v>2734</v>
      </c>
      <c r="I777" s="651" t="s">
        <v>2735</v>
      </c>
      <c r="J777" s="651" t="s">
        <v>2736</v>
      </c>
      <c r="K777" s="651" t="s">
        <v>2579</v>
      </c>
      <c r="L777" s="653">
        <v>119.49</v>
      </c>
      <c r="M777" s="653">
        <v>1</v>
      </c>
      <c r="N777" s="654">
        <v>119.49</v>
      </c>
    </row>
    <row r="778" spans="1:14" ht="14.4" customHeight="1" x14ac:dyDescent="0.3">
      <c r="A778" s="649" t="s">
        <v>580</v>
      </c>
      <c r="B778" s="650" t="s">
        <v>581</v>
      </c>
      <c r="C778" s="651" t="s">
        <v>590</v>
      </c>
      <c r="D778" s="652" t="s">
        <v>3292</v>
      </c>
      <c r="E778" s="651" t="s">
        <v>608</v>
      </c>
      <c r="F778" s="652" t="s">
        <v>3297</v>
      </c>
      <c r="G778" s="651" t="s">
        <v>630</v>
      </c>
      <c r="H778" s="651" t="s">
        <v>2737</v>
      </c>
      <c r="I778" s="651" t="s">
        <v>2738</v>
      </c>
      <c r="J778" s="651" t="s">
        <v>2739</v>
      </c>
      <c r="K778" s="651" t="s">
        <v>2740</v>
      </c>
      <c r="L778" s="653">
        <v>141.06</v>
      </c>
      <c r="M778" s="653">
        <v>1</v>
      </c>
      <c r="N778" s="654">
        <v>141.06</v>
      </c>
    </row>
    <row r="779" spans="1:14" ht="14.4" customHeight="1" x14ac:dyDescent="0.3">
      <c r="A779" s="649" t="s">
        <v>580</v>
      </c>
      <c r="B779" s="650" t="s">
        <v>581</v>
      </c>
      <c r="C779" s="651" t="s">
        <v>590</v>
      </c>
      <c r="D779" s="652" t="s">
        <v>3292</v>
      </c>
      <c r="E779" s="651" t="s">
        <v>608</v>
      </c>
      <c r="F779" s="652" t="s">
        <v>3297</v>
      </c>
      <c r="G779" s="651" t="s">
        <v>630</v>
      </c>
      <c r="H779" s="651" t="s">
        <v>1594</v>
      </c>
      <c r="I779" s="651" t="s">
        <v>1595</v>
      </c>
      <c r="J779" s="651" t="s">
        <v>1596</v>
      </c>
      <c r="K779" s="651" t="s">
        <v>1597</v>
      </c>
      <c r="L779" s="653">
        <v>96.25712199734491</v>
      </c>
      <c r="M779" s="653">
        <v>69.826542100000012</v>
      </c>
      <c r="N779" s="654">
        <v>6721.3019815724419</v>
      </c>
    </row>
    <row r="780" spans="1:14" ht="14.4" customHeight="1" x14ac:dyDescent="0.3">
      <c r="A780" s="649" t="s">
        <v>580</v>
      </c>
      <c r="B780" s="650" t="s">
        <v>581</v>
      </c>
      <c r="C780" s="651" t="s">
        <v>590</v>
      </c>
      <c r="D780" s="652" t="s">
        <v>3292</v>
      </c>
      <c r="E780" s="651" t="s">
        <v>608</v>
      </c>
      <c r="F780" s="652" t="s">
        <v>3297</v>
      </c>
      <c r="G780" s="651" t="s">
        <v>630</v>
      </c>
      <c r="H780" s="651" t="s">
        <v>1598</v>
      </c>
      <c r="I780" s="651" t="s">
        <v>1598</v>
      </c>
      <c r="J780" s="651" t="s">
        <v>1599</v>
      </c>
      <c r="K780" s="651" t="s">
        <v>1600</v>
      </c>
      <c r="L780" s="653">
        <v>177.69444379731482</v>
      </c>
      <c r="M780" s="653">
        <v>4.7219999999999995</v>
      </c>
      <c r="N780" s="654">
        <v>839.07316361092046</v>
      </c>
    </row>
    <row r="781" spans="1:14" ht="14.4" customHeight="1" x14ac:dyDescent="0.3">
      <c r="A781" s="649" t="s">
        <v>580</v>
      </c>
      <c r="B781" s="650" t="s">
        <v>581</v>
      </c>
      <c r="C781" s="651" t="s">
        <v>590</v>
      </c>
      <c r="D781" s="652" t="s">
        <v>3292</v>
      </c>
      <c r="E781" s="651" t="s">
        <v>608</v>
      </c>
      <c r="F781" s="652" t="s">
        <v>3297</v>
      </c>
      <c r="G781" s="651" t="s">
        <v>630</v>
      </c>
      <c r="H781" s="651" t="s">
        <v>1601</v>
      </c>
      <c r="I781" s="651" t="s">
        <v>1601</v>
      </c>
      <c r="J781" s="651" t="s">
        <v>1602</v>
      </c>
      <c r="K781" s="651" t="s">
        <v>1603</v>
      </c>
      <c r="L781" s="653">
        <v>1246.6568897006828</v>
      </c>
      <c r="M781" s="653">
        <v>3.4849999999999999</v>
      </c>
      <c r="N781" s="654">
        <v>4344.5992606068794</v>
      </c>
    </row>
    <row r="782" spans="1:14" ht="14.4" customHeight="1" x14ac:dyDescent="0.3">
      <c r="A782" s="649" t="s">
        <v>580</v>
      </c>
      <c r="B782" s="650" t="s">
        <v>581</v>
      </c>
      <c r="C782" s="651" t="s">
        <v>590</v>
      </c>
      <c r="D782" s="652" t="s">
        <v>3292</v>
      </c>
      <c r="E782" s="651" t="s">
        <v>608</v>
      </c>
      <c r="F782" s="652" t="s">
        <v>3297</v>
      </c>
      <c r="G782" s="651" t="s">
        <v>630</v>
      </c>
      <c r="H782" s="651" t="s">
        <v>1607</v>
      </c>
      <c r="I782" s="651" t="s">
        <v>1607</v>
      </c>
      <c r="J782" s="651" t="s">
        <v>1605</v>
      </c>
      <c r="K782" s="651" t="s">
        <v>1608</v>
      </c>
      <c r="L782" s="653">
        <v>4511.0886699494204</v>
      </c>
      <c r="M782" s="653">
        <v>0.92700000000000005</v>
      </c>
      <c r="N782" s="654">
        <v>4181.7791970431126</v>
      </c>
    </row>
    <row r="783" spans="1:14" ht="14.4" customHeight="1" x14ac:dyDescent="0.3">
      <c r="A783" s="649" t="s">
        <v>580</v>
      </c>
      <c r="B783" s="650" t="s">
        <v>581</v>
      </c>
      <c r="C783" s="651" t="s">
        <v>590</v>
      </c>
      <c r="D783" s="652" t="s">
        <v>3292</v>
      </c>
      <c r="E783" s="651" t="s">
        <v>608</v>
      </c>
      <c r="F783" s="652" t="s">
        <v>3297</v>
      </c>
      <c r="G783" s="651" t="s">
        <v>630</v>
      </c>
      <c r="H783" s="651" t="s">
        <v>1609</v>
      </c>
      <c r="I783" s="651" t="s">
        <v>1609</v>
      </c>
      <c r="J783" s="651" t="s">
        <v>1605</v>
      </c>
      <c r="K783" s="651" t="s">
        <v>1610</v>
      </c>
      <c r="L783" s="653">
        <v>9004.46375260065</v>
      </c>
      <c r="M783" s="653">
        <v>3.0725682999999999</v>
      </c>
      <c r="N783" s="654">
        <v>27666.829884739796</v>
      </c>
    </row>
    <row r="784" spans="1:14" ht="14.4" customHeight="1" x14ac:dyDescent="0.3">
      <c r="A784" s="649" t="s">
        <v>580</v>
      </c>
      <c r="B784" s="650" t="s">
        <v>581</v>
      </c>
      <c r="C784" s="651" t="s">
        <v>590</v>
      </c>
      <c r="D784" s="652" t="s">
        <v>3292</v>
      </c>
      <c r="E784" s="651" t="s">
        <v>608</v>
      </c>
      <c r="F784" s="652" t="s">
        <v>3297</v>
      </c>
      <c r="G784" s="651" t="s">
        <v>630</v>
      </c>
      <c r="H784" s="651" t="s">
        <v>1611</v>
      </c>
      <c r="I784" s="651" t="s">
        <v>1612</v>
      </c>
      <c r="J784" s="651" t="s">
        <v>1596</v>
      </c>
      <c r="K784" s="651" t="s">
        <v>1613</v>
      </c>
      <c r="L784" s="653">
        <v>639.61644401187777</v>
      </c>
      <c r="M784" s="653">
        <v>30</v>
      </c>
      <c r="N784" s="654">
        <v>19188.493320356334</v>
      </c>
    </row>
    <row r="785" spans="1:14" ht="14.4" customHeight="1" x14ac:dyDescent="0.3">
      <c r="A785" s="649" t="s">
        <v>580</v>
      </c>
      <c r="B785" s="650" t="s">
        <v>581</v>
      </c>
      <c r="C785" s="651" t="s">
        <v>590</v>
      </c>
      <c r="D785" s="652" t="s">
        <v>3292</v>
      </c>
      <c r="E785" s="651" t="s">
        <v>608</v>
      </c>
      <c r="F785" s="652" t="s">
        <v>3297</v>
      </c>
      <c r="G785" s="651" t="s">
        <v>630</v>
      </c>
      <c r="H785" s="651" t="s">
        <v>1614</v>
      </c>
      <c r="I785" s="651" t="s">
        <v>237</v>
      </c>
      <c r="J785" s="651" t="s">
        <v>1615</v>
      </c>
      <c r="K785" s="651"/>
      <c r="L785" s="653">
        <v>91.610000000000014</v>
      </c>
      <c r="M785" s="653">
        <v>2</v>
      </c>
      <c r="N785" s="654">
        <v>183.22000000000003</v>
      </c>
    </row>
    <row r="786" spans="1:14" ht="14.4" customHeight="1" x14ac:dyDescent="0.3">
      <c r="A786" s="649" t="s">
        <v>580</v>
      </c>
      <c r="B786" s="650" t="s">
        <v>581</v>
      </c>
      <c r="C786" s="651" t="s">
        <v>590</v>
      </c>
      <c r="D786" s="652" t="s">
        <v>3292</v>
      </c>
      <c r="E786" s="651" t="s">
        <v>608</v>
      </c>
      <c r="F786" s="652" t="s">
        <v>3297</v>
      </c>
      <c r="G786" s="651" t="s">
        <v>630</v>
      </c>
      <c r="H786" s="651" t="s">
        <v>1616</v>
      </c>
      <c r="I786" s="651" t="s">
        <v>1617</v>
      </c>
      <c r="J786" s="651" t="s">
        <v>1618</v>
      </c>
      <c r="K786" s="651" t="s">
        <v>1619</v>
      </c>
      <c r="L786" s="653">
        <v>455.70089619860858</v>
      </c>
      <c r="M786" s="653">
        <v>3.6320000000000001</v>
      </c>
      <c r="N786" s="654">
        <v>1655.1056549933464</v>
      </c>
    </row>
    <row r="787" spans="1:14" ht="14.4" customHeight="1" x14ac:dyDescent="0.3">
      <c r="A787" s="649" t="s">
        <v>580</v>
      </c>
      <c r="B787" s="650" t="s">
        <v>581</v>
      </c>
      <c r="C787" s="651" t="s">
        <v>590</v>
      </c>
      <c r="D787" s="652" t="s">
        <v>3292</v>
      </c>
      <c r="E787" s="651" t="s">
        <v>608</v>
      </c>
      <c r="F787" s="652" t="s">
        <v>3297</v>
      </c>
      <c r="G787" s="651" t="s">
        <v>630</v>
      </c>
      <c r="H787" s="651" t="s">
        <v>2741</v>
      </c>
      <c r="I787" s="651" t="s">
        <v>2742</v>
      </c>
      <c r="J787" s="651" t="s">
        <v>2743</v>
      </c>
      <c r="K787" s="651" t="s">
        <v>2744</v>
      </c>
      <c r="L787" s="653">
        <v>520.48</v>
      </c>
      <c r="M787" s="653">
        <v>1</v>
      </c>
      <c r="N787" s="654">
        <v>520.48</v>
      </c>
    </row>
    <row r="788" spans="1:14" ht="14.4" customHeight="1" x14ac:dyDescent="0.3">
      <c r="A788" s="649" t="s">
        <v>580</v>
      </c>
      <c r="B788" s="650" t="s">
        <v>581</v>
      </c>
      <c r="C788" s="651" t="s">
        <v>590</v>
      </c>
      <c r="D788" s="652" t="s">
        <v>3292</v>
      </c>
      <c r="E788" s="651" t="s">
        <v>608</v>
      </c>
      <c r="F788" s="652" t="s">
        <v>3297</v>
      </c>
      <c r="G788" s="651" t="s">
        <v>630</v>
      </c>
      <c r="H788" s="651" t="s">
        <v>1620</v>
      </c>
      <c r="I788" s="651" t="s">
        <v>1621</v>
      </c>
      <c r="J788" s="651" t="s">
        <v>1622</v>
      </c>
      <c r="K788" s="651" t="s">
        <v>1623</v>
      </c>
      <c r="L788" s="653">
        <v>1723.0200000000004</v>
      </c>
      <c r="M788" s="653">
        <v>4</v>
      </c>
      <c r="N788" s="654">
        <v>6892.0800000000017</v>
      </c>
    </row>
    <row r="789" spans="1:14" ht="14.4" customHeight="1" x14ac:dyDescent="0.3">
      <c r="A789" s="649" t="s">
        <v>580</v>
      </c>
      <c r="B789" s="650" t="s">
        <v>581</v>
      </c>
      <c r="C789" s="651" t="s">
        <v>590</v>
      </c>
      <c r="D789" s="652" t="s">
        <v>3292</v>
      </c>
      <c r="E789" s="651" t="s">
        <v>608</v>
      </c>
      <c r="F789" s="652" t="s">
        <v>3297</v>
      </c>
      <c r="G789" s="651" t="s">
        <v>630</v>
      </c>
      <c r="H789" s="651" t="s">
        <v>2745</v>
      </c>
      <c r="I789" s="651" t="s">
        <v>2745</v>
      </c>
      <c r="J789" s="651" t="s">
        <v>2746</v>
      </c>
      <c r="K789" s="651" t="s">
        <v>1462</v>
      </c>
      <c r="L789" s="653">
        <v>1265</v>
      </c>
      <c r="M789" s="653">
        <v>1</v>
      </c>
      <c r="N789" s="654">
        <v>1265</v>
      </c>
    </row>
    <row r="790" spans="1:14" ht="14.4" customHeight="1" x14ac:dyDescent="0.3">
      <c r="A790" s="649" t="s">
        <v>580</v>
      </c>
      <c r="B790" s="650" t="s">
        <v>581</v>
      </c>
      <c r="C790" s="651" t="s">
        <v>590</v>
      </c>
      <c r="D790" s="652" t="s">
        <v>3292</v>
      </c>
      <c r="E790" s="651" t="s">
        <v>608</v>
      </c>
      <c r="F790" s="652" t="s">
        <v>3297</v>
      </c>
      <c r="G790" s="651" t="s">
        <v>630</v>
      </c>
      <c r="H790" s="651" t="s">
        <v>2747</v>
      </c>
      <c r="I790" s="651" t="s">
        <v>2747</v>
      </c>
      <c r="J790" s="651" t="s">
        <v>2748</v>
      </c>
      <c r="K790" s="651" t="s">
        <v>2749</v>
      </c>
      <c r="L790" s="653">
        <v>138.0000862273084</v>
      </c>
      <c r="M790" s="653">
        <v>5.0190000000000001</v>
      </c>
      <c r="N790" s="654">
        <v>692.62243277486084</v>
      </c>
    </row>
    <row r="791" spans="1:14" ht="14.4" customHeight="1" x14ac:dyDescent="0.3">
      <c r="A791" s="649" t="s">
        <v>580</v>
      </c>
      <c r="B791" s="650" t="s">
        <v>581</v>
      </c>
      <c r="C791" s="651" t="s">
        <v>590</v>
      </c>
      <c r="D791" s="652" t="s">
        <v>3292</v>
      </c>
      <c r="E791" s="651" t="s">
        <v>608</v>
      </c>
      <c r="F791" s="652" t="s">
        <v>3297</v>
      </c>
      <c r="G791" s="651" t="s">
        <v>630</v>
      </c>
      <c r="H791" s="651" t="s">
        <v>2750</v>
      </c>
      <c r="I791" s="651" t="s">
        <v>2750</v>
      </c>
      <c r="J791" s="651" t="s">
        <v>2748</v>
      </c>
      <c r="K791" s="651" t="s">
        <v>2751</v>
      </c>
      <c r="L791" s="653">
        <v>571.54999999999995</v>
      </c>
      <c r="M791" s="653">
        <v>2</v>
      </c>
      <c r="N791" s="654">
        <v>1143.0999999999999</v>
      </c>
    </row>
    <row r="792" spans="1:14" ht="14.4" customHeight="1" x14ac:dyDescent="0.3">
      <c r="A792" s="649" t="s">
        <v>580</v>
      </c>
      <c r="B792" s="650" t="s">
        <v>581</v>
      </c>
      <c r="C792" s="651" t="s">
        <v>590</v>
      </c>
      <c r="D792" s="652" t="s">
        <v>3292</v>
      </c>
      <c r="E792" s="651" t="s">
        <v>608</v>
      </c>
      <c r="F792" s="652" t="s">
        <v>3297</v>
      </c>
      <c r="G792" s="651" t="s">
        <v>630</v>
      </c>
      <c r="H792" s="651" t="s">
        <v>1624</v>
      </c>
      <c r="I792" s="651" t="s">
        <v>1625</v>
      </c>
      <c r="J792" s="651" t="s">
        <v>1596</v>
      </c>
      <c r="K792" s="651" t="s">
        <v>1626</v>
      </c>
      <c r="L792" s="653">
        <v>1297.8158948636838</v>
      </c>
      <c r="M792" s="653">
        <v>12.348365700000002</v>
      </c>
      <c r="N792" s="654">
        <v>16025.905281049521</v>
      </c>
    </row>
    <row r="793" spans="1:14" ht="14.4" customHeight="1" x14ac:dyDescent="0.3">
      <c r="A793" s="649" t="s">
        <v>580</v>
      </c>
      <c r="B793" s="650" t="s">
        <v>581</v>
      </c>
      <c r="C793" s="651" t="s">
        <v>590</v>
      </c>
      <c r="D793" s="652" t="s">
        <v>3292</v>
      </c>
      <c r="E793" s="651" t="s">
        <v>608</v>
      </c>
      <c r="F793" s="652" t="s">
        <v>3297</v>
      </c>
      <c r="G793" s="651" t="s">
        <v>630</v>
      </c>
      <c r="H793" s="651" t="s">
        <v>2752</v>
      </c>
      <c r="I793" s="651" t="s">
        <v>2753</v>
      </c>
      <c r="J793" s="651" t="s">
        <v>2754</v>
      </c>
      <c r="K793" s="651" t="s">
        <v>2755</v>
      </c>
      <c r="L793" s="653">
        <v>301.66879418481102</v>
      </c>
      <c r="M793" s="653">
        <v>1</v>
      </c>
      <c r="N793" s="654">
        <v>301.66879418481102</v>
      </c>
    </row>
    <row r="794" spans="1:14" ht="14.4" customHeight="1" x14ac:dyDescent="0.3">
      <c r="A794" s="649" t="s">
        <v>580</v>
      </c>
      <c r="B794" s="650" t="s">
        <v>581</v>
      </c>
      <c r="C794" s="651" t="s">
        <v>590</v>
      </c>
      <c r="D794" s="652" t="s">
        <v>3292</v>
      </c>
      <c r="E794" s="651" t="s">
        <v>608</v>
      </c>
      <c r="F794" s="652" t="s">
        <v>3297</v>
      </c>
      <c r="G794" s="651" t="s">
        <v>630</v>
      </c>
      <c r="H794" s="651" t="s">
        <v>2756</v>
      </c>
      <c r="I794" s="651" t="s">
        <v>2757</v>
      </c>
      <c r="J794" s="651" t="s">
        <v>2758</v>
      </c>
      <c r="K794" s="651" t="s">
        <v>2759</v>
      </c>
      <c r="L794" s="653">
        <v>145.97884343416786</v>
      </c>
      <c r="M794" s="653">
        <v>1</v>
      </c>
      <c r="N794" s="654">
        <v>145.97884343416786</v>
      </c>
    </row>
    <row r="795" spans="1:14" ht="14.4" customHeight="1" x14ac:dyDescent="0.3">
      <c r="A795" s="649" t="s">
        <v>580</v>
      </c>
      <c r="B795" s="650" t="s">
        <v>581</v>
      </c>
      <c r="C795" s="651" t="s">
        <v>590</v>
      </c>
      <c r="D795" s="652" t="s">
        <v>3292</v>
      </c>
      <c r="E795" s="651" t="s">
        <v>608</v>
      </c>
      <c r="F795" s="652" t="s">
        <v>3297</v>
      </c>
      <c r="G795" s="651" t="s">
        <v>630</v>
      </c>
      <c r="H795" s="651" t="s">
        <v>2760</v>
      </c>
      <c r="I795" s="651" t="s">
        <v>2761</v>
      </c>
      <c r="J795" s="651" t="s">
        <v>2762</v>
      </c>
      <c r="K795" s="651" t="s">
        <v>2763</v>
      </c>
      <c r="L795" s="653">
        <v>37.151428571428582</v>
      </c>
      <c r="M795" s="653">
        <v>14</v>
      </c>
      <c r="N795" s="654">
        <v>520.12000000000012</v>
      </c>
    </row>
    <row r="796" spans="1:14" ht="14.4" customHeight="1" x14ac:dyDescent="0.3">
      <c r="A796" s="649" t="s">
        <v>580</v>
      </c>
      <c r="B796" s="650" t="s">
        <v>581</v>
      </c>
      <c r="C796" s="651" t="s">
        <v>590</v>
      </c>
      <c r="D796" s="652" t="s">
        <v>3292</v>
      </c>
      <c r="E796" s="651" t="s">
        <v>608</v>
      </c>
      <c r="F796" s="652" t="s">
        <v>3297</v>
      </c>
      <c r="G796" s="651" t="s">
        <v>630</v>
      </c>
      <c r="H796" s="651" t="s">
        <v>1633</v>
      </c>
      <c r="I796" s="651" t="s">
        <v>1634</v>
      </c>
      <c r="J796" s="651" t="s">
        <v>1635</v>
      </c>
      <c r="K796" s="651" t="s">
        <v>1636</v>
      </c>
      <c r="L796" s="653">
        <v>374.65</v>
      </c>
      <c r="M796" s="653">
        <v>1</v>
      </c>
      <c r="N796" s="654">
        <v>374.65</v>
      </c>
    </row>
    <row r="797" spans="1:14" ht="14.4" customHeight="1" x14ac:dyDescent="0.3">
      <c r="A797" s="649" t="s">
        <v>580</v>
      </c>
      <c r="B797" s="650" t="s">
        <v>581</v>
      </c>
      <c r="C797" s="651" t="s">
        <v>590</v>
      </c>
      <c r="D797" s="652" t="s">
        <v>3292</v>
      </c>
      <c r="E797" s="651" t="s">
        <v>608</v>
      </c>
      <c r="F797" s="652" t="s">
        <v>3297</v>
      </c>
      <c r="G797" s="651" t="s">
        <v>630</v>
      </c>
      <c r="H797" s="651" t="s">
        <v>1637</v>
      </c>
      <c r="I797" s="651" t="s">
        <v>1638</v>
      </c>
      <c r="J797" s="651" t="s">
        <v>1639</v>
      </c>
      <c r="K797" s="651" t="s">
        <v>1640</v>
      </c>
      <c r="L797" s="653">
        <v>102.67999999999999</v>
      </c>
      <c r="M797" s="653">
        <v>3</v>
      </c>
      <c r="N797" s="654">
        <v>308.03999999999996</v>
      </c>
    </row>
    <row r="798" spans="1:14" ht="14.4" customHeight="1" x14ac:dyDescent="0.3">
      <c r="A798" s="649" t="s">
        <v>580</v>
      </c>
      <c r="B798" s="650" t="s">
        <v>581</v>
      </c>
      <c r="C798" s="651" t="s">
        <v>590</v>
      </c>
      <c r="D798" s="652" t="s">
        <v>3292</v>
      </c>
      <c r="E798" s="651" t="s">
        <v>608</v>
      </c>
      <c r="F798" s="652" t="s">
        <v>3297</v>
      </c>
      <c r="G798" s="651" t="s">
        <v>630</v>
      </c>
      <c r="H798" s="651" t="s">
        <v>2764</v>
      </c>
      <c r="I798" s="651" t="s">
        <v>2765</v>
      </c>
      <c r="J798" s="651" t="s">
        <v>2766</v>
      </c>
      <c r="K798" s="651" t="s">
        <v>1501</v>
      </c>
      <c r="L798" s="653">
        <v>36.333333333333336</v>
      </c>
      <c r="M798" s="653">
        <v>3</v>
      </c>
      <c r="N798" s="654">
        <v>109</v>
      </c>
    </row>
    <row r="799" spans="1:14" ht="14.4" customHeight="1" x14ac:dyDescent="0.3">
      <c r="A799" s="649" t="s">
        <v>580</v>
      </c>
      <c r="B799" s="650" t="s">
        <v>581</v>
      </c>
      <c r="C799" s="651" t="s">
        <v>590</v>
      </c>
      <c r="D799" s="652" t="s">
        <v>3292</v>
      </c>
      <c r="E799" s="651" t="s">
        <v>608</v>
      </c>
      <c r="F799" s="652" t="s">
        <v>3297</v>
      </c>
      <c r="G799" s="651" t="s">
        <v>630</v>
      </c>
      <c r="H799" s="651" t="s">
        <v>2767</v>
      </c>
      <c r="I799" s="651" t="s">
        <v>2768</v>
      </c>
      <c r="J799" s="651" t="s">
        <v>2769</v>
      </c>
      <c r="K799" s="651" t="s">
        <v>2770</v>
      </c>
      <c r="L799" s="653">
        <v>684.30699118114183</v>
      </c>
      <c r="M799" s="653">
        <v>2</v>
      </c>
      <c r="N799" s="654">
        <v>1368.6139823622837</v>
      </c>
    </row>
    <row r="800" spans="1:14" ht="14.4" customHeight="1" x14ac:dyDescent="0.3">
      <c r="A800" s="649" t="s">
        <v>580</v>
      </c>
      <c r="B800" s="650" t="s">
        <v>581</v>
      </c>
      <c r="C800" s="651" t="s">
        <v>590</v>
      </c>
      <c r="D800" s="652" t="s">
        <v>3292</v>
      </c>
      <c r="E800" s="651" t="s">
        <v>608</v>
      </c>
      <c r="F800" s="652" t="s">
        <v>3297</v>
      </c>
      <c r="G800" s="651" t="s">
        <v>630</v>
      </c>
      <c r="H800" s="651" t="s">
        <v>1645</v>
      </c>
      <c r="I800" s="651" t="s">
        <v>1645</v>
      </c>
      <c r="J800" s="651" t="s">
        <v>1646</v>
      </c>
      <c r="K800" s="651" t="s">
        <v>1647</v>
      </c>
      <c r="L800" s="653">
        <v>748.06359480398714</v>
      </c>
      <c r="M800" s="653">
        <v>15.0203846</v>
      </c>
      <c r="N800" s="654">
        <v>11236.202899214448</v>
      </c>
    </row>
    <row r="801" spans="1:14" ht="14.4" customHeight="1" x14ac:dyDescent="0.3">
      <c r="A801" s="649" t="s">
        <v>580</v>
      </c>
      <c r="B801" s="650" t="s">
        <v>581</v>
      </c>
      <c r="C801" s="651" t="s">
        <v>590</v>
      </c>
      <c r="D801" s="652" t="s">
        <v>3292</v>
      </c>
      <c r="E801" s="651" t="s">
        <v>608</v>
      </c>
      <c r="F801" s="652" t="s">
        <v>3297</v>
      </c>
      <c r="G801" s="651" t="s">
        <v>630</v>
      </c>
      <c r="H801" s="651" t="s">
        <v>1648</v>
      </c>
      <c r="I801" s="651" t="s">
        <v>1649</v>
      </c>
      <c r="J801" s="651" t="s">
        <v>1650</v>
      </c>
      <c r="K801" s="651" t="s">
        <v>1651</v>
      </c>
      <c r="L801" s="653">
        <v>23333.5</v>
      </c>
      <c r="M801" s="653">
        <v>5</v>
      </c>
      <c r="N801" s="654">
        <v>116667.5</v>
      </c>
    </row>
    <row r="802" spans="1:14" ht="14.4" customHeight="1" x14ac:dyDescent="0.3">
      <c r="A802" s="649" t="s">
        <v>580</v>
      </c>
      <c r="B802" s="650" t="s">
        <v>581</v>
      </c>
      <c r="C802" s="651" t="s">
        <v>590</v>
      </c>
      <c r="D802" s="652" t="s">
        <v>3292</v>
      </c>
      <c r="E802" s="651" t="s">
        <v>608</v>
      </c>
      <c r="F802" s="652" t="s">
        <v>3297</v>
      </c>
      <c r="G802" s="651" t="s">
        <v>630</v>
      </c>
      <c r="H802" s="651" t="s">
        <v>1652</v>
      </c>
      <c r="I802" s="651" t="s">
        <v>1653</v>
      </c>
      <c r="J802" s="651" t="s">
        <v>1654</v>
      </c>
      <c r="K802" s="651" t="s">
        <v>1655</v>
      </c>
      <c r="L802" s="653">
        <v>1503.3023739138901</v>
      </c>
      <c r="M802" s="653">
        <v>180</v>
      </c>
      <c r="N802" s="654">
        <v>270594.42730450019</v>
      </c>
    </row>
    <row r="803" spans="1:14" ht="14.4" customHeight="1" x14ac:dyDescent="0.3">
      <c r="A803" s="649" t="s">
        <v>580</v>
      </c>
      <c r="B803" s="650" t="s">
        <v>581</v>
      </c>
      <c r="C803" s="651" t="s">
        <v>590</v>
      </c>
      <c r="D803" s="652" t="s">
        <v>3292</v>
      </c>
      <c r="E803" s="651" t="s">
        <v>608</v>
      </c>
      <c r="F803" s="652" t="s">
        <v>3297</v>
      </c>
      <c r="G803" s="651" t="s">
        <v>630</v>
      </c>
      <c r="H803" s="651" t="s">
        <v>1668</v>
      </c>
      <c r="I803" s="651" t="s">
        <v>1668</v>
      </c>
      <c r="J803" s="651" t="s">
        <v>1669</v>
      </c>
      <c r="K803" s="651" t="s">
        <v>1670</v>
      </c>
      <c r="L803" s="653">
        <v>45.648152432713054</v>
      </c>
      <c r="M803" s="653">
        <v>249.38210839999996</v>
      </c>
      <c r="N803" s="654">
        <v>11383.832498234569</v>
      </c>
    </row>
    <row r="804" spans="1:14" ht="14.4" customHeight="1" x14ac:dyDescent="0.3">
      <c r="A804" s="649" t="s">
        <v>580</v>
      </c>
      <c r="B804" s="650" t="s">
        <v>581</v>
      </c>
      <c r="C804" s="651" t="s">
        <v>590</v>
      </c>
      <c r="D804" s="652" t="s">
        <v>3292</v>
      </c>
      <c r="E804" s="651" t="s">
        <v>608</v>
      </c>
      <c r="F804" s="652" t="s">
        <v>3297</v>
      </c>
      <c r="G804" s="651" t="s">
        <v>630</v>
      </c>
      <c r="H804" s="651" t="s">
        <v>1671</v>
      </c>
      <c r="I804" s="651" t="s">
        <v>1671</v>
      </c>
      <c r="J804" s="651" t="s">
        <v>1669</v>
      </c>
      <c r="K804" s="651" t="s">
        <v>1672</v>
      </c>
      <c r="L804" s="653">
        <v>68.684685465882765</v>
      </c>
      <c r="M804" s="653">
        <v>313.72967280000017</v>
      </c>
      <c r="N804" s="654">
        <v>21548.423897582328</v>
      </c>
    </row>
    <row r="805" spans="1:14" ht="14.4" customHeight="1" x14ac:dyDescent="0.3">
      <c r="A805" s="649" t="s">
        <v>580</v>
      </c>
      <c r="B805" s="650" t="s">
        <v>581</v>
      </c>
      <c r="C805" s="651" t="s">
        <v>590</v>
      </c>
      <c r="D805" s="652" t="s">
        <v>3292</v>
      </c>
      <c r="E805" s="651" t="s">
        <v>608</v>
      </c>
      <c r="F805" s="652" t="s">
        <v>3297</v>
      </c>
      <c r="G805" s="651" t="s">
        <v>630</v>
      </c>
      <c r="H805" s="651" t="s">
        <v>1673</v>
      </c>
      <c r="I805" s="651" t="s">
        <v>1673</v>
      </c>
      <c r="J805" s="651" t="s">
        <v>1669</v>
      </c>
      <c r="K805" s="651" t="s">
        <v>1674</v>
      </c>
      <c r="L805" s="653">
        <v>272.16741857550051</v>
      </c>
      <c r="M805" s="653">
        <v>186.00310690000063</v>
      </c>
      <c r="N805" s="654">
        <v>50623.985451996043</v>
      </c>
    </row>
    <row r="806" spans="1:14" ht="14.4" customHeight="1" x14ac:dyDescent="0.3">
      <c r="A806" s="649" t="s">
        <v>580</v>
      </c>
      <c r="B806" s="650" t="s">
        <v>581</v>
      </c>
      <c r="C806" s="651" t="s">
        <v>590</v>
      </c>
      <c r="D806" s="652" t="s">
        <v>3292</v>
      </c>
      <c r="E806" s="651" t="s">
        <v>608</v>
      </c>
      <c r="F806" s="652" t="s">
        <v>3297</v>
      </c>
      <c r="G806" s="651" t="s">
        <v>630</v>
      </c>
      <c r="H806" s="651" t="s">
        <v>1679</v>
      </c>
      <c r="I806" s="651" t="s">
        <v>1680</v>
      </c>
      <c r="J806" s="651" t="s">
        <v>1681</v>
      </c>
      <c r="K806" s="651" t="s">
        <v>1682</v>
      </c>
      <c r="L806" s="653">
        <v>55.37</v>
      </c>
      <c r="M806" s="653">
        <v>1</v>
      </c>
      <c r="N806" s="654">
        <v>55.37</v>
      </c>
    </row>
    <row r="807" spans="1:14" ht="14.4" customHeight="1" x14ac:dyDescent="0.3">
      <c r="A807" s="649" t="s">
        <v>580</v>
      </c>
      <c r="B807" s="650" t="s">
        <v>581</v>
      </c>
      <c r="C807" s="651" t="s">
        <v>590</v>
      </c>
      <c r="D807" s="652" t="s">
        <v>3292</v>
      </c>
      <c r="E807" s="651" t="s">
        <v>608</v>
      </c>
      <c r="F807" s="652" t="s">
        <v>3297</v>
      </c>
      <c r="G807" s="651" t="s">
        <v>630</v>
      </c>
      <c r="H807" s="651" t="s">
        <v>1686</v>
      </c>
      <c r="I807" s="651" t="s">
        <v>237</v>
      </c>
      <c r="J807" s="651" t="s">
        <v>1687</v>
      </c>
      <c r="K807" s="651"/>
      <c r="L807" s="653">
        <v>1392.5808500203166</v>
      </c>
      <c r="M807" s="653">
        <v>3</v>
      </c>
      <c r="N807" s="654">
        <v>4177.7425500609497</v>
      </c>
    </row>
    <row r="808" spans="1:14" ht="14.4" customHeight="1" x14ac:dyDescent="0.3">
      <c r="A808" s="649" t="s">
        <v>580</v>
      </c>
      <c r="B808" s="650" t="s">
        <v>581</v>
      </c>
      <c r="C808" s="651" t="s">
        <v>590</v>
      </c>
      <c r="D808" s="652" t="s">
        <v>3292</v>
      </c>
      <c r="E808" s="651" t="s">
        <v>608</v>
      </c>
      <c r="F808" s="652" t="s">
        <v>3297</v>
      </c>
      <c r="G808" s="651" t="s">
        <v>630</v>
      </c>
      <c r="H808" s="651" t="s">
        <v>2771</v>
      </c>
      <c r="I808" s="651" t="s">
        <v>2772</v>
      </c>
      <c r="J808" s="651" t="s">
        <v>2706</v>
      </c>
      <c r="K808" s="651" t="s">
        <v>2773</v>
      </c>
      <c r="L808" s="653">
        <v>211.42499999999998</v>
      </c>
      <c r="M808" s="653">
        <v>12</v>
      </c>
      <c r="N808" s="654">
        <v>2537.1</v>
      </c>
    </row>
    <row r="809" spans="1:14" ht="14.4" customHeight="1" x14ac:dyDescent="0.3">
      <c r="A809" s="649" t="s">
        <v>580</v>
      </c>
      <c r="B809" s="650" t="s">
        <v>581</v>
      </c>
      <c r="C809" s="651" t="s">
        <v>590</v>
      </c>
      <c r="D809" s="652" t="s">
        <v>3292</v>
      </c>
      <c r="E809" s="651" t="s">
        <v>608</v>
      </c>
      <c r="F809" s="652" t="s">
        <v>3297</v>
      </c>
      <c r="G809" s="651" t="s">
        <v>630</v>
      </c>
      <c r="H809" s="651" t="s">
        <v>1692</v>
      </c>
      <c r="I809" s="651" t="s">
        <v>1693</v>
      </c>
      <c r="J809" s="651" t="s">
        <v>1694</v>
      </c>
      <c r="K809" s="651" t="s">
        <v>1695</v>
      </c>
      <c r="L809" s="653">
        <v>511.82516855174759</v>
      </c>
      <c r="M809" s="653">
        <v>37.729652700000003</v>
      </c>
      <c r="N809" s="654">
        <v>19310.985852576399</v>
      </c>
    </row>
    <row r="810" spans="1:14" ht="14.4" customHeight="1" x14ac:dyDescent="0.3">
      <c r="A810" s="649" t="s">
        <v>580</v>
      </c>
      <c r="B810" s="650" t="s">
        <v>581</v>
      </c>
      <c r="C810" s="651" t="s">
        <v>590</v>
      </c>
      <c r="D810" s="652" t="s">
        <v>3292</v>
      </c>
      <c r="E810" s="651" t="s">
        <v>608</v>
      </c>
      <c r="F810" s="652" t="s">
        <v>3297</v>
      </c>
      <c r="G810" s="651" t="s">
        <v>630</v>
      </c>
      <c r="H810" s="651" t="s">
        <v>1696</v>
      </c>
      <c r="I810" s="651" t="s">
        <v>237</v>
      </c>
      <c r="J810" s="651" t="s">
        <v>1697</v>
      </c>
      <c r="K810" s="651"/>
      <c r="L810" s="653">
        <v>665.27499999999998</v>
      </c>
      <c r="M810" s="653">
        <v>4</v>
      </c>
      <c r="N810" s="654">
        <v>2661.1</v>
      </c>
    </row>
    <row r="811" spans="1:14" ht="14.4" customHeight="1" x14ac:dyDescent="0.3">
      <c r="A811" s="649" t="s">
        <v>580</v>
      </c>
      <c r="B811" s="650" t="s">
        <v>581</v>
      </c>
      <c r="C811" s="651" t="s">
        <v>590</v>
      </c>
      <c r="D811" s="652" t="s">
        <v>3292</v>
      </c>
      <c r="E811" s="651" t="s">
        <v>608</v>
      </c>
      <c r="F811" s="652" t="s">
        <v>3297</v>
      </c>
      <c r="G811" s="651" t="s">
        <v>630</v>
      </c>
      <c r="H811" s="651" t="s">
        <v>1698</v>
      </c>
      <c r="I811" s="651" t="s">
        <v>237</v>
      </c>
      <c r="J811" s="651" t="s">
        <v>1699</v>
      </c>
      <c r="K811" s="651"/>
      <c r="L811" s="653">
        <v>862.14527522010235</v>
      </c>
      <c r="M811" s="653">
        <v>5</v>
      </c>
      <c r="N811" s="654">
        <v>4310.7263761005115</v>
      </c>
    </row>
    <row r="812" spans="1:14" ht="14.4" customHeight="1" x14ac:dyDescent="0.3">
      <c r="A812" s="649" t="s">
        <v>580</v>
      </c>
      <c r="B812" s="650" t="s">
        <v>581</v>
      </c>
      <c r="C812" s="651" t="s">
        <v>590</v>
      </c>
      <c r="D812" s="652" t="s">
        <v>3292</v>
      </c>
      <c r="E812" s="651" t="s">
        <v>608</v>
      </c>
      <c r="F812" s="652" t="s">
        <v>3297</v>
      </c>
      <c r="G812" s="651" t="s">
        <v>630</v>
      </c>
      <c r="H812" s="651" t="s">
        <v>1700</v>
      </c>
      <c r="I812" s="651" t="s">
        <v>1467</v>
      </c>
      <c r="J812" s="651" t="s">
        <v>1701</v>
      </c>
      <c r="K812" s="651" t="s">
        <v>1702</v>
      </c>
      <c r="L812" s="653">
        <v>32.6351642335162</v>
      </c>
      <c r="M812" s="653">
        <v>137</v>
      </c>
      <c r="N812" s="654">
        <v>4471.017499991719</v>
      </c>
    </row>
    <row r="813" spans="1:14" ht="14.4" customHeight="1" x14ac:dyDescent="0.3">
      <c r="A813" s="649" t="s">
        <v>580</v>
      </c>
      <c r="B813" s="650" t="s">
        <v>581</v>
      </c>
      <c r="C813" s="651" t="s">
        <v>590</v>
      </c>
      <c r="D813" s="652" t="s">
        <v>3292</v>
      </c>
      <c r="E813" s="651" t="s">
        <v>608</v>
      </c>
      <c r="F813" s="652" t="s">
        <v>3297</v>
      </c>
      <c r="G813" s="651" t="s">
        <v>630</v>
      </c>
      <c r="H813" s="651" t="s">
        <v>2774</v>
      </c>
      <c r="I813" s="651" t="s">
        <v>2775</v>
      </c>
      <c r="J813" s="651" t="s">
        <v>2776</v>
      </c>
      <c r="K813" s="651" t="s">
        <v>2777</v>
      </c>
      <c r="L813" s="653">
        <v>53.12</v>
      </c>
      <c r="M813" s="653">
        <v>1</v>
      </c>
      <c r="N813" s="654">
        <v>53.12</v>
      </c>
    </row>
    <row r="814" spans="1:14" ht="14.4" customHeight="1" x14ac:dyDescent="0.3">
      <c r="A814" s="649" t="s">
        <v>580</v>
      </c>
      <c r="B814" s="650" t="s">
        <v>581</v>
      </c>
      <c r="C814" s="651" t="s">
        <v>590</v>
      </c>
      <c r="D814" s="652" t="s">
        <v>3292</v>
      </c>
      <c r="E814" s="651" t="s">
        <v>608</v>
      </c>
      <c r="F814" s="652" t="s">
        <v>3297</v>
      </c>
      <c r="G814" s="651" t="s">
        <v>630</v>
      </c>
      <c r="H814" s="651" t="s">
        <v>2778</v>
      </c>
      <c r="I814" s="651" t="s">
        <v>2779</v>
      </c>
      <c r="J814" s="651" t="s">
        <v>2780</v>
      </c>
      <c r="K814" s="651" t="s">
        <v>2781</v>
      </c>
      <c r="L814" s="653">
        <v>141.36999999999998</v>
      </c>
      <c r="M814" s="653">
        <v>3</v>
      </c>
      <c r="N814" s="654">
        <v>424.1099999999999</v>
      </c>
    </row>
    <row r="815" spans="1:14" ht="14.4" customHeight="1" x14ac:dyDescent="0.3">
      <c r="A815" s="649" t="s">
        <v>580</v>
      </c>
      <c r="B815" s="650" t="s">
        <v>581</v>
      </c>
      <c r="C815" s="651" t="s">
        <v>590</v>
      </c>
      <c r="D815" s="652" t="s">
        <v>3292</v>
      </c>
      <c r="E815" s="651" t="s">
        <v>608</v>
      </c>
      <c r="F815" s="652" t="s">
        <v>3297</v>
      </c>
      <c r="G815" s="651" t="s">
        <v>630</v>
      </c>
      <c r="H815" s="651" t="s">
        <v>2782</v>
      </c>
      <c r="I815" s="651" t="s">
        <v>2782</v>
      </c>
      <c r="J815" s="651" t="s">
        <v>2783</v>
      </c>
      <c r="K815" s="651" t="s">
        <v>2784</v>
      </c>
      <c r="L815" s="653">
        <v>58.569962403613935</v>
      </c>
      <c r="M815" s="653">
        <v>1</v>
      </c>
      <c r="N815" s="654">
        <v>58.569962403613935</v>
      </c>
    </row>
    <row r="816" spans="1:14" ht="14.4" customHeight="1" x14ac:dyDescent="0.3">
      <c r="A816" s="649" t="s">
        <v>580</v>
      </c>
      <c r="B816" s="650" t="s">
        <v>581</v>
      </c>
      <c r="C816" s="651" t="s">
        <v>590</v>
      </c>
      <c r="D816" s="652" t="s">
        <v>3292</v>
      </c>
      <c r="E816" s="651" t="s">
        <v>608</v>
      </c>
      <c r="F816" s="652" t="s">
        <v>3297</v>
      </c>
      <c r="G816" s="651" t="s">
        <v>630</v>
      </c>
      <c r="H816" s="651" t="s">
        <v>2785</v>
      </c>
      <c r="I816" s="651" t="s">
        <v>2785</v>
      </c>
      <c r="J816" s="651" t="s">
        <v>2786</v>
      </c>
      <c r="K816" s="651" t="s">
        <v>2787</v>
      </c>
      <c r="L816" s="653">
        <v>241.5</v>
      </c>
      <c r="M816" s="653">
        <v>1</v>
      </c>
      <c r="N816" s="654">
        <v>241.5</v>
      </c>
    </row>
    <row r="817" spans="1:14" ht="14.4" customHeight="1" x14ac:dyDescent="0.3">
      <c r="A817" s="649" t="s">
        <v>580</v>
      </c>
      <c r="B817" s="650" t="s">
        <v>581</v>
      </c>
      <c r="C817" s="651" t="s">
        <v>590</v>
      </c>
      <c r="D817" s="652" t="s">
        <v>3292</v>
      </c>
      <c r="E817" s="651" t="s">
        <v>608</v>
      </c>
      <c r="F817" s="652" t="s">
        <v>3297</v>
      </c>
      <c r="G817" s="651" t="s">
        <v>630</v>
      </c>
      <c r="H817" s="651" t="s">
        <v>1708</v>
      </c>
      <c r="I817" s="651" t="s">
        <v>1708</v>
      </c>
      <c r="J817" s="651" t="s">
        <v>1709</v>
      </c>
      <c r="K817" s="651" t="s">
        <v>1710</v>
      </c>
      <c r="L817" s="653">
        <v>448.27035737823388</v>
      </c>
      <c r="M817" s="653">
        <v>127.21308300000001</v>
      </c>
      <c r="N817" s="654">
        <v>57025.854179596936</v>
      </c>
    </row>
    <row r="818" spans="1:14" ht="14.4" customHeight="1" x14ac:dyDescent="0.3">
      <c r="A818" s="649" t="s">
        <v>580</v>
      </c>
      <c r="B818" s="650" t="s">
        <v>581</v>
      </c>
      <c r="C818" s="651" t="s">
        <v>590</v>
      </c>
      <c r="D818" s="652" t="s">
        <v>3292</v>
      </c>
      <c r="E818" s="651" t="s">
        <v>608</v>
      </c>
      <c r="F818" s="652" t="s">
        <v>3297</v>
      </c>
      <c r="G818" s="651" t="s">
        <v>630</v>
      </c>
      <c r="H818" s="651" t="s">
        <v>1711</v>
      </c>
      <c r="I818" s="651" t="s">
        <v>1712</v>
      </c>
      <c r="J818" s="651" t="s">
        <v>1713</v>
      </c>
      <c r="K818" s="651" t="s">
        <v>1714</v>
      </c>
      <c r="L818" s="653">
        <v>243.65389459678605</v>
      </c>
      <c r="M818" s="653">
        <v>20</v>
      </c>
      <c r="N818" s="654">
        <v>4873.0778919357208</v>
      </c>
    </row>
    <row r="819" spans="1:14" ht="14.4" customHeight="1" x14ac:dyDescent="0.3">
      <c r="A819" s="649" t="s">
        <v>580</v>
      </c>
      <c r="B819" s="650" t="s">
        <v>581</v>
      </c>
      <c r="C819" s="651" t="s">
        <v>590</v>
      </c>
      <c r="D819" s="652" t="s">
        <v>3292</v>
      </c>
      <c r="E819" s="651" t="s">
        <v>608</v>
      </c>
      <c r="F819" s="652" t="s">
        <v>3297</v>
      </c>
      <c r="G819" s="651" t="s">
        <v>630</v>
      </c>
      <c r="H819" s="651" t="s">
        <v>1715</v>
      </c>
      <c r="I819" s="651" t="s">
        <v>1716</v>
      </c>
      <c r="J819" s="651" t="s">
        <v>1717</v>
      </c>
      <c r="K819" s="651" t="s">
        <v>1718</v>
      </c>
      <c r="L819" s="653">
        <v>446.97469544342852</v>
      </c>
      <c r="M819" s="653">
        <v>1.855</v>
      </c>
      <c r="N819" s="654">
        <v>829.13806004755986</v>
      </c>
    </row>
    <row r="820" spans="1:14" ht="14.4" customHeight="1" x14ac:dyDescent="0.3">
      <c r="A820" s="649" t="s">
        <v>580</v>
      </c>
      <c r="B820" s="650" t="s">
        <v>581</v>
      </c>
      <c r="C820" s="651" t="s">
        <v>590</v>
      </c>
      <c r="D820" s="652" t="s">
        <v>3292</v>
      </c>
      <c r="E820" s="651" t="s">
        <v>608</v>
      </c>
      <c r="F820" s="652" t="s">
        <v>3297</v>
      </c>
      <c r="G820" s="651" t="s">
        <v>630</v>
      </c>
      <c r="H820" s="651" t="s">
        <v>2788</v>
      </c>
      <c r="I820" s="651" t="s">
        <v>2789</v>
      </c>
      <c r="J820" s="651" t="s">
        <v>2790</v>
      </c>
      <c r="K820" s="651" t="s">
        <v>2784</v>
      </c>
      <c r="L820" s="653">
        <v>66.83</v>
      </c>
      <c r="M820" s="653">
        <v>1</v>
      </c>
      <c r="N820" s="654">
        <v>66.83</v>
      </c>
    </row>
    <row r="821" spans="1:14" ht="14.4" customHeight="1" x14ac:dyDescent="0.3">
      <c r="A821" s="649" t="s">
        <v>580</v>
      </c>
      <c r="B821" s="650" t="s">
        <v>581</v>
      </c>
      <c r="C821" s="651" t="s">
        <v>590</v>
      </c>
      <c r="D821" s="652" t="s">
        <v>3292</v>
      </c>
      <c r="E821" s="651" t="s">
        <v>608</v>
      </c>
      <c r="F821" s="652" t="s">
        <v>3297</v>
      </c>
      <c r="G821" s="651" t="s">
        <v>630</v>
      </c>
      <c r="H821" s="651" t="s">
        <v>2791</v>
      </c>
      <c r="I821" s="651" t="s">
        <v>2792</v>
      </c>
      <c r="J821" s="651" t="s">
        <v>2793</v>
      </c>
      <c r="K821" s="651" t="s">
        <v>2794</v>
      </c>
      <c r="L821" s="653">
        <v>542.85000000000014</v>
      </c>
      <c r="M821" s="653">
        <v>1</v>
      </c>
      <c r="N821" s="654">
        <v>542.85000000000014</v>
      </c>
    </row>
    <row r="822" spans="1:14" ht="14.4" customHeight="1" x14ac:dyDescent="0.3">
      <c r="A822" s="649" t="s">
        <v>580</v>
      </c>
      <c r="B822" s="650" t="s">
        <v>581</v>
      </c>
      <c r="C822" s="651" t="s">
        <v>590</v>
      </c>
      <c r="D822" s="652" t="s">
        <v>3292</v>
      </c>
      <c r="E822" s="651" t="s">
        <v>608</v>
      </c>
      <c r="F822" s="652" t="s">
        <v>3297</v>
      </c>
      <c r="G822" s="651" t="s">
        <v>630</v>
      </c>
      <c r="H822" s="651" t="s">
        <v>1719</v>
      </c>
      <c r="I822" s="651" t="s">
        <v>1720</v>
      </c>
      <c r="J822" s="651" t="s">
        <v>1721</v>
      </c>
      <c r="K822" s="651" t="s">
        <v>1722</v>
      </c>
      <c r="L822" s="653">
        <v>128.96000000000004</v>
      </c>
      <c r="M822" s="653">
        <v>2</v>
      </c>
      <c r="N822" s="654">
        <v>257.92000000000007</v>
      </c>
    </row>
    <row r="823" spans="1:14" ht="14.4" customHeight="1" x14ac:dyDescent="0.3">
      <c r="A823" s="649" t="s">
        <v>580</v>
      </c>
      <c r="B823" s="650" t="s">
        <v>581</v>
      </c>
      <c r="C823" s="651" t="s">
        <v>590</v>
      </c>
      <c r="D823" s="652" t="s">
        <v>3292</v>
      </c>
      <c r="E823" s="651" t="s">
        <v>608</v>
      </c>
      <c r="F823" s="652" t="s">
        <v>3297</v>
      </c>
      <c r="G823" s="651" t="s">
        <v>630</v>
      </c>
      <c r="H823" s="651" t="s">
        <v>2795</v>
      </c>
      <c r="I823" s="651" t="s">
        <v>2796</v>
      </c>
      <c r="J823" s="651" t="s">
        <v>2797</v>
      </c>
      <c r="K823" s="651"/>
      <c r="L823" s="653">
        <v>114.69</v>
      </c>
      <c r="M823" s="653">
        <v>2</v>
      </c>
      <c r="N823" s="654">
        <v>229.38</v>
      </c>
    </row>
    <row r="824" spans="1:14" ht="14.4" customHeight="1" x14ac:dyDescent="0.3">
      <c r="A824" s="649" t="s">
        <v>580</v>
      </c>
      <c r="B824" s="650" t="s">
        <v>581</v>
      </c>
      <c r="C824" s="651" t="s">
        <v>590</v>
      </c>
      <c r="D824" s="652" t="s">
        <v>3292</v>
      </c>
      <c r="E824" s="651" t="s">
        <v>608</v>
      </c>
      <c r="F824" s="652" t="s">
        <v>3297</v>
      </c>
      <c r="G824" s="651" t="s">
        <v>630</v>
      </c>
      <c r="H824" s="651" t="s">
        <v>1727</v>
      </c>
      <c r="I824" s="651" t="s">
        <v>1727</v>
      </c>
      <c r="J824" s="651" t="s">
        <v>1728</v>
      </c>
      <c r="K824" s="651" t="s">
        <v>1729</v>
      </c>
      <c r="L824" s="653">
        <v>69.940423700697608</v>
      </c>
      <c r="M824" s="653">
        <v>12.312000000000001</v>
      </c>
      <c r="N824" s="654">
        <v>861.10649660298907</v>
      </c>
    </row>
    <row r="825" spans="1:14" ht="14.4" customHeight="1" x14ac:dyDescent="0.3">
      <c r="A825" s="649" t="s">
        <v>580</v>
      </c>
      <c r="B825" s="650" t="s">
        <v>581</v>
      </c>
      <c r="C825" s="651" t="s">
        <v>590</v>
      </c>
      <c r="D825" s="652" t="s">
        <v>3292</v>
      </c>
      <c r="E825" s="651" t="s">
        <v>608</v>
      </c>
      <c r="F825" s="652" t="s">
        <v>3297</v>
      </c>
      <c r="G825" s="651" t="s">
        <v>630</v>
      </c>
      <c r="H825" s="651" t="s">
        <v>1730</v>
      </c>
      <c r="I825" s="651" t="s">
        <v>1730</v>
      </c>
      <c r="J825" s="651" t="s">
        <v>1728</v>
      </c>
      <c r="K825" s="651" t="s">
        <v>1731</v>
      </c>
      <c r="L825" s="653">
        <v>354.49214752159429</v>
      </c>
      <c r="M825" s="653">
        <v>5</v>
      </c>
      <c r="N825" s="654">
        <v>1772.4607376079714</v>
      </c>
    </row>
    <row r="826" spans="1:14" ht="14.4" customHeight="1" x14ac:dyDescent="0.3">
      <c r="A826" s="649" t="s">
        <v>580</v>
      </c>
      <c r="B826" s="650" t="s">
        <v>581</v>
      </c>
      <c r="C826" s="651" t="s">
        <v>590</v>
      </c>
      <c r="D826" s="652" t="s">
        <v>3292</v>
      </c>
      <c r="E826" s="651" t="s">
        <v>608</v>
      </c>
      <c r="F826" s="652" t="s">
        <v>3297</v>
      </c>
      <c r="G826" s="651" t="s">
        <v>630</v>
      </c>
      <c r="H826" s="651" t="s">
        <v>1732</v>
      </c>
      <c r="I826" s="651" t="s">
        <v>1733</v>
      </c>
      <c r="J826" s="651" t="s">
        <v>1734</v>
      </c>
      <c r="K826" s="651" t="s">
        <v>980</v>
      </c>
      <c r="L826" s="653">
        <v>85.891465127228201</v>
      </c>
      <c r="M826" s="653">
        <v>13</v>
      </c>
      <c r="N826" s="654">
        <v>1116.5890466539665</v>
      </c>
    </row>
    <row r="827" spans="1:14" ht="14.4" customHeight="1" x14ac:dyDescent="0.3">
      <c r="A827" s="649" t="s">
        <v>580</v>
      </c>
      <c r="B827" s="650" t="s">
        <v>581</v>
      </c>
      <c r="C827" s="651" t="s">
        <v>590</v>
      </c>
      <c r="D827" s="652" t="s">
        <v>3292</v>
      </c>
      <c r="E827" s="651" t="s">
        <v>608</v>
      </c>
      <c r="F827" s="652" t="s">
        <v>3297</v>
      </c>
      <c r="G827" s="651" t="s">
        <v>630</v>
      </c>
      <c r="H827" s="651" t="s">
        <v>2798</v>
      </c>
      <c r="I827" s="651" t="s">
        <v>237</v>
      </c>
      <c r="J827" s="651" t="s">
        <v>2799</v>
      </c>
      <c r="K827" s="651"/>
      <c r="L827" s="653">
        <v>165.67</v>
      </c>
      <c r="M827" s="653">
        <v>3</v>
      </c>
      <c r="N827" s="654">
        <v>497.01</v>
      </c>
    </row>
    <row r="828" spans="1:14" ht="14.4" customHeight="1" x14ac:dyDescent="0.3">
      <c r="A828" s="649" t="s">
        <v>580</v>
      </c>
      <c r="B828" s="650" t="s">
        <v>581</v>
      </c>
      <c r="C828" s="651" t="s">
        <v>590</v>
      </c>
      <c r="D828" s="652" t="s">
        <v>3292</v>
      </c>
      <c r="E828" s="651" t="s">
        <v>608</v>
      </c>
      <c r="F828" s="652" t="s">
        <v>3297</v>
      </c>
      <c r="G828" s="651" t="s">
        <v>630</v>
      </c>
      <c r="H828" s="651" t="s">
        <v>2800</v>
      </c>
      <c r="I828" s="651" t="s">
        <v>2800</v>
      </c>
      <c r="J828" s="651" t="s">
        <v>2801</v>
      </c>
      <c r="K828" s="651" t="s">
        <v>2802</v>
      </c>
      <c r="L828" s="653">
        <v>27.689999999999994</v>
      </c>
      <c r="M828" s="653">
        <v>1</v>
      </c>
      <c r="N828" s="654">
        <v>27.689999999999994</v>
      </c>
    </row>
    <row r="829" spans="1:14" ht="14.4" customHeight="1" x14ac:dyDescent="0.3">
      <c r="A829" s="649" t="s">
        <v>580</v>
      </c>
      <c r="B829" s="650" t="s">
        <v>581</v>
      </c>
      <c r="C829" s="651" t="s">
        <v>590</v>
      </c>
      <c r="D829" s="652" t="s">
        <v>3292</v>
      </c>
      <c r="E829" s="651" t="s">
        <v>608</v>
      </c>
      <c r="F829" s="652" t="s">
        <v>3297</v>
      </c>
      <c r="G829" s="651" t="s">
        <v>630</v>
      </c>
      <c r="H829" s="651" t="s">
        <v>1750</v>
      </c>
      <c r="I829" s="651" t="s">
        <v>1750</v>
      </c>
      <c r="J829" s="651" t="s">
        <v>1751</v>
      </c>
      <c r="K829" s="651" t="s">
        <v>1752</v>
      </c>
      <c r="L829" s="653">
        <v>55.29</v>
      </c>
      <c r="M829" s="653">
        <v>2</v>
      </c>
      <c r="N829" s="654">
        <v>110.58</v>
      </c>
    </row>
    <row r="830" spans="1:14" ht="14.4" customHeight="1" x14ac:dyDescent="0.3">
      <c r="A830" s="649" t="s">
        <v>580</v>
      </c>
      <c r="B830" s="650" t="s">
        <v>581</v>
      </c>
      <c r="C830" s="651" t="s">
        <v>590</v>
      </c>
      <c r="D830" s="652" t="s">
        <v>3292</v>
      </c>
      <c r="E830" s="651" t="s">
        <v>608</v>
      </c>
      <c r="F830" s="652" t="s">
        <v>3297</v>
      </c>
      <c r="G830" s="651" t="s">
        <v>630</v>
      </c>
      <c r="H830" s="651" t="s">
        <v>2803</v>
      </c>
      <c r="I830" s="651" t="s">
        <v>2804</v>
      </c>
      <c r="J830" s="651" t="s">
        <v>2805</v>
      </c>
      <c r="K830" s="651" t="s">
        <v>2806</v>
      </c>
      <c r="L830" s="653">
        <v>729.64</v>
      </c>
      <c r="M830" s="653">
        <v>1</v>
      </c>
      <c r="N830" s="654">
        <v>729.64</v>
      </c>
    </row>
    <row r="831" spans="1:14" ht="14.4" customHeight="1" x14ac:dyDescent="0.3">
      <c r="A831" s="649" t="s">
        <v>580</v>
      </c>
      <c r="B831" s="650" t="s">
        <v>581</v>
      </c>
      <c r="C831" s="651" t="s">
        <v>590</v>
      </c>
      <c r="D831" s="652" t="s">
        <v>3292</v>
      </c>
      <c r="E831" s="651" t="s">
        <v>608</v>
      </c>
      <c r="F831" s="652" t="s">
        <v>3297</v>
      </c>
      <c r="G831" s="651" t="s">
        <v>630</v>
      </c>
      <c r="H831" s="651" t="s">
        <v>2807</v>
      </c>
      <c r="I831" s="651" t="s">
        <v>2808</v>
      </c>
      <c r="J831" s="651" t="s">
        <v>2805</v>
      </c>
      <c r="K831" s="651" t="s">
        <v>2809</v>
      </c>
      <c r="L831" s="653">
        <v>230.01499999999999</v>
      </c>
      <c r="M831" s="653">
        <v>2</v>
      </c>
      <c r="N831" s="654">
        <v>460.03</v>
      </c>
    </row>
    <row r="832" spans="1:14" ht="14.4" customHeight="1" x14ac:dyDescent="0.3">
      <c r="A832" s="649" t="s">
        <v>580</v>
      </c>
      <c r="B832" s="650" t="s">
        <v>581</v>
      </c>
      <c r="C832" s="651" t="s">
        <v>590</v>
      </c>
      <c r="D832" s="652" t="s">
        <v>3292</v>
      </c>
      <c r="E832" s="651" t="s">
        <v>608</v>
      </c>
      <c r="F832" s="652" t="s">
        <v>3297</v>
      </c>
      <c r="G832" s="651" t="s">
        <v>630</v>
      </c>
      <c r="H832" s="651" t="s">
        <v>1768</v>
      </c>
      <c r="I832" s="651" t="s">
        <v>1768</v>
      </c>
      <c r="J832" s="651" t="s">
        <v>1769</v>
      </c>
      <c r="K832" s="651" t="s">
        <v>1770</v>
      </c>
      <c r="L832" s="653">
        <v>285.01653333333331</v>
      </c>
      <c r="M832" s="653">
        <v>12</v>
      </c>
      <c r="N832" s="654">
        <v>3420.1983999999998</v>
      </c>
    </row>
    <row r="833" spans="1:14" ht="14.4" customHeight="1" x14ac:dyDescent="0.3">
      <c r="A833" s="649" t="s">
        <v>580</v>
      </c>
      <c r="B833" s="650" t="s">
        <v>581</v>
      </c>
      <c r="C833" s="651" t="s">
        <v>590</v>
      </c>
      <c r="D833" s="652" t="s">
        <v>3292</v>
      </c>
      <c r="E833" s="651" t="s">
        <v>608</v>
      </c>
      <c r="F833" s="652" t="s">
        <v>3297</v>
      </c>
      <c r="G833" s="651" t="s">
        <v>630</v>
      </c>
      <c r="H833" s="651" t="s">
        <v>2810</v>
      </c>
      <c r="I833" s="651" t="s">
        <v>2811</v>
      </c>
      <c r="J833" s="651" t="s">
        <v>1128</v>
      </c>
      <c r="K833" s="651" t="s">
        <v>2812</v>
      </c>
      <c r="L833" s="653">
        <v>195.47236140677569</v>
      </c>
      <c r="M833" s="653">
        <v>1</v>
      </c>
      <c r="N833" s="654">
        <v>195.47236140677569</v>
      </c>
    </row>
    <row r="834" spans="1:14" ht="14.4" customHeight="1" x14ac:dyDescent="0.3">
      <c r="A834" s="649" t="s">
        <v>580</v>
      </c>
      <c r="B834" s="650" t="s">
        <v>581</v>
      </c>
      <c r="C834" s="651" t="s">
        <v>590</v>
      </c>
      <c r="D834" s="652" t="s">
        <v>3292</v>
      </c>
      <c r="E834" s="651" t="s">
        <v>608</v>
      </c>
      <c r="F834" s="652" t="s">
        <v>3297</v>
      </c>
      <c r="G834" s="651" t="s">
        <v>630</v>
      </c>
      <c r="H834" s="651" t="s">
        <v>2813</v>
      </c>
      <c r="I834" s="651" t="s">
        <v>2814</v>
      </c>
      <c r="J834" s="651" t="s">
        <v>2815</v>
      </c>
      <c r="K834" s="651" t="s">
        <v>2794</v>
      </c>
      <c r="L834" s="653">
        <v>575.8900000000001</v>
      </c>
      <c r="M834" s="653">
        <v>2</v>
      </c>
      <c r="N834" s="654">
        <v>1151.7800000000002</v>
      </c>
    </row>
    <row r="835" spans="1:14" ht="14.4" customHeight="1" x14ac:dyDescent="0.3">
      <c r="A835" s="649" t="s">
        <v>580</v>
      </c>
      <c r="B835" s="650" t="s">
        <v>581</v>
      </c>
      <c r="C835" s="651" t="s">
        <v>590</v>
      </c>
      <c r="D835" s="652" t="s">
        <v>3292</v>
      </c>
      <c r="E835" s="651" t="s">
        <v>608</v>
      </c>
      <c r="F835" s="652" t="s">
        <v>3297</v>
      </c>
      <c r="G835" s="651" t="s">
        <v>630</v>
      </c>
      <c r="H835" s="651" t="s">
        <v>2816</v>
      </c>
      <c r="I835" s="651" t="s">
        <v>2817</v>
      </c>
      <c r="J835" s="651" t="s">
        <v>2818</v>
      </c>
      <c r="K835" s="651" t="s">
        <v>2819</v>
      </c>
      <c r="L835" s="653">
        <v>252.64</v>
      </c>
      <c r="M835" s="653">
        <v>4</v>
      </c>
      <c r="N835" s="654">
        <v>1010.56</v>
      </c>
    </row>
    <row r="836" spans="1:14" ht="14.4" customHeight="1" x14ac:dyDescent="0.3">
      <c r="A836" s="649" t="s">
        <v>580</v>
      </c>
      <c r="B836" s="650" t="s">
        <v>581</v>
      </c>
      <c r="C836" s="651" t="s">
        <v>590</v>
      </c>
      <c r="D836" s="652" t="s">
        <v>3292</v>
      </c>
      <c r="E836" s="651" t="s">
        <v>608</v>
      </c>
      <c r="F836" s="652" t="s">
        <v>3297</v>
      </c>
      <c r="G836" s="651" t="s">
        <v>630</v>
      </c>
      <c r="H836" s="651" t="s">
        <v>1780</v>
      </c>
      <c r="I836" s="651" t="s">
        <v>237</v>
      </c>
      <c r="J836" s="651" t="s">
        <v>1781</v>
      </c>
      <c r="K836" s="651"/>
      <c r="L836" s="653">
        <v>265.74</v>
      </c>
      <c r="M836" s="653">
        <v>2</v>
      </c>
      <c r="N836" s="654">
        <v>531.48</v>
      </c>
    </row>
    <row r="837" spans="1:14" ht="14.4" customHeight="1" x14ac:dyDescent="0.3">
      <c r="A837" s="649" t="s">
        <v>580</v>
      </c>
      <c r="B837" s="650" t="s">
        <v>581</v>
      </c>
      <c r="C837" s="651" t="s">
        <v>590</v>
      </c>
      <c r="D837" s="652" t="s">
        <v>3292</v>
      </c>
      <c r="E837" s="651" t="s">
        <v>608</v>
      </c>
      <c r="F837" s="652" t="s">
        <v>3297</v>
      </c>
      <c r="G837" s="651" t="s">
        <v>630</v>
      </c>
      <c r="H837" s="651" t="s">
        <v>1782</v>
      </c>
      <c r="I837" s="651" t="s">
        <v>1782</v>
      </c>
      <c r="J837" s="651" t="s">
        <v>850</v>
      </c>
      <c r="K837" s="651" t="s">
        <v>1165</v>
      </c>
      <c r="L837" s="653">
        <v>92.111036113166875</v>
      </c>
      <c r="M837" s="653">
        <v>13</v>
      </c>
      <c r="N837" s="654">
        <v>1197.4434694711695</v>
      </c>
    </row>
    <row r="838" spans="1:14" ht="14.4" customHeight="1" x14ac:dyDescent="0.3">
      <c r="A838" s="649" t="s">
        <v>580</v>
      </c>
      <c r="B838" s="650" t="s">
        <v>581</v>
      </c>
      <c r="C838" s="651" t="s">
        <v>590</v>
      </c>
      <c r="D838" s="652" t="s">
        <v>3292</v>
      </c>
      <c r="E838" s="651" t="s">
        <v>608</v>
      </c>
      <c r="F838" s="652" t="s">
        <v>3297</v>
      </c>
      <c r="G838" s="651" t="s">
        <v>630</v>
      </c>
      <c r="H838" s="651" t="s">
        <v>1783</v>
      </c>
      <c r="I838" s="651" t="s">
        <v>1783</v>
      </c>
      <c r="J838" s="651" t="s">
        <v>1784</v>
      </c>
      <c r="K838" s="651" t="s">
        <v>1785</v>
      </c>
      <c r="L838" s="653">
        <v>120.75007601874609</v>
      </c>
      <c r="M838" s="653">
        <v>23.843040999999999</v>
      </c>
      <c r="N838" s="654">
        <v>2879.0490132680798</v>
      </c>
    </row>
    <row r="839" spans="1:14" ht="14.4" customHeight="1" x14ac:dyDescent="0.3">
      <c r="A839" s="649" t="s">
        <v>580</v>
      </c>
      <c r="B839" s="650" t="s">
        <v>581</v>
      </c>
      <c r="C839" s="651" t="s">
        <v>590</v>
      </c>
      <c r="D839" s="652" t="s">
        <v>3292</v>
      </c>
      <c r="E839" s="651" t="s">
        <v>608</v>
      </c>
      <c r="F839" s="652" t="s">
        <v>3297</v>
      </c>
      <c r="G839" s="651" t="s">
        <v>630</v>
      </c>
      <c r="H839" s="651" t="s">
        <v>1786</v>
      </c>
      <c r="I839" s="651" t="s">
        <v>1786</v>
      </c>
      <c r="J839" s="651" t="s">
        <v>1784</v>
      </c>
      <c r="K839" s="651" t="s">
        <v>1787</v>
      </c>
      <c r="L839" s="653">
        <v>665.84999286982395</v>
      </c>
      <c r="M839" s="653">
        <v>11.002346899999999</v>
      </c>
      <c r="N839" s="654">
        <v>7325.9126049163297</v>
      </c>
    </row>
    <row r="840" spans="1:14" ht="14.4" customHeight="1" x14ac:dyDescent="0.3">
      <c r="A840" s="649" t="s">
        <v>580</v>
      </c>
      <c r="B840" s="650" t="s">
        <v>581</v>
      </c>
      <c r="C840" s="651" t="s">
        <v>590</v>
      </c>
      <c r="D840" s="652" t="s">
        <v>3292</v>
      </c>
      <c r="E840" s="651" t="s">
        <v>608</v>
      </c>
      <c r="F840" s="652" t="s">
        <v>3297</v>
      </c>
      <c r="G840" s="651" t="s">
        <v>630</v>
      </c>
      <c r="H840" s="651" t="s">
        <v>1788</v>
      </c>
      <c r="I840" s="651" t="s">
        <v>1788</v>
      </c>
      <c r="J840" s="651" t="s">
        <v>1789</v>
      </c>
      <c r="K840" s="651" t="s">
        <v>1790</v>
      </c>
      <c r="L840" s="653">
        <v>120.74999026355906</v>
      </c>
      <c r="M840" s="653">
        <v>12.542999999999999</v>
      </c>
      <c r="N840" s="654">
        <v>1514.5671278758211</v>
      </c>
    </row>
    <row r="841" spans="1:14" ht="14.4" customHeight="1" x14ac:dyDescent="0.3">
      <c r="A841" s="649" t="s">
        <v>580</v>
      </c>
      <c r="B841" s="650" t="s">
        <v>581</v>
      </c>
      <c r="C841" s="651" t="s">
        <v>590</v>
      </c>
      <c r="D841" s="652" t="s">
        <v>3292</v>
      </c>
      <c r="E841" s="651" t="s">
        <v>608</v>
      </c>
      <c r="F841" s="652" t="s">
        <v>3297</v>
      </c>
      <c r="G841" s="651" t="s">
        <v>630</v>
      </c>
      <c r="H841" s="651" t="s">
        <v>1791</v>
      </c>
      <c r="I841" s="651" t="s">
        <v>1791</v>
      </c>
      <c r="J841" s="651" t="s">
        <v>1789</v>
      </c>
      <c r="K841" s="651" t="s">
        <v>1792</v>
      </c>
      <c r="L841" s="653">
        <v>298.99992886189636</v>
      </c>
      <c r="M841" s="653">
        <v>6.8681506999999993</v>
      </c>
      <c r="N841" s="654">
        <v>2053.5765707127835</v>
      </c>
    </row>
    <row r="842" spans="1:14" ht="14.4" customHeight="1" x14ac:dyDescent="0.3">
      <c r="A842" s="649" t="s">
        <v>580</v>
      </c>
      <c r="B842" s="650" t="s">
        <v>581</v>
      </c>
      <c r="C842" s="651" t="s">
        <v>590</v>
      </c>
      <c r="D842" s="652" t="s">
        <v>3292</v>
      </c>
      <c r="E842" s="651" t="s">
        <v>608</v>
      </c>
      <c r="F842" s="652" t="s">
        <v>3297</v>
      </c>
      <c r="G842" s="651" t="s">
        <v>630</v>
      </c>
      <c r="H842" s="651" t="s">
        <v>1793</v>
      </c>
      <c r="I842" s="651" t="s">
        <v>1793</v>
      </c>
      <c r="J842" s="651" t="s">
        <v>1789</v>
      </c>
      <c r="K842" s="651" t="s">
        <v>1794</v>
      </c>
      <c r="L842" s="653">
        <v>644.00002889241375</v>
      </c>
      <c r="M842" s="653">
        <v>16.095829200000001</v>
      </c>
      <c r="N842" s="654">
        <v>10365.714469847357</v>
      </c>
    </row>
    <row r="843" spans="1:14" ht="14.4" customHeight="1" x14ac:dyDescent="0.3">
      <c r="A843" s="649" t="s">
        <v>580</v>
      </c>
      <c r="B843" s="650" t="s">
        <v>581</v>
      </c>
      <c r="C843" s="651" t="s">
        <v>590</v>
      </c>
      <c r="D843" s="652" t="s">
        <v>3292</v>
      </c>
      <c r="E843" s="651" t="s">
        <v>608</v>
      </c>
      <c r="F843" s="652" t="s">
        <v>3297</v>
      </c>
      <c r="G843" s="651" t="s">
        <v>630</v>
      </c>
      <c r="H843" s="651" t="s">
        <v>1795</v>
      </c>
      <c r="I843" s="651" t="s">
        <v>1795</v>
      </c>
      <c r="J843" s="651" t="s">
        <v>1796</v>
      </c>
      <c r="K843" s="651" t="s">
        <v>1797</v>
      </c>
      <c r="L843" s="653">
        <v>124.19999843698963</v>
      </c>
      <c r="M843" s="653">
        <v>70.795557900000006</v>
      </c>
      <c r="N843" s="654">
        <v>8792.8081805258098</v>
      </c>
    </row>
    <row r="844" spans="1:14" ht="14.4" customHeight="1" x14ac:dyDescent="0.3">
      <c r="A844" s="649" t="s">
        <v>580</v>
      </c>
      <c r="B844" s="650" t="s">
        <v>581</v>
      </c>
      <c r="C844" s="651" t="s">
        <v>590</v>
      </c>
      <c r="D844" s="652" t="s">
        <v>3292</v>
      </c>
      <c r="E844" s="651" t="s">
        <v>608</v>
      </c>
      <c r="F844" s="652" t="s">
        <v>3297</v>
      </c>
      <c r="G844" s="651" t="s">
        <v>630</v>
      </c>
      <c r="H844" s="651" t="s">
        <v>1798</v>
      </c>
      <c r="I844" s="651" t="s">
        <v>1798</v>
      </c>
      <c r="J844" s="651" t="s">
        <v>1796</v>
      </c>
      <c r="K844" s="651" t="s">
        <v>1799</v>
      </c>
      <c r="L844" s="653">
        <v>217.349973889789</v>
      </c>
      <c r="M844" s="653">
        <v>204.31290029999994</v>
      </c>
      <c r="N844" s="654">
        <v>44407.40354555205</v>
      </c>
    </row>
    <row r="845" spans="1:14" ht="14.4" customHeight="1" x14ac:dyDescent="0.3">
      <c r="A845" s="649" t="s">
        <v>580</v>
      </c>
      <c r="B845" s="650" t="s">
        <v>581</v>
      </c>
      <c r="C845" s="651" t="s">
        <v>590</v>
      </c>
      <c r="D845" s="652" t="s">
        <v>3292</v>
      </c>
      <c r="E845" s="651" t="s">
        <v>608</v>
      </c>
      <c r="F845" s="652" t="s">
        <v>3297</v>
      </c>
      <c r="G845" s="651" t="s">
        <v>630</v>
      </c>
      <c r="H845" s="651" t="s">
        <v>1800</v>
      </c>
      <c r="I845" s="651" t="s">
        <v>237</v>
      </c>
      <c r="J845" s="651" t="s">
        <v>1801</v>
      </c>
      <c r="K845" s="651"/>
      <c r="L845" s="653">
        <v>125.09967775322566</v>
      </c>
      <c r="M845" s="653">
        <v>6</v>
      </c>
      <c r="N845" s="654">
        <v>750.59806651935401</v>
      </c>
    </row>
    <row r="846" spans="1:14" ht="14.4" customHeight="1" x14ac:dyDescent="0.3">
      <c r="A846" s="649" t="s">
        <v>580</v>
      </c>
      <c r="B846" s="650" t="s">
        <v>581</v>
      </c>
      <c r="C846" s="651" t="s">
        <v>590</v>
      </c>
      <c r="D846" s="652" t="s">
        <v>3292</v>
      </c>
      <c r="E846" s="651" t="s">
        <v>608</v>
      </c>
      <c r="F846" s="652" t="s">
        <v>3297</v>
      </c>
      <c r="G846" s="651" t="s">
        <v>630</v>
      </c>
      <c r="H846" s="651" t="s">
        <v>1805</v>
      </c>
      <c r="I846" s="651" t="s">
        <v>1805</v>
      </c>
      <c r="J846" s="651" t="s">
        <v>1784</v>
      </c>
      <c r="K846" s="651" t="s">
        <v>1806</v>
      </c>
      <c r="L846" s="653">
        <v>286.35000554269277</v>
      </c>
      <c r="M846" s="653">
        <v>19.895999999999997</v>
      </c>
      <c r="N846" s="654">
        <v>5697.2197102774144</v>
      </c>
    </row>
    <row r="847" spans="1:14" ht="14.4" customHeight="1" x14ac:dyDescent="0.3">
      <c r="A847" s="649" t="s">
        <v>580</v>
      </c>
      <c r="B847" s="650" t="s">
        <v>581</v>
      </c>
      <c r="C847" s="651" t="s">
        <v>590</v>
      </c>
      <c r="D847" s="652" t="s">
        <v>3292</v>
      </c>
      <c r="E847" s="651" t="s">
        <v>608</v>
      </c>
      <c r="F847" s="652" t="s">
        <v>3297</v>
      </c>
      <c r="G847" s="651" t="s">
        <v>630</v>
      </c>
      <c r="H847" s="651" t="s">
        <v>2820</v>
      </c>
      <c r="I847" s="651" t="s">
        <v>237</v>
      </c>
      <c r="J847" s="651" t="s">
        <v>2821</v>
      </c>
      <c r="K847" s="651"/>
      <c r="L847" s="653">
        <v>67.336666666666659</v>
      </c>
      <c r="M847" s="653">
        <v>3</v>
      </c>
      <c r="N847" s="654">
        <v>202.01</v>
      </c>
    </row>
    <row r="848" spans="1:14" ht="14.4" customHeight="1" x14ac:dyDescent="0.3">
      <c r="A848" s="649" t="s">
        <v>580</v>
      </c>
      <c r="B848" s="650" t="s">
        <v>581</v>
      </c>
      <c r="C848" s="651" t="s">
        <v>590</v>
      </c>
      <c r="D848" s="652" t="s">
        <v>3292</v>
      </c>
      <c r="E848" s="651" t="s">
        <v>608</v>
      </c>
      <c r="F848" s="652" t="s">
        <v>3297</v>
      </c>
      <c r="G848" s="651" t="s">
        <v>630</v>
      </c>
      <c r="H848" s="651" t="s">
        <v>1810</v>
      </c>
      <c r="I848" s="651" t="s">
        <v>1810</v>
      </c>
      <c r="J848" s="651" t="s">
        <v>674</v>
      </c>
      <c r="K848" s="651" t="s">
        <v>1811</v>
      </c>
      <c r="L848" s="653">
        <v>60.02688405198672</v>
      </c>
      <c r="M848" s="653">
        <v>12</v>
      </c>
      <c r="N848" s="654">
        <v>720.32260862384067</v>
      </c>
    </row>
    <row r="849" spans="1:14" ht="14.4" customHeight="1" x14ac:dyDescent="0.3">
      <c r="A849" s="649" t="s">
        <v>580</v>
      </c>
      <c r="B849" s="650" t="s">
        <v>581</v>
      </c>
      <c r="C849" s="651" t="s">
        <v>590</v>
      </c>
      <c r="D849" s="652" t="s">
        <v>3292</v>
      </c>
      <c r="E849" s="651" t="s">
        <v>608</v>
      </c>
      <c r="F849" s="652" t="s">
        <v>3297</v>
      </c>
      <c r="G849" s="651" t="s">
        <v>630</v>
      </c>
      <c r="H849" s="651" t="s">
        <v>2822</v>
      </c>
      <c r="I849" s="651" t="s">
        <v>237</v>
      </c>
      <c r="J849" s="651" t="s">
        <v>2823</v>
      </c>
      <c r="K849" s="651"/>
      <c r="L849" s="653">
        <v>147.499</v>
      </c>
      <c r="M849" s="653">
        <v>2</v>
      </c>
      <c r="N849" s="654">
        <v>294.99799999999999</v>
      </c>
    </row>
    <row r="850" spans="1:14" ht="14.4" customHeight="1" x14ac:dyDescent="0.3">
      <c r="A850" s="649" t="s">
        <v>580</v>
      </c>
      <c r="B850" s="650" t="s">
        <v>581</v>
      </c>
      <c r="C850" s="651" t="s">
        <v>590</v>
      </c>
      <c r="D850" s="652" t="s">
        <v>3292</v>
      </c>
      <c r="E850" s="651" t="s">
        <v>608</v>
      </c>
      <c r="F850" s="652" t="s">
        <v>3297</v>
      </c>
      <c r="G850" s="651" t="s">
        <v>630</v>
      </c>
      <c r="H850" s="651" t="s">
        <v>1814</v>
      </c>
      <c r="I850" s="651" t="s">
        <v>1814</v>
      </c>
      <c r="J850" s="651" t="s">
        <v>1784</v>
      </c>
      <c r="K850" s="651" t="s">
        <v>1815</v>
      </c>
      <c r="L850" s="653">
        <v>694.39483572693734</v>
      </c>
      <c r="M850" s="653">
        <v>8.9820000000000011</v>
      </c>
      <c r="N850" s="654">
        <v>6237.0544144993519</v>
      </c>
    </row>
    <row r="851" spans="1:14" ht="14.4" customHeight="1" x14ac:dyDescent="0.3">
      <c r="A851" s="649" t="s">
        <v>580</v>
      </c>
      <c r="B851" s="650" t="s">
        <v>581</v>
      </c>
      <c r="C851" s="651" t="s">
        <v>590</v>
      </c>
      <c r="D851" s="652" t="s">
        <v>3292</v>
      </c>
      <c r="E851" s="651" t="s">
        <v>608</v>
      </c>
      <c r="F851" s="652" t="s">
        <v>3297</v>
      </c>
      <c r="G851" s="651" t="s">
        <v>630</v>
      </c>
      <c r="H851" s="651" t="s">
        <v>2824</v>
      </c>
      <c r="I851" s="651" t="s">
        <v>2824</v>
      </c>
      <c r="J851" s="651" t="s">
        <v>2825</v>
      </c>
      <c r="K851" s="651" t="s">
        <v>2826</v>
      </c>
      <c r="L851" s="653">
        <v>363.22</v>
      </c>
      <c r="M851" s="653">
        <v>3</v>
      </c>
      <c r="N851" s="654">
        <v>1089.6600000000001</v>
      </c>
    </row>
    <row r="852" spans="1:14" ht="14.4" customHeight="1" x14ac:dyDescent="0.3">
      <c r="A852" s="649" t="s">
        <v>580</v>
      </c>
      <c r="B852" s="650" t="s">
        <v>581</v>
      </c>
      <c r="C852" s="651" t="s">
        <v>590</v>
      </c>
      <c r="D852" s="652" t="s">
        <v>3292</v>
      </c>
      <c r="E852" s="651" t="s">
        <v>608</v>
      </c>
      <c r="F852" s="652" t="s">
        <v>3297</v>
      </c>
      <c r="G852" s="651" t="s">
        <v>630</v>
      </c>
      <c r="H852" s="651" t="s">
        <v>2827</v>
      </c>
      <c r="I852" s="651" t="s">
        <v>2828</v>
      </c>
      <c r="J852" s="651" t="s">
        <v>2593</v>
      </c>
      <c r="K852" s="651" t="s">
        <v>2829</v>
      </c>
      <c r="L852" s="653">
        <v>66.320000000000007</v>
      </c>
      <c r="M852" s="653">
        <v>2</v>
      </c>
      <c r="N852" s="654">
        <v>132.64000000000001</v>
      </c>
    </row>
    <row r="853" spans="1:14" ht="14.4" customHeight="1" x14ac:dyDescent="0.3">
      <c r="A853" s="649" t="s">
        <v>580</v>
      </c>
      <c r="B853" s="650" t="s">
        <v>581</v>
      </c>
      <c r="C853" s="651" t="s">
        <v>590</v>
      </c>
      <c r="D853" s="652" t="s">
        <v>3292</v>
      </c>
      <c r="E853" s="651" t="s">
        <v>608</v>
      </c>
      <c r="F853" s="652" t="s">
        <v>3297</v>
      </c>
      <c r="G853" s="651" t="s">
        <v>630</v>
      </c>
      <c r="H853" s="651" t="s">
        <v>1816</v>
      </c>
      <c r="I853" s="651" t="s">
        <v>237</v>
      </c>
      <c r="J853" s="651" t="s">
        <v>1817</v>
      </c>
      <c r="K853" s="651"/>
      <c r="L853" s="653">
        <v>46.649999999999991</v>
      </c>
      <c r="M853" s="653">
        <v>5</v>
      </c>
      <c r="N853" s="654">
        <v>233.24999999999994</v>
      </c>
    </row>
    <row r="854" spans="1:14" ht="14.4" customHeight="1" x14ac:dyDescent="0.3">
      <c r="A854" s="649" t="s">
        <v>580</v>
      </c>
      <c r="B854" s="650" t="s">
        <v>581</v>
      </c>
      <c r="C854" s="651" t="s">
        <v>590</v>
      </c>
      <c r="D854" s="652" t="s">
        <v>3292</v>
      </c>
      <c r="E854" s="651" t="s">
        <v>608</v>
      </c>
      <c r="F854" s="652" t="s">
        <v>3297</v>
      </c>
      <c r="G854" s="651" t="s">
        <v>630</v>
      </c>
      <c r="H854" s="651" t="s">
        <v>1818</v>
      </c>
      <c r="I854" s="651" t="s">
        <v>237</v>
      </c>
      <c r="J854" s="651" t="s">
        <v>1819</v>
      </c>
      <c r="K854" s="651"/>
      <c r="L854" s="653">
        <v>35.282731475990303</v>
      </c>
      <c r="M854" s="653">
        <v>18</v>
      </c>
      <c r="N854" s="654">
        <v>635.08916656782549</v>
      </c>
    </row>
    <row r="855" spans="1:14" ht="14.4" customHeight="1" x14ac:dyDescent="0.3">
      <c r="A855" s="649" t="s">
        <v>580</v>
      </c>
      <c r="B855" s="650" t="s">
        <v>581</v>
      </c>
      <c r="C855" s="651" t="s">
        <v>590</v>
      </c>
      <c r="D855" s="652" t="s">
        <v>3292</v>
      </c>
      <c r="E855" s="651" t="s">
        <v>608</v>
      </c>
      <c r="F855" s="652" t="s">
        <v>3297</v>
      </c>
      <c r="G855" s="651" t="s">
        <v>630</v>
      </c>
      <c r="H855" s="651" t="s">
        <v>2830</v>
      </c>
      <c r="I855" s="651" t="s">
        <v>2830</v>
      </c>
      <c r="J855" s="651" t="s">
        <v>761</v>
      </c>
      <c r="K855" s="651" t="s">
        <v>2831</v>
      </c>
      <c r="L855" s="653">
        <v>549.87957552117257</v>
      </c>
      <c r="M855" s="653">
        <v>2</v>
      </c>
      <c r="N855" s="654">
        <v>1099.7591510423451</v>
      </c>
    </row>
    <row r="856" spans="1:14" ht="14.4" customHeight="1" x14ac:dyDescent="0.3">
      <c r="A856" s="649" t="s">
        <v>580</v>
      </c>
      <c r="B856" s="650" t="s">
        <v>581</v>
      </c>
      <c r="C856" s="651" t="s">
        <v>590</v>
      </c>
      <c r="D856" s="652" t="s">
        <v>3292</v>
      </c>
      <c r="E856" s="651" t="s">
        <v>608</v>
      </c>
      <c r="F856" s="652" t="s">
        <v>3297</v>
      </c>
      <c r="G856" s="651" t="s">
        <v>630</v>
      </c>
      <c r="H856" s="651" t="s">
        <v>2832</v>
      </c>
      <c r="I856" s="651" t="s">
        <v>2832</v>
      </c>
      <c r="J856" s="651" t="s">
        <v>2613</v>
      </c>
      <c r="K856" s="651" t="s">
        <v>2833</v>
      </c>
      <c r="L856" s="653">
        <v>140.82</v>
      </c>
      <c r="M856" s="653">
        <v>1</v>
      </c>
      <c r="N856" s="654">
        <v>140.82</v>
      </c>
    </row>
    <row r="857" spans="1:14" ht="14.4" customHeight="1" x14ac:dyDescent="0.3">
      <c r="A857" s="649" t="s">
        <v>580</v>
      </c>
      <c r="B857" s="650" t="s">
        <v>581</v>
      </c>
      <c r="C857" s="651" t="s">
        <v>590</v>
      </c>
      <c r="D857" s="652" t="s">
        <v>3292</v>
      </c>
      <c r="E857" s="651" t="s">
        <v>608</v>
      </c>
      <c r="F857" s="652" t="s">
        <v>3297</v>
      </c>
      <c r="G857" s="651" t="s">
        <v>630</v>
      </c>
      <c r="H857" s="651" t="s">
        <v>1830</v>
      </c>
      <c r="I857" s="651" t="s">
        <v>1830</v>
      </c>
      <c r="J857" s="651" t="s">
        <v>1831</v>
      </c>
      <c r="K857" s="651" t="s">
        <v>980</v>
      </c>
      <c r="L857" s="653">
        <v>46</v>
      </c>
      <c r="M857" s="653">
        <v>8</v>
      </c>
      <c r="N857" s="654">
        <v>368</v>
      </c>
    </row>
    <row r="858" spans="1:14" ht="14.4" customHeight="1" x14ac:dyDescent="0.3">
      <c r="A858" s="649" t="s">
        <v>580</v>
      </c>
      <c r="B858" s="650" t="s">
        <v>581</v>
      </c>
      <c r="C858" s="651" t="s">
        <v>590</v>
      </c>
      <c r="D858" s="652" t="s">
        <v>3292</v>
      </c>
      <c r="E858" s="651" t="s">
        <v>608</v>
      </c>
      <c r="F858" s="652" t="s">
        <v>3297</v>
      </c>
      <c r="G858" s="651" t="s">
        <v>630</v>
      </c>
      <c r="H858" s="651" t="s">
        <v>2834</v>
      </c>
      <c r="I858" s="651" t="s">
        <v>237</v>
      </c>
      <c r="J858" s="651" t="s">
        <v>2835</v>
      </c>
      <c r="K858" s="651"/>
      <c r="L858" s="653">
        <v>38.609829290099391</v>
      </c>
      <c r="M858" s="653">
        <v>2</v>
      </c>
      <c r="N858" s="654">
        <v>77.219658580198782</v>
      </c>
    </row>
    <row r="859" spans="1:14" ht="14.4" customHeight="1" x14ac:dyDescent="0.3">
      <c r="A859" s="649" t="s">
        <v>580</v>
      </c>
      <c r="B859" s="650" t="s">
        <v>581</v>
      </c>
      <c r="C859" s="651" t="s">
        <v>590</v>
      </c>
      <c r="D859" s="652" t="s">
        <v>3292</v>
      </c>
      <c r="E859" s="651" t="s">
        <v>608</v>
      </c>
      <c r="F859" s="652" t="s">
        <v>3297</v>
      </c>
      <c r="G859" s="651" t="s">
        <v>630</v>
      </c>
      <c r="H859" s="651" t="s">
        <v>1832</v>
      </c>
      <c r="I859" s="651" t="s">
        <v>1832</v>
      </c>
      <c r="J859" s="651" t="s">
        <v>1833</v>
      </c>
      <c r="K859" s="651" t="s">
        <v>1834</v>
      </c>
      <c r="L859" s="653">
        <v>591.59808391481795</v>
      </c>
      <c r="M859" s="653">
        <v>4.3999999999999997E-2</v>
      </c>
      <c r="N859" s="654">
        <v>26.030315692251989</v>
      </c>
    </row>
    <row r="860" spans="1:14" ht="14.4" customHeight="1" x14ac:dyDescent="0.3">
      <c r="A860" s="649" t="s">
        <v>580</v>
      </c>
      <c r="B860" s="650" t="s">
        <v>581</v>
      </c>
      <c r="C860" s="651" t="s">
        <v>590</v>
      </c>
      <c r="D860" s="652" t="s">
        <v>3292</v>
      </c>
      <c r="E860" s="651" t="s">
        <v>608</v>
      </c>
      <c r="F860" s="652" t="s">
        <v>3297</v>
      </c>
      <c r="G860" s="651" t="s">
        <v>630</v>
      </c>
      <c r="H860" s="651" t="s">
        <v>1837</v>
      </c>
      <c r="I860" s="651" t="s">
        <v>237</v>
      </c>
      <c r="J860" s="651" t="s">
        <v>1838</v>
      </c>
      <c r="K860" s="651"/>
      <c r="L860" s="653">
        <v>113.47048975640725</v>
      </c>
      <c r="M860" s="653">
        <v>4</v>
      </c>
      <c r="N860" s="654">
        <v>453.88195902562899</v>
      </c>
    </row>
    <row r="861" spans="1:14" ht="14.4" customHeight="1" x14ac:dyDescent="0.3">
      <c r="A861" s="649" t="s">
        <v>580</v>
      </c>
      <c r="B861" s="650" t="s">
        <v>581</v>
      </c>
      <c r="C861" s="651" t="s">
        <v>590</v>
      </c>
      <c r="D861" s="652" t="s">
        <v>3292</v>
      </c>
      <c r="E861" s="651" t="s">
        <v>608</v>
      </c>
      <c r="F861" s="652" t="s">
        <v>3297</v>
      </c>
      <c r="G861" s="651" t="s">
        <v>630</v>
      </c>
      <c r="H861" s="651" t="s">
        <v>2836</v>
      </c>
      <c r="I861" s="651" t="s">
        <v>2836</v>
      </c>
      <c r="J861" s="651" t="s">
        <v>2837</v>
      </c>
      <c r="K861" s="651" t="s">
        <v>2838</v>
      </c>
      <c r="L861" s="653">
        <v>66.080342062561968</v>
      </c>
      <c r="M861" s="653">
        <v>1</v>
      </c>
      <c r="N861" s="654">
        <v>66.080342062561968</v>
      </c>
    </row>
    <row r="862" spans="1:14" ht="14.4" customHeight="1" x14ac:dyDescent="0.3">
      <c r="A862" s="649" t="s">
        <v>580</v>
      </c>
      <c r="B862" s="650" t="s">
        <v>581</v>
      </c>
      <c r="C862" s="651" t="s">
        <v>590</v>
      </c>
      <c r="D862" s="652" t="s">
        <v>3292</v>
      </c>
      <c r="E862" s="651" t="s">
        <v>608</v>
      </c>
      <c r="F862" s="652" t="s">
        <v>3297</v>
      </c>
      <c r="G862" s="651" t="s">
        <v>1839</v>
      </c>
      <c r="H862" s="651" t="s">
        <v>2839</v>
      </c>
      <c r="I862" s="651" t="s">
        <v>2839</v>
      </c>
      <c r="J862" s="651" t="s">
        <v>2840</v>
      </c>
      <c r="K862" s="651" t="s">
        <v>2841</v>
      </c>
      <c r="L862" s="653">
        <v>16.528143028098377</v>
      </c>
      <c r="M862" s="653">
        <v>16</v>
      </c>
      <c r="N862" s="654">
        <v>264.45028844957403</v>
      </c>
    </row>
    <row r="863" spans="1:14" ht="14.4" customHeight="1" x14ac:dyDescent="0.3">
      <c r="A863" s="649" t="s">
        <v>580</v>
      </c>
      <c r="B863" s="650" t="s">
        <v>581</v>
      </c>
      <c r="C863" s="651" t="s">
        <v>590</v>
      </c>
      <c r="D863" s="652" t="s">
        <v>3292</v>
      </c>
      <c r="E863" s="651" t="s">
        <v>608</v>
      </c>
      <c r="F863" s="652" t="s">
        <v>3297</v>
      </c>
      <c r="G863" s="651" t="s">
        <v>1839</v>
      </c>
      <c r="H863" s="651" t="s">
        <v>1840</v>
      </c>
      <c r="I863" s="651" t="s">
        <v>1840</v>
      </c>
      <c r="J863" s="651" t="s">
        <v>1841</v>
      </c>
      <c r="K863" s="651" t="s">
        <v>1842</v>
      </c>
      <c r="L863" s="653">
        <v>24.354444444444443</v>
      </c>
      <c r="M863" s="653">
        <v>9</v>
      </c>
      <c r="N863" s="654">
        <v>219.19</v>
      </c>
    </row>
    <row r="864" spans="1:14" ht="14.4" customHeight="1" x14ac:dyDescent="0.3">
      <c r="A864" s="649" t="s">
        <v>580</v>
      </c>
      <c r="B864" s="650" t="s">
        <v>581</v>
      </c>
      <c r="C864" s="651" t="s">
        <v>590</v>
      </c>
      <c r="D864" s="652" t="s">
        <v>3292</v>
      </c>
      <c r="E864" s="651" t="s">
        <v>608</v>
      </c>
      <c r="F864" s="652" t="s">
        <v>3297</v>
      </c>
      <c r="G864" s="651" t="s">
        <v>1839</v>
      </c>
      <c r="H864" s="651" t="s">
        <v>1843</v>
      </c>
      <c r="I864" s="651" t="s">
        <v>1844</v>
      </c>
      <c r="J864" s="651" t="s">
        <v>1845</v>
      </c>
      <c r="K864" s="651" t="s">
        <v>1846</v>
      </c>
      <c r="L864" s="653">
        <v>106.51999999999998</v>
      </c>
      <c r="M864" s="653">
        <v>3</v>
      </c>
      <c r="N864" s="654">
        <v>319.55999999999995</v>
      </c>
    </row>
    <row r="865" spans="1:14" ht="14.4" customHeight="1" x14ac:dyDescent="0.3">
      <c r="A865" s="649" t="s">
        <v>580</v>
      </c>
      <c r="B865" s="650" t="s">
        <v>581</v>
      </c>
      <c r="C865" s="651" t="s">
        <v>590</v>
      </c>
      <c r="D865" s="652" t="s">
        <v>3292</v>
      </c>
      <c r="E865" s="651" t="s">
        <v>608</v>
      </c>
      <c r="F865" s="652" t="s">
        <v>3297</v>
      </c>
      <c r="G865" s="651" t="s">
        <v>1839</v>
      </c>
      <c r="H865" s="651" t="s">
        <v>2842</v>
      </c>
      <c r="I865" s="651" t="s">
        <v>2843</v>
      </c>
      <c r="J865" s="651" t="s">
        <v>1934</v>
      </c>
      <c r="K865" s="651" t="s">
        <v>2844</v>
      </c>
      <c r="L865" s="653">
        <v>207.725172884801</v>
      </c>
      <c r="M865" s="653">
        <v>2</v>
      </c>
      <c r="N865" s="654">
        <v>415.450345769602</v>
      </c>
    </row>
    <row r="866" spans="1:14" ht="14.4" customHeight="1" x14ac:dyDescent="0.3">
      <c r="A866" s="649" t="s">
        <v>580</v>
      </c>
      <c r="B866" s="650" t="s">
        <v>581</v>
      </c>
      <c r="C866" s="651" t="s">
        <v>590</v>
      </c>
      <c r="D866" s="652" t="s">
        <v>3292</v>
      </c>
      <c r="E866" s="651" t="s">
        <v>608</v>
      </c>
      <c r="F866" s="652" t="s">
        <v>3297</v>
      </c>
      <c r="G866" s="651" t="s">
        <v>1839</v>
      </c>
      <c r="H866" s="651" t="s">
        <v>1847</v>
      </c>
      <c r="I866" s="651" t="s">
        <v>1848</v>
      </c>
      <c r="J866" s="651" t="s">
        <v>1849</v>
      </c>
      <c r="K866" s="651" t="s">
        <v>1850</v>
      </c>
      <c r="L866" s="653">
        <v>126.2711002226349</v>
      </c>
      <c r="M866" s="653">
        <v>21</v>
      </c>
      <c r="N866" s="654">
        <v>2651.693104675333</v>
      </c>
    </row>
    <row r="867" spans="1:14" ht="14.4" customHeight="1" x14ac:dyDescent="0.3">
      <c r="A867" s="649" t="s">
        <v>580</v>
      </c>
      <c r="B867" s="650" t="s">
        <v>581</v>
      </c>
      <c r="C867" s="651" t="s">
        <v>590</v>
      </c>
      <c r="D867" s="652" t="s">
        <v>3292</v>
      </c>
      <c r="E867" s="651" t="s">
        <v>608</v>
      </c>
      <c r="F867" s="652" t="s">
        <v>3297</v>
      </c>
      <c r="G867" s="651" t="s">
        <v>1839</v>
      </c>
      <c r="H867" s="651" t="s">
        <v>2845</v>
      </c>
      <c r="I867" s="651" t="s">
        <v>2846</v>
      </c>
      <c r="J867" s="651" t="s">
        <v>2847</v>
      </c>
      <c r="K867" s="651" t="s">
        <v>2848</v>
      </c>
      <c r="L867" s="653">
        <v>47.33</v>
      </c>
      <c r="M867" s="653">
        <v>1</v>
      </c>
      <c r="N867" s="654">
        <v>47.33</v>
      </c>
    </row>
    <row r="868" spans="1:14" ht="14.4" customHeight="1" x14ac:dyDescent="0.3">
      <c r="A868" s="649" t="s">
        <v>580</v>
      </c>
      <c r="B868" s="650" t="s">
        <v>581</v>
      </c>
      <c r="C868" s="651" t="s">
        <v>590</v>
      </c>
      <c r="D868" s="652" t="s">
        <v>3292</v>
      </c>
      <c r="E868" s="651" t="s">
        <v>608</v>
      </c>
      <c r="F868" s="652" t="s">
        <v>3297</v>
      </c>
      <c r="G868" s="651" t="s">
        <v>1839</v>
      </c>
      <c r="H868" s="651" t="s">
        <v>1851</v>
      </c>
      <c r="I868" s="651" t="s">
        <v>1852</v>
      </c>
      <c r="J868" s="651" t="s">
        <v>1853</v>
      </c>
      <c r="K868" s="651" t="s">
        <v>1854</v>
      </c>
      <c r="L868" s="653">
        <v>123.29</v>
      </c>
      <c r="M868" s="653">
        <v>2</v>
      </c>
      <c r="N868" s="654">
        <v>246.58</v>
      </c>
    </row>
    <row r="869" spans="1:14" ht="14.4" customHeight="1" x14ac:dyDescent="0.3">
      <c r="A869" s="649" t="s">
        <v>580</v>
      </c>
      <c r="B869" s="650" t="s">
        <v>581</v>
      </c>
      <c r="C869" s="651" t="s">
        <v>590</v>
      </c>
      <c r="D869" s="652" t="s">
        <v>3292</v>
      </c>
      <c r="E869" s="651" t="s">
        <v>608</v>
      </c>
      <c r="F869" s="652" t="s">
        <v>3297</v>
      </c>
      <c r="G869" s="651" t="s">
        <v>1839</v>
      </c>
      <c r="H869" s="651" t="s">
        <v>1855</v>
      </c>
      <c r="I869" s="651" t="s">
        <v>1856</v>
      </c>
      <c r="J869" s="651" t="s">
        <v>1857</v>
      </c>
      <c r="K869" s="651" t="s">
        <v>1858</v>
      </c>
      <c r="L869" s="653">
        <v>56.286412425946317</v>
      </c>
      <c r="M869" s="653">
        <v>11</v>
      </c>
      <c r="N869" s="654">
        <v>619.15053668540952</v>
      </c>
    </row>
    <row r="870" spans="1:14" ht="14.4" customHeight="1" x14ac:dyDescent="0.3">
      <c r="A870" s="649" t="s">
        <v>580</v>
      </c>
      <c r="B870" s="650" t="s">
        <v>581</v>
      </c>
      <c r="C870" s="651" t="s">
        <v>590</v>
      </c>
      <c r="D870" s="652" t="s">
        <v>3292</v>
      </c>
      <c r="E870" s="651" t="s">
        <v>608</v>
      </c>
      <c r="F870" s="652" t="s">
        <v>3297</v>
      </c>
      <c r="G870" s="651" t="s">
        <v>1839</v>
      </c>
      <c r="H870" s="651" t="s">
        <v>1859</v>
      </c>
      <c r="I870" s="651" t="s">
        <v>1860</v>
      </c>
      <c r="J870" s="651" t="s">
        <v>1861</v>
      </c>
      <c r="K870" s="651" t="s">
        <v>1224</v>
      </c>
      <c r="L870" s="653">
        <v>49.594027790777581</v>
      </c>
      <c r="M870" s="653">
        <v>10</v>
      </c>
      <c r="N870" s="654">
        <v>495.94027790777579</v>
      </c>
    </row>
    <row r="871" spans="1:14" ht="14.4" customHeight="1" x14ac:dyDescent="0.3">
      <c r="A871" s="649" t="s">
        <v>580</v>
      </c>
      <c r="B871" s="650" t="s">
        <v>581</v>
      </c>
      <c r="C871" s="651" t="s">
        <v>590</v>
      </c>
      <c r="D871" s="652" t="s">
        <v>3292</v>
      </c>
      <c r="E871" s="651" t="s">
        <v>608</v>
      </c>
      <c r="F871" s="652" t="s">
        <v>3297</v>
      </c>
      <c r="G871" s="651" t="s">
        <v>1839</v>
      </c>
      <c r="H871" s="651" t="s">
        <v>2849</v>
      </c>
      <c r="I871" s="651" t="s">
        <v>2850</v>
      </c>
      <c r="J871" s="651" t="s">
        <v>2851</v>
      </c>
      <c r="K871" s="651" t="s">
        <v>2852</v>
      </c>
      <c r="L871" s="653">
        <v>55.100000000000016</v>
      </c>
      <c r="M871" s="653">
        <v>2</v>
      </c>
      <c r="N871" s="654">
        <v>110.20000000000003</v>
      </c>
    </row>
    <row r="872" spans="1:14" ht="14.4" customHeight="1" x14ac:dyDescent="0.3">
      <c r="A872" s="649" t="s">
        <v>580</v>
      </c>
      <c r="B872" s="650" t="s">
        <v>581</v>
      </c>
      <c r="C872" s="651" t="s">
        <v>590</v>
      </c>
      <c r="D872" s="652" t="s">
        <v>3292</v>
      </c>
      <c r="E872" s="651" t="s">
        <v>608</v>
      </c>
      <c r="F872" s="652" t="s">
        <v>3297</v>
      </c>
      <c r="G872" s="651" t="s">
        <v>1839</v>
      </c>
      <c r="H872" s="651" t="s">
        <v>2853</v>
      </c>
      <c r="I872" s="651" t="s">
        <v>2854</v>
      </c>
      <c r="J872" s="651" t="s">
        <v>2855</v>
      </c>
      <c r="K872" s="651" t="s">
        <v>2856</v>
      </c>
      <c r="L872" s="653">
        <v>110.42000000000003</v>
      </c>
      <c r="M872" s="653">
        <v>1</v>
      </c>
      <c r="N872" s="654">
        <v>110.42000000000003</v>
      </c>
    </row>
    <row r="873" spans="1:14" ht="14.4" customHeight="1" x14ac:dyDescent="0.3">
      <c r="A873" s="649" t="s">
        <v>580</v>
      </c>
      <c r="B873" s="650" t="s">
        <v>581</v>
      </c>
      <c r="C873" s="651" t="s">
        <v>590</v>
      </c>
      <c r="D873" s="652" t="s">
        <v>3292</v>
      </c>
      <c r="E873" s="651" t="s">
        <v>608</v>
      </c>
      <c r="F873" s="652" t="s">
        <v>3297</v>
      </c>
      <c r="G873" s="651" t="s">
        <v>1839</v>
      </c>
      <c r="H873" s="651" t="s">
        <v>1865</v>
      </c>
      <c r="I873" s="651" t="s">
        <v>1866</v>
      </c>
      <c r="J873" s="651" t="s">
        <v>1867</v>
      </c>
      <c r="K873" s="651" t="s">
        <v>1868</v>
      </c>
      <c r="L873" s="653">
        <v>102.16984434785303</v>
      </c>
      <c r="M873" s="653">
        <v>2</v>
      </c>
      <c r="N873" s="654">
        <v>204.33968869570606</v>
      </c>
    </row>
    <row r="874" spans="1:14" ht="14.4" customHeight="1" x14ac:dyDescent="0.3">
      <c r="A874" s="649" t="s">
        <v>580</v>
      </c>
      <c r="B874" s="650" t="s">
        <v>581</v>
      </c>
      <c r="C874" s="651" t="s">
        <v>590</v>
      </c>
      <c r="D874" s="652" t="s">
        <v>3292</v>
      </c>
      <c r="E874" s="651" t="s">
        <v>608</v>
      </c>
      <c r="F874" s="652" t="s">
        <v>3297</v>
      </c>
      <c r="G874" s="651" t="s">
        <v>1839</v>
      </c>
      <c r="H874" s="651" t="s">
        <v>2857</v>
      </c>
      <c r="I874" s="651" t="s">
        <v>2858</v>
      </c>
      <c r="J874" s="651" t="s">
        <v>2032</v>
      </c>
      <c r="K874" s="651" t="s">
        <v>2859</v>
      </c>
      <c r="L874" s="653">
        <v>328.50000000000006</v>
      </c>
      <c r="M874" s="653">
        <v>3</v>
      </c>
      <c r="N874" s="654">
        <v>985.50000000000023</v>
      </c>
    </row>
    <row r="875" spans="1:14" ht="14.4" customHeight="1" x14ac:dyDescent="0.3">
      <c r="A875" s="649" t="s">
        <v>580</v>
      </c>
      <c r="B875" s="650" t="s">
        <v>581</v>
      </c>
      <c r="C875" s="651" t="s">
        <v>590</v>
      </c>
      <c r="D875" s="652" t="s">
        <v>3292</v>
      </c>
      <c r="E875" s="651" t="s">
        <v>608</v>
      </c>
      <c r="F875" s="652" t="s">
        <v>3297</v>
      </c>
      <c r="G875" s="651" t="s">
        <v>1839</v>
      </c>
      <c r="H875" s="651" t="s">
        <v>1873</v>
      </c>
      <c r="I875" s="651" t="s">
        <v>1874</v>
      </c>
      <c r="J875" s="651" t="s">
        <v>1875</v>
      </c>
      <c r="K875" s="651" t="s">
        <v>1876</v>
      </c>
      <c r="L875" s="653">
        <v>144.53001341560997</v>
      </c>
      <c r="M875" s="653">
        <v>13</v>
      </c>
      <c r="N875" s="654">
        <v>1878.8901744029297</v>
      </c>
    </row>
    <row r="876" spans="1:14" ht="14.4" customHeight="1" x14ac:dyDescent="0.3">
      <c r="A876" s="649" t="s">
        <v>580</v>
      </c>
      <c r="B876" s="650" t="s">
        <v>581</v>
      </c>
      <c r="C876" s="651" t="s">
        <v>590</v>
      </c>
      <c r="D876" s="652" t="s">
        <v>3292</v>
      </c>
      <c r="E876" s="651" t="s">
        <v>608</v>
      </c>
      <c r="F876" s="652" t="s">
        <v>3297</v>
      </c>
      <c r="G876" s="651" t="s">
        <v>1839</v>
      </c>
      <c r="H876" s="651" t="s">
        <v>2860</v>
      </c>
      <c r="I876" s="651" t="s">
        <v>2861</v>
      </c>
      <c r="J876" s="651" t="s">
        <v>2862</v>
      </c>
      <c r="K876" s="651" t="s">
        <v>2863</v>
      </c>
      <c r="L876" s="653">
        <v>379.36166666666668</v>
      </c>
      <c r="M876" s="653">
        <v>16</v>
      </c>
      <c r="N876" s="654">
        <v>6069.7866666666669</v>
      </c>
    </row>
    <row r="877" spans="1:14" ht="14.4" customHeight="1" x14ac:dyDescent="0.3">
      <c r="A877" s="649" t="s">
        <v>580</v>
      </c>
      <c r="B877" s="650" t="s">
        <v>581</v>
      </c>
      <c r="C877" s="651" t="s">
        <v>590</v>
      </c>
      <c r="D877" s="652" t="s">
        <v>3292</v>
      </c>
      <c r="E877" s="651" t="s">
        <v>608</v>
      </c>
      <c r="F877" s="652" t="s">
        <v>3297</v>
      </c>
      <c r="G877" s="651" t="s">
        <v>1839</v>
      </c>
      <c r="H877" s="651" t="s">
        <v>2864</v>
      </c>
      <c r="I877" s="651" t="s">
        <v>2865</v>
      </c>
      <c r="J877" s="651" t="s">
        <v>2018</v>
      </c>
      <c r="K877" s="651" t="s">
        <v>2866</v>
      </c>
      <c r="L877" s="653">
        <v>492.19994550953987</v>
      </c>
      <c r="M877" s="653">
        <v>18</v>
      </c>
      <c r="N877" s="654">
        <v>8859.5990191717174</v>
      </c>
    </row>
    <row r="878" spans="1:14" ht="14.4" customHeight="1" x14ac:dyDescent="0.3">
      <c r="A878" s="649" t="s">
        <v>580</v>
      </c>
      <c r="B878" s="650" t="s">
        <v>581</v>
      </c>
      <c r="C878" s="651" t="s">
        <v>590</v>
      </c>
      <c r="D878" s="652" t="s">
        <v>3292</v>
      </c>
      <c r="E878" s="651" t="s">
        <v>608</v>
      </c>
      <c r="F878" s="652" t="s">
        <v>3297</v>
      </c>
      <c r="G878" s="651" t="s">
        <v>1839</v>
      </c>
      <c r="H878" s="651" t="s">
        <v>2867</v>
      </c>
      <c r="I878" s="651" t="s">
        <v>2868</v>
      </c>
      <c r="J878" s="651" t="s">
        <v>2018</v>
      </c>
      <c r="K878" s="651" t="s">
        <v>2869</v>
      </c>
      <c r="L878" s="653">
        <v>943</v>
      </c>
      <c r="M878" s="653">
        <v>1</v>
      </c>
      <c r="N878" s="654">
        <v>943</v>
      </c>
    </row>
    <row r="879" spans="1:14" ht="14.4" customHeight="1" x14ac:dyDescent="0.3">
      <c r="A879" s="649" t="s">
        <v>580</v>
      </c>
      <c r="B879" s="650" t="s">
        <v>581</v>
      </c>
      <c r="C879" s="651" t="s">
        <v>590</v>
      </c>
      <c r="D879" s="652" t="s">
        <v>3292</v>
      </c>
      <c r="E879" s="651" t="s">
        <v>608</v>
      </c>
      <c r="F879" s="652" t="s">
        <v>3297</v>
      </c>
      <c r="G879" s="651" t="s">
        <v>1839</v>
      </c>
      <c r="H879" s="651" t="s">
        <v>2870</v>
      </c>
      <c r="I879" s="651" t="s">
        <v>2871</v>
      </c>
      <c r="J879" s="651" t="s">
        <v>2018</v>
      </c>
      <c r="K879" s="651" t="s">
        <v>2872</v>
      </c>
      <c r="L879" s="653">
        <v>1057.46</v>
      </c>
      <c r="M879" s="653">
        <v>1</v>
      </c>
      <c r="N879" s="654">
        <v>1057.46</v>
      </c>
    </row>
    <row r="880" spans="1:14" ht="14.4" customHeight="1" x14ac:dyDescent="0.3">
      <c r="A880" s="649" t="s">
        <v>580</v>
      </c>
      <c r="B880" s="650" t="s">
        <v>581</v>
      </c>
      <c r="C880" s="651" t="s">
        <v>590</v>
      </c>
      <c r="D880" s="652" t="s">
        <v>3292</v>
      </c>
      <c r="E880" s="651" t="s">
        <v>608</v>
      </c>
      <c r="F880" s="652" t="s">
        <v>3297</v>
      </c>
      <c r="G880" s="651" t="s">
        <v>1839</v>
      </c>
      <c r="H880" s="651" t="s">
        <v>1877</v>
      </c>
      <c r="I880" s="651" t="s">
        <v>1878</v>
      </c>
      <c r="J880" s="651" t="s">
        <v>1879</v>
      </c>
      <c r="K880" s="651" t="s">
        <v>1880</v>
      </c>
      <c r="L880" s="653">
        <v>40.323305510349059</v>
      </c>
      <c r="M880" s="653">
        <v>9</v>
      </c>
      <c r="N880" s="654">
        <v>362.9097495931415</v>
      </c>
    </row>
    <row r="881" spans="1:14" ht="14.4" customHeight="1" x14ac:dyDescent="0.3">
      <c r="A881" s="649" t="s">
        <v>580</v>
      </c>
      <c r="B881" s="650" t="s">
        <v>581</v>
      </c>
      <c r="C881" s="651" t="s">
        <v>590</v>
      </c>
      <c r="D881" s="652" t="s">
        <v>3292</v>
      </c>
      <c r="E881" s="651" t="s">
        <v>608</v>
      </c>
      <c r="F881" s="652" t="s">
        <v>3297</v>
      </c>
      <c r="G881" s="651" t="s">
        <v>1839</v>
      </c>
      <c r="H881" s="651" t="s">
        <v>1881</v>
      </c>
      <c r="I881" s="651" t="s">
        <v>1882</v>
      </c>
      <c r="J881" s="651" t="s">
        <v>1883</v>
      </c>
      <c r="K881" s="651" t="s">
        <v>1884</v>
      </c>
      <c r="L881" s="653">
        <v>61.340000000000011</v>
      </c>
      <c r="M881" s="653">
        <v>5</v>
      </c>
      <c r="N881" s="654">
        <v>306.70000000000005</v>
      </c>
    </row>
    <row r="882" spans="1:14" ht="14.4" customHeight="1" x14ac:dyDescent="0.3">
      <c r="A882" s="649" t="s">
        <v>580</v>
      </c>
      <c r="B882" s="650" t="s">
        <v>581</v>
      </c>
      <c r="C882" s="651" t="s">
        <v>590</v>
      </c>
      <c r="D882" s="652" t="s">
        <v>3292</v>
      </c>
      <c r="E882" s="651" t="s">
        <v>608</v>
      </c>
      <c r="F882" s="652" t="s">
        <v>3297</v>
      </c>
      <c r="G882" s="651" t="s">
        <v>1839</v>
      </c>
      <c r="H882" s="651" t="s">
        <v>1885</v>
      </c>
      <c r="I882" s="651" t="s">
        <v>1886</v>
      </c>
      <c r="J882" s="651" t="s">
        <v>1887</v>
      </c>
      <c r="K882" s="651" t="s">
        <v>1888</v>
      </c>
      <c r="L882" s="653">
        <v>58.77</v>
      </c>
      <c r="M882" s="653">
        <v>3</v>
      </c>
      <c r="N882" s="654">
        <v>176.31</v>
      </c>
    </row>
    <row r="883" spans="1:14" ht="14.4" customHeight="1" x14ac:dyDescent="0.3">
      <c r="A883" s="649" t="s">
        <v>580</v>
      </c>
      <c r="B883" s="650" t="s">
        <v>581</v>
      </c>
      <c r="C883" s="651" t="s">
        <v>590</v>
      </c>
      <c r="D883" s="652" t="s">
        <v>3292</v>
      </c>
      <c r="E883" s="651" t="s">
        <v>608</v>
      </c>
      <c r="F883" s="652" t="s">
        <v>3297</v>
      </c>
      <c r="G883" s="651" t="s">
        <v>1839</v>
      </c>
      <c r="H883" s="651" t="s">
        <v>2873</v>
      </c>
      <c r="I883" s="651" t="s">
        <v>2874</v>
      </c>
      <c r="J883" s="651" t="s">
        <v>2875</v>
      </c>
      <c r="K883" s="651" t="s">
        <v>2145</v>
      </c>
      <c r="L883" s="653">
        <v>54.45999999999998</v>
      </c>
      <c r="M883" s="653">
        <v>5</v>
      </c>
      <c r="N883" s="654">
        <v>272.2999999999999</v>
      </c>
    </row>
    <row r="884" spans="1:14" ht="14.4" customHeight="1" x14ac:dyDescent="0.3">
      <c r="A884" s="649" t="s">
        <v>580</v>
      </c>
      <c r="B884" s="650" t="s">
        <v>581</v>
      </c>
      <c r="C884" s="651" t="s">
        <v>590</v>
      </c>
      <c r="D884" s="652" t="s">
        <v>3292</v>
      </c>
      <c r="E884" s="651" t="s">
        <v>608</v>
      </c>
      <c r="F884" s="652" t="s">
        <v>3297</v>
      </c>
      <c r="G884" s="651" t="s">
        <v>1839</v>
      </c>
      <c r="H884" s="651" t="s">
        <v>1889</v>
      </c>
      <c r="I884" s="651" t="s">
        <v>1890</v>
      </c>
      <c r="J884" s="651" t="s">
        <v>1891</v>
      </c>
      <c r="K884" s="651" t="s">
        <v>1892</v>
      </c>
      <c r="L884" s="653">
        <v>48.940012020859733</v>
      </c>
      <c r="M884" s="653">
        <v>1</v>
      </c>
      <c r="N884" s="654">
        <v>48.940012020859733</v>
      </c>
    </row>
    <row r="885" spans="1:14" ht="14.4" customHeight="1" x14ac:dyDescent="0.3">
      <c r="A885" s="649" t="s">
        <v>580</v>
      </c>
      <c r="B885" s="650" t="s">
        <v>581</v>
      </c>
      <c r="C885" s="651" t="s">
        <v>590</v>
      </c>
      <c r="D885" s="652" t="s">
        <v>3292</v>
      </c>
      <c r="E885" s="651" t="s">
        <v>608</v>
      </c>
      <c r="F885" s="652" t="s">
        <v>3297</v>
      </c>
      <c r="G885" s="651" t="s">
        <v>1839</v>
      </c>
      <c r="H885" s="651" t="s">
        <v>2876</v>
      </c>
      <c r="I885" s="651" t="s">
        <v>2877</v>
      </c>
      <c r="J885" s="651" t="s">
        <v>2878</v>
      </c>
      <c r="K885" s="651" t="s">
        <v>2879</v>
      </c>
      <c r="L885" s="653">
        <v>218.52160133899301</v>
      </c>
      <c r="M885" s="653">
        <v>1</v>
      </c>
      <c r="N885" s="654">
        <v>218.52160133899301</v>
      </c>
    </row>
    <row r="886" spans="1:14" ht="14.4" customHeight="1" x14ac:dyDescent="0.3">
      <c r="A886" s="649" t="s">
        <v>580</v>
      </c>
      <c r="B886" s="650" t="s">
        <v>581</v>
      </c>
      <c r="C886" s="651" t="s">
        <v>590</v>
      </c>
      <c r="D886" s="652" t="s">
        <v>3292</v>
      </c>
      <c r="E886" s="651" t="s">
        <v>608</v>
      </c>
      <c r="F886" s="652" t="s">
        <v>3297</v>
      </c>
      <c r="G886" s="651" t="s">
        <v>1839</v>
      </c>
      <c r="H886" s="651" t="s">
        <v>1893</v>
      </c>
      <c r="I886" s="651" t="s">
        <v>1894</v>
      </c>
      <c r="J886" s="651" t="s">
        <v>1895</v>
      </c>
      <c r="K886" s="651" t="s">
        <v>1896</v>
      </c>
      <c r="L886" s="653">
        <v>117.67326682693853</v>
      </c>
      <c r="M886" s="653">
        <v>12</v>
      </c>
      <c r="N886" s="654">
        <v>1412.0792019232624</v>
      </c>
    </row>
    <row r="887" spans="1:14" ht="14.4" customHeight="1" x14ac:dyDescent="0.3">
      <c r="A887" s="649" t="s">
        <v>580</v>
      </c>
      <c r="B887" s="650" t="s">
        <v>581</v>
      </c>
      <c r="C887" s="651" t="s">
        <v>590</v>
      </c>
      <c r="D887" s="652" t="s">
        <v>3292</v>
      </c>
      <c r="E887" s="651" t="s">
        <v>608</v>
      </c>
      <c r="F887" s="652" t="s">
        <v>3297</v>
      </c>
      <c r="G887" s="651" t="s">
        <v>1839</v>
      </c>
      <c r="H887" s="651" t="s">
        <v>1897</v>
      </c>
      <c r="I887" s="651" t="s">
        <v>1898</v>
      </c>
      <c r="J887" s="651" t="s">
        <v>1899</v>
      </c>
      <c r="K887" s="651" t="s">
        <v>1035</v>
      </c>
      <c r="L887" s="653">
        <v>45.583750000000002</v>
      </c>
      <c r="M887" s="653">
        <v>16</v>
      </c>
      <c r="N887" s="654">
        <v>729.34</v>
      </c>
    </row>
    <row r="888" spans="1:14" ht="14.4" customHeight="1" x14ac:dyDescent="0.3">
      <c r="A888" s="649" t="s">
        <v>580</v>
      </c>
      <c r="B888" s="650" t="s">
        <v>581</v>
      </c>
      <c r="C888" s="651" t="s">
        <v>590</v>
      </c>
      <c r="D888" s="652" t="s">
        <v>3292</v>
      </c>
      <c r="E888" s="651" t="s">
        <v>608</v>
      </c>
      <c r="F888" s="652" t="s">
        <v>3297</v>
      </c>
      <c r="G888" s="651" t="s">
        <v>1839</v>
      </c>
      <c r="H888" s="651" t="s">
        <v>1900</v>
      </c>
      <c r="I888" s="651" t="s">
        <v>1901</v>
      </c>
      <c r="J888" s="651" t="s">
        <v>1902</v>
      </c>
      <c r="K888" s="651" t="s">
        <v>1903</v>
      </c>
      <c r="L888" s="653">
        <v>55.106666666666662</v>
      </c>
      <c r="M888" s="653">
        <v>3</v>
      </c>
      <c r="N888" s="654">
        <v>165.32</v>
      </c>
    </row>
    <row r="889" spans="1:14" ht="14.4" customHeight="1" x14ac:dyDescent="0.3">
      <c r="A889" s="649" t="s">
        <v>580</v>
      </c>
      <c r="B889" s="650" t="s">
        <v>581</v>
      </c>
      <c r="C889" s="651" t="s">
        <v>590</v>
      </c>
      <c r="D889" s="652" t="s">
        <v>3292</v>
      </c>
      <c r="E889" s="651" t="s">
        <v>608</v>
      </c>
      <c r="F889" s="652" t="s">
        <v>3297</v>
      </c>
      <c r="G889" s="651" t="s">
        <v>1839</v>
      </c>
      <c r="H889" s="651" t="s">
        <v>1904</v>
      </c>
      <c r="I889" s="651" t="s">
        <v>1905</v>
      </c>
      <c r="J889" s="651" t="s">
        <v>1906</v>
      </c>
      <c r="K889" s="651" t="s">
        <v>1907</v>
      </c>
      <c r="L889" s="653">
        <v>73.486759414020256</v>
      </c>
      <c r="M889" s="653">
        <v>6</v>
      </c>
      <c r="N889" s="654">
        <v>440.92055648412156</v>
      </c>
    </row>
    <row r="890" spans="1:14" ht="14.4" customHeight="1" x14ac:dyDescent="0.3">
      <c r="A890" s="649" t="s">
        <v>580</v>
      </c>
      <c r="B890" s="650" t="s">
        <v>581</v>
      </c>
      <c r="C890" s="651" t="s">
        <v>590</v>
      </c>
      <c r="D890" s="652" t="s">
        <v>3292</v>
      </c>
      <c r="E890" s="651" t="s">
        <v>608</v>
      </c>
      <c r="F890" s="652" t="s">
        <v>3297</v>
      </c>
      <c r="G890" s="651" t="s">
        <v>1839</v>
      </c>
      <c r="H890" s="651" t="s">
        <v>2880</v>
      </c>
      <c r="I890" s="651" t="s">
        <v>2881</v>
      </c>
      <c r="J890" s="651" t="s">
        <v>2882</v>
      </c>
      <c r="K890" s="651" t="s">
        <v>1629</v>
      </c>
      <c r="L890" s="653">
        <v>79.83</v>
      </c>
      <c r="M890" s="653">
        <v>8</v>
      </c>
      <c r="N890" s="654">
        <v>638.64</v>
      </c>
    </row>
    <row r="891" spans="1:14" ht="14.4" customHeight="1" x14ac:dyDescent="0.3">
      <c r="A891" s="649" t="s">
        <v>580</v>
      </c>
      <c r="B891" s="650" t="s">
        <v>581</v>
      </c>
      <c r="C891" s="651" t="s">
        <v>590</v>
      </c>
      <c r="D891" s="652" t="s">
        <v>3292</v>
      </c>
      <c r="E891" s="651" t="s">
        <v>608</v>
      </c>
      <c r="F891" s="652" t="s">
        <v>3297</v>
      </c>
      <c r="G891" s="651" t="s">
        <v>1839</v>
      </c>
      <c r="H891" s="651" t="s">
        <v>1908</v>
      </c>
      <c r="I891" s="651" t="s">
        <v>1909</v>
      </c>
      <c r="J891" s="651" t="s">
        <v>1910</v>
      </c>
      <c r="K891" s="651" t="s">
        <v>1911</v>
      </c>
      <c r="L891" s="653">
        <v>3449.9972422977594</v>
      </c>
      <c r="M891" s="653">
        <v>11</v>
      </c>
      <c r="N891" s="654">
        <v>37949.969665275356</v>
      </c>
    </row>
    <row r="892" spans="1:14" ht="14.4" customHeight="1" x14ac:dyDescent="0.3">
      <c r="A892" s="649" t="s">
        <v>580</v>
      </c>
      <c r="B892" s="650" t="s">
        <v>581</v>
      </c>
      <c r="C892" s="651" t="s">
        <v>590</v>
      </c>
      <c r="D892" s="652" t="s">
        <v>3292</v>
      </c>
      <c r="E892" s="651" t="s">
        <v>608</v>
      </c>
      <c r="F892" s="652" t="s">
        <v>3297</v>
      </c>
      <c r="G892" s="651" t="s">
        <v>1839</v>
      </c>
      <c r="H892" s="651" t="s">
        <v>2883</v>
      </c>
      <c r="I892" s="651" t="s">
        <v>2884</v>
      </c>
      <c r="J892" s="651" t="s">
        <v>2885</v>
      </c>
      <c r="K892" s="651" t="s">
        <v>2886</v>
      </c>
      <c r="L892" s="653">
        <v>71.565910455901687</v>
      </c>
      <c r="M892" s="653">
        <v>5</v>
      </c>
      <c r="N892" s="654">
        <v>357.82955227950845</v>
      </c>
    </row>
    <row r="893" spans="1:14" ht="14.4" customHeight="1" x14ac:dyDescent="0.3">
      <c r="A893" s="649" t="s">
        <v>580</v>
      </c>
      <c r="B893" s="650" t="s">
        <v>581</v>
      </c>
      <c r="C893" s="651" t="s">
        <v>590</v>
      </c>
      <c r="D893" s="652" t="s">
        <v>3292</v>
      </c>
      <c r="E893" s="651" t="s">
        <v>608</v>
      </c>
      <c r="F893" s="652" t="s">
        <v>3297</v>
      </c>
      <c r="G893" s="651" t="s">
        <v>1839</v>
      </c>
      <c r="H893" s="651" t="s">
        <v>2887</v>
      </c>
      <c r="I893" s="651" t="s">
        <v>2888</v>
      </c>
      <c r="J893" s="651" t="s">
        <v>2889</v>
      </c>
      <c r="K893" s="651" t="s">
        <v>2890</v>
      </c>
      <c r="L893" s="653">
        <v>89.746491721916172</v>
      </c>
      <c r="M893" s="653">
        <v>6</v>
      </c>
      <c r="N893" s="654">
        <v>538.478950331497</v>
      </c>
    </row>
    <row r="894" spans="1:14" ht="14.4" customHeight="1" x14ac:dyDescent="0.3">
      <c r="A894" s="649" t="s">
        <v>580</v>
      </c>
      <c r="B894" s="650" t="s">
        <v>581</v>
      </c>
      <c r="C894" s="651" t="s">
        <v>590</v>
      </c>
      <c r="D894" s="652" t="s">
        <v>3292</v>
      </c>
      <c r="E894" s="651" t="s">
        <v>608</v>
      </c>
      <c r="F894" s="652" t="s">
        <v>3297</v>
      </c>
      <c r="G894" s="651" t="s">
        <v>1839</v>
      </c>
      <c r="H894" s="651" t="s">
        <v>2891</v>
      </c>
      <c r="I894" s="651" t="s">
        <v>2892</v>
      </c>
      <c r="J894" s="651" t="s">
        <v>2893</v>
      </c>
      <c r="K894" s="651" t="s">
        <v>2894</v>
      </c>
      <c r="L894" s="653">
        <v>50.589151457041936</v>
      </c>
      <c r="M894" s="653">
        <v>11</v>
      </c>
      <c r="N894" s="654">
        <v>556.48066602746133</v>
      </c>
    </row>
    <row r="895" spans="1:14" ht="14.4" customHeight="1" x14ac:dyDescent="0.3">
      <c r="A895" s="649" t="s">
        <v>580</v>
      </c>
      <c r="B895" s="650" t="s">
        <v>581</v>
      </c>
      <c r="C895" s="651" t="s">
        <v>590</v>
      </c>
      <c r="D895" s="652" t="s">
        <v>3292</v>
      </c>
      <c r="E895" s="651" t="s">
        <v>608</v>
      </c>
      <c r="F895" s="652" t="s">
        <v>3297</v>
      </c>
      <c r="G895" s="651" t="s">
        <v>1839</v>
      </c>
      <c r="H895" s="651" t="s">
        <v>2895</v>
      </c>
      <c r="I895" s="651" t="s">
        <v>2896</v>
      </c>
      <c r="J895" s="651" t="s">
        <v>2897</v>
      </c>
      <c r="K895" s="651" t="s">
        <v>2898</v>
      </c>
      <c r="L895" s="653">
        <v>171.96</v>
      </c>
      <c r="M895" s="653">
        <v>1</v>
      </c>
      <c r="N895" s="654">
        <v>171.96</v>
      </c>
    </row>
    <row r="896" spans="1:14" ht="14.4" customHeight="1" x14ac:dyDescent="0.3">
      <c r="A896" s="649" t="s">
        <v>580</v>
      </c>
      <c r="B896" s="650" t="s">
        <v>581</v>
      </c>
      <c r="C896" s="651" t="s">
        <v>590</v>
      </c>
      <c r="D896" s="652" t="s">
        <v>3292</v>
      </c>
      <c r="E896" s="651" t="s">
        <v>608</v>
      </c>
      <c r="F896" s="652" t="s">
        <v>3297</v>
      </c>
      <c r="G896" s="651" t="s">
        <v>1839</v>
      </c>
      <c r="H896" s="651" t="s">
        <v>2899</v>
      </c>
      <c r="I896" s="651" t="s">
        <v>2900</v>
      </c>
      <c r="J896" s="651" t="s">
        <v>2901</v>
      </c>
      <c r="K896" s="651" t="s">
        <v>2902</v>
      </c>
      <c r="L896" s="653">
        <v>85.548000000000002</v>
      </c>
      <c r="M896" s="653">
        <v>5</v>
      </c>
      <c r="N896" s="654">
        <v>427.74</v>
      </c>
    </row>
    <row r="897" spans="1:14" ht="14.4" customHeight="1" x14ac:dyDescent="0.3">
      <c r="A897" s="649" t="s">
        <v>580</v>
      </c>
      <c r="B897" s="650" t="s">
        <v>581</v>
      </c>
      <c r="C897" s="651" t="s">
        <v>590</v>
      </c>
      <c r="D897" s="652" t="s">
        <v>3292</v>
      </c>
      <c r="E897" s="651" t="s">
        <v>608</v>
      </c>
      <c r="F897" s="652" t="s">
        <v>3297</v>
      </c>
      <c r="G897" s="651" t="s">
        <v>1839</v>
      </c>
      <c r="H897" s="651" t="s">
        <v>1919</v>
      </c>
      <c r="I897" s="651" t="s">
        <v>1920</v>
      </c>
      <c r="J897" s="651" t="s">
        <v>1917</v>
      </c>
      <c r="K897" s="651" t="s">
        <v>1921</v>
      </c>
      <c r="L897" s="653">
        <v>96.479964084146602</v>
      </c>
      <c r="M897" s="653">
        <v>8</v>
      </c>
      <c r="N897" s="654">
        <v>771.83971267317281</v>
      </c>
    </row>
    <row r="898" spans="1:14" ht="14.4" customHeight="1" x14ac:dyDescent="0.3">
      <c r="A898" s="649" t="s">
        <v>580</v>
      </c>
      <c r="B898" s="650" t="s">
        <v>581</v>
      </c>
      <c r="C898" s="651" t="s">
        <v>590</v>
      </c>
      <c r="D898" s="652" t="s">
        <v>3292</v>
      </c>
      <c r="E898" s="651" t="s">
        <v>608</v>
      </c>
      <c r="F898" s="652" t="s">
        <v>3297</v>
      </c>
      <c r="G898" s="651" t="s">
        <v>1839</v>
      </c>
      <c r="H898" s="651" t="s">
        <v>1922</v>
      </c>
      <c r="I898" s="651" t="s">
        <v>1923</v>
      </c>
      <c r="J898" s="651" t="s">
        <v>1924</v>
      </c>
      <c r="K898" s="651" t="s">
        <v>1925</v>
      </c>
      <c r="L898" s="653">
        <v>1447.2477319347254</v>
      </c>
      <c r="M898" s="653">
        <v>5</v>
      </c>
      <c r="N898" s="654">
        <v>7236.2386596736269</v>
      </c>
    </row>
    <row r="899" spans="1:14" ht="14.4" customHeight="1" x14ac:dyDescent="0.3">
      <c r="A899" s="649" t="s">
        <v>580</v>
      </c>
      <c r="B899" s="650" t="s">
        <v>581</v>
      </c>
      <c r="C899" s="651" t="s">
        <v>590</v>
      </c>
      <c r="D899" s="652" t="s">
        <v>3292</v>
      </c>
      <c r="E899" s="651" t="s">
        <v>608</v>
      </c>
      <c r="F899" s="652" t="s">
        <v>3297</v>
      </c>
      <c r="G899" s="651" t="s">
        <v>1839</v>
      </c>
      <c r="H899" s="651" t="s">
        <v>1926</v>
      </c>
      <c r="I899" s="651" t="s">
        <v>1927</v>
      </c>
      <c r="J899" s="651" t="s">
        <v>1924</v>
      </c>
      <c r="K899" s="651" t="s">
        <v>1928</v>
      </c>
      <c r="L899" s="653">
        <v>1963.9964669035048</v>
      </c>
      <c r="M899" s="653">
        <v>4</v>
      </c>
      <c r="N899" s="654">
        <v>7855.9858676140193</v>
      </c>
    </row>
    <row r="900" spans="1:14" ht="14.4" customHeight="1" x14ac:dyDescent="0.3">
      <c r="A900" s="649" t="s">
        <v>580</v>
      </c>
      <c r="B900" s="650" t="s">
        <v>581</v>
      </c>
      <c r="C900" s="651" t="s">
        <v>590</v>
      </c>
      <c r="D900" s="652" t="s">
        <v>3292</v>
      </c>
      <c r="E900" s="651" t="s">
        <v>608</v>
      </c>
      <c r="F900" s="652" t="s">
        <v>3297</v>
      </c>
      <c r="G900" s="651" t="s">
        <v>1839</v>
      </c>
      <c r="H900" s="651" t="s">
        <v>1929</v>
      </c>
      <c r="I900" s="651" t="s">
        <v>1930</v>
      </c>
      <c r="J900" s="651" t="s">
        <v>1924</v>
      </c>
      <c r="K900" s="651" t="s">
        <v>1931</v>
      </c>
      <c r="L900" s="653">
        <v>2475.9499999999985</v>
      </c>
      <c r="M900" s="653">
        <v>2</v>
      </c>
      <c r="N900" s="654">
        <v>4951.8999999999969</v>
      </c>
    </row>
    <row r="901" spans="1:14" ht="14.4" customHeight="1" x14ac:dyDescent="0.3">
      <c r="A901" s="649" t="s">
        <v>580</v>
      </c>
      <c r="B901" s="650" t="s">
        <v>581</v>
      </c>
      <c r="C901" s="651" t="s">
        <v>590</v>
      </c>
      <c r="D901" s="652" t="s">
        <v>3292</v>
      </c>
      <c r="E901" s="651" t="s">
        <v>608</v>
      </c>
      <c r="F901" s="652" t="s">
        <v>3297</v>
      </c>
      <c r="G901" s="651" t="s">
        <v>1839</v>
      </c>
      <c r="H901" s="651" t="s">
        <v>2903</v>
      </c>
      <c r="I901" s="651" t="s">
        <v>2904</v>
      </c>
      <c r="J901" s="651" t="s">
        <v>2905</v>
      </c>
      <c r="K901" s="651" t="s">
        <v>1224</v>
      </c>
      <c r="L901" s="653">
        <v>113.16308272792732</v>
      </c>
      <c r="M901" s="653">
        <v>3</v>
      </c>
      <c r="N901" s="654">
        <v>339.48924818378197</v>
      </c>
    </row>
    <row r="902" spans="1:14" ht="14.4" customHeight="1" x14ac:dyDescent="0.3">
      <c r="A902" s="649" t="s">
        <v>580</v>
      </c>
      <c r="B902" s="650" t="s">
        <v>581</v>
      </c>
      <c r="C902" s="651" t="s">
        <v>590</v>
      </c>
      <c r="D902" s="652" t="s">
        <v>3292</v>
      </c>
      <c r="E902" s="651" t="s">
        <v>608</v>
      </c>
      <c r="F902" s="652" t="s">
        <v>3297</v>
      </c>
      <c r="G902" s="651" t="s">
        <v>1839</v>
      </c>
      <c r="H902" s="651" t="s">
        <v>1932</v>
      </c>
      <c r="I902" s="651" t="s">
        <v>1933</v>
      </c>
      <c r="J902" s="651" t="s">
        <v>1934</v>
      </c>
      <c r="K902" s="651" t="s">
        <v>1935</v>
      </c>
      <c r="L902" s="653">
        <v>103.4599975029198</v>
      </c>
      <c r="M902" s="653">
        <v>20</v>
      </c>
      <c r="N902" s="654">
        <v>2069.1999500583961</v>
      </c>
    </row>
    <row r="903" spans="1:14" ht="14.4" customHeight="1" x14ac:dyDescent="0.3">
      <c r="A903" s="649" t="s">
        <v>580</v>
      </c>
      <c r="B903" s="650" t="s">
        <v>581</v>
      </c>
      <c r="C903" s="651" t="s">
        <v>590</v>
      </c>
      <c r="D903" s="652" t="s">
        <v>3292</v>
      </c>
      <c r="E903" s="651" t="s">
        <v>608</v>
      </c>
      <c r="F903" s="652" t="s">
        <v>3297</v>
      </c>
      <c r="G903" s="651" t="s">
        <v>1839</v>
      </c>
      <c r="H903" s="651" t="s">
        <v>2906</v>
      </c>
      <c r="I903" s="651" t="s">
        <v>2906</v>
      </c>
      <c r="J903" s="651" t="s">
        <v>2907</v>
      </c>
      <c r="K903" s="651" t="s">
        <v>2908</v>
      </c>
      <c r="L903" s="653">
        <v>65.298731823446531</v>
      </c>
      <c r="M903" s="653">
        <v>7</v>
      </c>
      <c r="N903" s="654">
        <v>457.09112276412571</v>
      </c>
    </row>
    <row r="904" spans="1:14" ht="14.4" customHeight="1" x14ac:dyDescent="0.3">
      <c r="A904" s="649" t="s">
        <v>580</v>
      </c>
      <c r="B904" s="650" t="s">
        <v>581</v>
      </c>
      <c r="C904" s="651" t="s">
        <v>590</v>
      </c>
      <c r="D904" s="652" t="s">
        <v>3292</v>
      </c>
      <c r="E904" s="651" t="s">
        <v>608</v>
      </c>
      <c r="F904" s="652" t="s">
        <v>3297</v>
      </c>
      <c r="G904" s="651" t="s">
        <v>1839</v>
      </c>
      <c r="H904" s="651" t="s">
        <v>2909</v>
      </c>
      <c r="I904" s="651" t="s">
        <v>2910</v>
      </c>
      <c r="J904" s="651" t="s">
        <v>2911</v>
      </c>
      <c r="K904" s="651" t="s">
        <v>2433</v>
      </c>
      <c r="L904" s="653">
        <v>98.39</v>
      </c>
      <c r="M904" s="653">
        <v>3</v>
      </c>
      <c r="N904" s="654">
        <v>295.17</v>
      </c>
    </row>
    <row r="905" spans="1:14" ht="14.4" customHeight="1" x14ac:dyDescent="0.3">
      <c r="A905" s="649" t="s">
        <v>580</v>
      </c>
      <c r="B905" s="650" t="s">
        <v>581</v>
      </c>
      <c r="C905" s="651" t="s">
        <v>590</v>
      </c>
      <c r="D905" s="652" t="s">
        <v>3292</v>
      </c>
      <c r="E905" s="651" t="s">
        <v>608</v>
      </c>
      <c r="F905" s="652" t="s">
        <v>3297</v>
      </c>
      <c r="G905" s="651" t="s">
        <v>1839</v>
      </c>
      <c r="H905" s="651" t="s">
        <v>1936</v>
      </c>
      <c r="I905" s="651" t="s">
        <v>1937</v>
      </c>
      <c r="J905" s="651" t="s">
        <v>1938</v>
      </c>
      <c r="K905" s="651" t="s">
        <v>1939</v>
      </c>
      <c r="L905" s="653">
        <v>337.47622913166708</v>
      </c>
      <c r="M905" s="653">
        <v>4</v>
      </c>
      <c r="N905" s="654">
        <v>1349.9049165266683</v>
      </c>
    </row>
    <row r="906" spans="1:14" ht="14.4" customHeight="1" x14ac:dyDescent="0.3">
      <c r="A906" s="649" t="s">
        <v>580</v>
      </c>
      <c r="B906" s="650" t="s">
        <v>581</v>
      </c>
      <c r="C906" s="651" t="s">
        <v>590</v>
      </c>
      <c r="D906" s="652" t="s">
        <v>3292</v>
      </c>
      <c r="E906" s="651" t="s">
        <v>608</v>
      </c>
      <c r="F906" s="652" t="s">
        <v>3297</v>
      </c>
      <c r="G906" s="651" t="s">
        <v>1839</v>
      </c>
      <c r="H906" s="651" t="s">
        <v>1940</v>
      </c>
      <c r="I906" s="651" t="s">
        <v>1941</v>
      </c>
      <c r="J906" s="651" t="s">
        <v>1942</v>
      </c>
      <c r="K906" s="651" t="s">
        <v>724</v>
      </c>
      <c r="L906" s="653">
        <v>45.664689852352296</v>
      </c>
      <c r="M906" s="653">
        <v>21</v>
      </c>
      <c r="N906" s="654">
        <v>958.95848689939817</v>
      </c>
    </row>
    <row r="907" spans="1:14" ht="14.4" customHeight="1" x14ac:dyDescent="0.3">
      <c r="A907" s="649" t="s">
        <v>580</v>
      </c>
      <c r="B907" s="650" t="s">
        <v>581</v>
      </c>
      <c r="C907" s="651" t="s">
        <v>590</v>
      </c>
      <c r="D907" s="652" t="s">
        <v>3292</v>
      </c>
      <c r="E907" s="651" t="s">
        <v>608</v>
      </c>
      <c r="F907" s="652" t="s">
        <v>3297</v>
      </c>
      <c r="G907" s="651" t="s">
        <v>1839</v>
      </c>
      <c r="H907" s="651" t="s">
        <v>1943</v>
      </c>
      <c r="I907" s="651" t="s">
        <v>1944</v>
      </c>
      <c r="J907" s="651" t="s">
        <v>1945</v>
      </c>
      <c r="K907" s="651" t="s">
        <v>1946</v>
      </c>
      <c r="L907" s="653">
        <v>47.225088960628646</v>
      </c>
      <c r="M907" s="653">
        <v>6</v>
      </c>
      <c r="N907" s="654">
        <v>283.35053376377186</v>
      </c>
    </row>
    <row r="908" spans="1:14" ht="14.4" customHeight="1" x14ac:dyDescent="0.3">
      <c r="A908" s="649" t="s">
        <v>580</v>
      </c>
      <c r="B908" s="650" t="s">
        <v>581</v>
      </c>
      <c r="C908" s="651" t="s">
        <v>590</v>
      </c>
      <c r="D908" s="652" t="s">
        <v>3292</v>
      </c>
      <c r="E908" s="651" t="s">
        <v>608</v>
      </c>
      <c r="F908" s="652" t="s">
        <v>3297</v>
      </c>
      <c r="G908" s="651" t="s">
        <v>1839</v>
      </c>
      <c r="H908" s="651" t="s">
        <v>2912</v>
      </c>
      <c r="I908" s="651" t="s">
        <v>2913</v>
      </c>
      <c r="J908" s="651" t="s">
        <v>2914</v>
      </c>
      <c r="K908" s="651" t="s">
        <v>1935</v>
      </c>
      <c r="L908" s="653">
        <v>48.960000000000015</v>
      </c>
      <c r="M908" s="653">
        <v>2</v>
      </c>
      <c r="N908" s="654">
        <v>97.92000000000003</v>
      </c>
    </row>
    <row r="909" spans="1:14" ht="14.4" customHeight="1" x14ac:dyDescent="0.3">
      <c r="A909" s="649" t="s">
        <v>580</v>
      </c>
      <c r="B909" s="650" t="s">
        <v>581</v>
      </c>
      <c r="C909" s="651" t="s">
        <v>590</v>
      </c>
      <c r="D909" s="652" t="s">
        <v>3292</v>
      </c>
      <c r="E909" s="651" t="s">
        <v>608</v>
      </c>
      <c r="F909" s="652" t="s">
        <v>3297</v>
      </c>
      <c r="G909" s="651" t="s">
        <v>1839</v>
      </c>
      <c r="H909" s="651" t="s">
        <v>1947</v>
      </c>
      <c r="I909" s="651" t="s">
        <v>1948</v>
      </c>
      <c r="J909" s="651" t="s">
        <v>1949</v>
      </c>
      <c r="K909" s="651" t="s">
        <v>1950</v>
      </c>
      <c r="L909" s="653">
        <v>97.98</v>
      </c>
      <c r="M909" s="653">
        <v>8</v>
      </c>
      <c r="N909" s="654">
        <v>783.84</v>
      </c>
    </row>
    <row r="910" spans="1:14" ht="14.4" customHeight="1" x14ac:dyDescent="0.3">
      <c r="A910" s="649" t="s">
        <v>580</v>
      </c>
      <c r="B910" s="650" t="s">
        <v>581</v>
      </c>
      <c r="C910" s="651" t="s">
        <v>590</v>
      </c>
      <c r="D910" s="652" t="s">
        <v>3292</v>
      </c>
      <c r="E910" s="651" t="s">
        <v>608</v>
      </c>
      <c r="F910" s="652" t="s">
        <v>3297</v>
      </c>
      <c r="G910" s="651" t="s">
        <v>1839</v>
      </c>
      <c r="H910" s="651" t="s">
        <v>1955</v>
      </c>
      <c r="I910" s="651" t="s">
        <v>1956</v>
      </c>
      <c r="J910" s="651" t="s">
        <v>1945</v>
      </c>
      <c r="K910" s="651" t="s">
        <v>1957</v>
      </c>
      <c r="L910" s="653">
        <v>71.392408738487205</v>
      </c>
      <c r="M910" s="653">
        <v>34</v>
      </c>
      <c r="N910" s="654">
        <v>2427.3418971085648</v>
      </c>
    </row>
    <row r="911" spans="1:14" ht="14.4" customHeight="1" x14ac:dyDescent="0.3">
      <c r="A911" s="649" t="s">
        <v>580</v>
      </c>
      <c r="B911" s="650" t="s">
        <v>581</v>
      </c>
      <c r="C911" s="651" t="s">
        <v>590</v>
      </c>
      <c r="D911" s="652" t="s">
        <v>3292</v>
      </c>
      <c r="E911" s="651" t="s">
        <v>608</v>
      </c>
      <c r="F911" s="652" t="s">
        <v>3297</v>
      </c>
      <c r="G911" s="651" t="s">
        <v>1839</v>
      </c>
      <c r="H911" s="651" t="s">
        <v>2915</v>
      </c>
      <c r="I911" s="651" t="s">
        <v>2916</v>
      </c>
      <c r="J911" s="651" t="s">
        <v>2917</v>
      </c>
      <c r="K911" s="651" t="s">
        <v>2918</v>
      </c>
      <c r="L911" s="653">
        <v>144.78999999999991</v>
      </c>
      <c r="M911" s="653">
        <v>1</v>
      </c>
      <c r="N911" s="654">
        <v>144.78999999999991</v>
      </c>
    </row>
    <row r="912" spans="1:14" ht="14.4" customHeight="1" x14ac:dyDescent="0.3">
      <c r="A912" s="649" t="s">
        <v>580</v>
      </c>
      <c r="B912" s="650" t="s">
        <v>581</v>
      </c>
      <c r="C912" s="651" t="s">
        <v>590</v>
      </c>
      <c r="D912" s="652" t="s">
        <v>3292</v>
      </c>
      <c r="E912" s="651" t="s">
        <v>608</v>
      </c>
      <c r="F912" s="652" t="s">
        <v>3297</v>
      </c>
      <c r="G912" s="651" t="s">
        <v>1839</v>
      </c>
      <c r="H912" s="651" t="s">
        <v>2919</v>
      </c>
      <c r="I912" s="651" t="s">
        <v>2920</v>
      </c>
      <c r="J912" s="651" t="s">
        <v>1942</v>
      </c>
      <c r="K912" s="651" t="s">
        <v>920</v>
      </c>
      <c r="L912" s="653">
        <v>105.79400000000001</v>
      </c>
      <c r="M912" s="653">
        <v>5</v>
      </c>
      <c r="N912" s="654">
        <v>528.97</v>
      </c>
    </row>
    <row r="913" spans="1:14" ht="14.4" customHeight="1" x14ac:dyDescent="0.3">
      <c r="A913" s="649" t="s">
        <v>580</v>
      </c>
      <c r="B913" s="650" t="s">
        <v>581</v>
      </c>
      <c r="C913" s="651" t="s">
        <v>590</v>
      </c>
      <c r="D913" s="652" t="s">
        <v>3292</v>
      </c>
      <c r="E913" s="651" t="s">
        <v>608</v>
      </c>
      <c r="F913" s="652" t="s">
        <v>3297</v>
      </c>
      <c r="G913" s="651" t="s">
        <v>1839</v>
      </c>
      <c r="H913" s="651" t="s">
        <v>1958</v>
      </c>
      <c r="I913" s="651" t="s">
        <v>1959</v>
      </c>
      <c r="J913" s="651" t="s">
        <v>1960</v>
      </c>
      <c r="K913" s="651" t="s">
        <v>1756</v>
      </c>
      <c r="L913" s="653">
        <v>69.649353658794695</v>
      </c>
      <c r="M913" s="653">
        <v>15</v>
      </c>
      <c r="N913" s="654">
        <v>1044.7403048819203</v>
      </c>
    </row>
    <row r="914" spans="1:14" ht="14.4" customHeight="1" x14ac:dyDescent="0.3">
      <c r="A914" s="649" t="s">
        <v>580</v>
      </c>
      <c r="B914" s="650" t="s">
        <v>581</v>
      </c>
      <c r="C914" s="651" t="s">
        <v>590</v>
      </c>
      <c r="D914" s="652" t="s">
        <v>3292</v>
      </c>
      <c r="E914" s="651" t="s">
        <v>608</v>
      </c>
      <c r="F914" s="652" t="s">
        <v>3297</v>
      </c>
      <c r="G914" s="651" t="s">
        <v>1839</v>
      </c>
      <c r="H914" s="651" t="s">
        <v>2921</v>
      </c>
      <c r="I914" s="651" t="s">
        <v>2922</v>
      </c>
      <c r="J914" s="651" t="s">
        <v>2923</v>
      </c>
      <c r="K914" s="651" t="s">
        <v>1035</v>
      </c>
      <c r="L914" s="653">
        <v>89.25</v>
      </c>
      <c r="M914" s="653">
        <v>2</v>
      </c>
      <c r="N914" s="654">
        <v>178.5</v>
      </c>
    </row>
    <row r="915" spans="1:14" ht="14.4" customHeight="1" x14ac:dyDescent="0.3">
      <c r="A915" s="649" t="s">
        <v>580</v>
      </c>
      <c r="B915" s="650" t="s">
        <v>581</v>
      </c>
      <c r="C915" s="651" t="s">
        <v>590</v>
      </c>
      <c r="D915" s="652" t="s">
        <v>3292</v>
      </c>
      <c r="E915" s="651" t="s">
        <v>608</v>
      </c>
      <c r="F915" s="652" t="s">
        <v>3297</v>
      </c>
      <c r="G915" s="651" t="s">
        <v>1839</v>
      </c>
      <c r="H915" s="651" t="s">
        <v>2924</v>
      </c>
      <c r="I915" s="651" t="s">
        <v>2925</v>
      </c>
      <c r="J915" s="651" t="s">
        <v>2926</v>
      </c>
      <c r="K915" s="651" t="s">
        <v>612</v>
      </c>
      <c r="L915" s="653">
        <v>151.63999937605499</v>
      </c>
      <c r="M915" s="653">
        <v>2</v>
      </c>
      <c r="N915" s="654">
        <v>303.27999875210998</v>
      </c>
    </row>
    <row r="916" spans="1:14" ht="14.4" customHeight="1" x14ac:dyDescent="0.3">
      <c r="A916" s="649" t="s">
        <v>580</v>
      </c>
      <c r="B916" s="650" t="s">
        <v>581</v>
      </c>
      <c r="C916" s="651" t="s">
        <v>590</v>
      </c>
      <c r="D916" s="652" t="s">
        <v>3292</v>
      </c>
      <c r="E916" s="651" t="s">
        <v>608</v>
      </c>
      <c r="F916" s="652" t="s">
        <v>3297</v>
      </c>
      <c r="G916" s="651" t="s">
        <v>1839</v>
      </c>
      <c r="H916" s="651" t="s">
        <v>1964</v>
      </c>
      <c r="I916" s="651" t="s">
        <v>1965</v>
      </c>
      <c r="J916" s="651" t="s">
        <v>1966</v>
      </c>
      <c r="K916" s="651" t="s">
        <v>1967</v>
      </c>
      <c r="L916" s="653">
        <v>30.625979064737493</v>
      </c>
      <c r="M916" s="653">
        <v>10</v>
      </c>
      <c r="N916" s="654">
        <v>306.25979064737493</v>
      </c>
    </row>
    <row r="917" spans="1:14" ht="14.4" customHeight="1" x14ac:dyDescent="0.3">
      <c r="A917" s="649" t="s">
        <v>580</v>
      </c>
      <c r="B917" s="650" t="s">
        <v>581</v>
      </c>
      <c r="C917" s="651" t="s">
        <v>590</v>
      </c>
      <c r="D917" s="652" t="s">
        <v>3292</v>
      </c>
      <c r="E917" s="651" t="s">
        <v>608</v>
      </c>
      <c r="F917" s="652" t="s">
        <v>3297</v>
      </c>
      <c r="G917" s="651" t="s">
        <v>1839</v>
      </c>
      <c r="H917" s="651" t="s">
        <v>1968</v>
      </c>
      <c r="I917" s="651" t="s">
        <v>1969</v>
      </c>
      <c r="J917" s="651" t="s">
        <v>1970</v>
      </c>
      <c r="K917" s="651" t="s">
        <v>1971</v>
      </c>
      <c r="L917" s="653">
        <v>23.970011068210585</v>
      </c>
      <c r="M917" s="653">
        <v>4</v>
      </c>
      <c r="N917" s="654">
        <v>95.880044272842341</v>
      </c>
    </row>
    <row r="918" spans="1:14" ht="14.4" customHeight="1" x14ac:dyDescent="0.3">
      <c r="A918" s="649" t="s">
        <v>580</v>
      </c>
      <c r="B918" s="650" t="s">
        <v>581</v>
      </c>
      <c r="C918" s="651" t="s">
        <v>590</v>
      </c>
      <c r="D918" s="652" t="s">
        <v>3292</v>
      </c>
      <c r="E918" s="651" t="s">
        <v>608</v>
      </c>
      <c r="F918" s="652" t="s">
        <v>3297</v>
      </c>
      <c r="G918" s="651" t="s">
        <v>1839</v>
      </c>
      <c r="H918" s="651" t="s">
        <v>1972</v>
      </c>
      <c r="I918" s="651" t="s">
        <v>1973</v>
      </c>
      <c r="J918" s="651" t="s">
        <v>1974</v>
      </c>
      <c r="K918" s="651" t="s">
        <v>1975</v>
      </c>
      <c r="L918" s="653">
        <v>65.490099335259814</v>
      </c>
      <c r="M918" s="653">
        <v>4</v>
      </c>
      <c r="N918" s="654">
        <v>261.96039734103925</v>
      </c>
    </row>
    <row r="919" spans="1:14" ht="14.4" customHeight="1" x14ac:dyDescent="0.3">
      <c r="A919" s="649" t="s">
        <v>580</v>
      </c>
      <c r="B919" s="650" t="s">
        <v>581</v>
      </c>
      <c r="C919" s="651" t="s">
        <v>590</v>
      </c>
      <c r="D919" s="652" t="s">
        <v>3292</v>
      </c>
      <c r="E919" s="651" t="s">
        <v>608</v>
      </c>
      <c r="F919" s="652" t="s">
        <v>3297</v>
      </c>
      <c r="G919" s="651" t="s">
        <v>1839</v>
      </c>
      <c r="H919" s="651" t="s">
        <v>2927</v>
      </c>
      <c r="I919" s="651" t="s">
        <v>2928</v>
      </c>
      <c r="J919" s="651" t="s">
        <v>2929</v>
      </c>
      <c r="K919" s="651" t="s">
        <v>612</v>
      </c>
      <c r="L919" s="653">
        <v>63.869846821859348</v>
      </c>
      <c r="M919" s="653">
        <v>5</v>
      </c>
      <c r="N919" s="654">
        <v>319.34923410929673</v>
      </c>
    </row>
    <row r="920" spans="1:14" ht="14.4" customHeight="1" x14ac:dyDescent="0.3">
      <c r="A920" s="649" t="s">
        <v>580</v>
      </c>
      <c r="B920" s="650" t="s">
        <v>581</v>
      </c>
      <c r="C920" s="651" t="s">
        <v>590</v>
      </c>
      <c r="D920" s="652" t="s">
        <v>3292</v>
      </c>
      <c r="E920" s="651" t="s">
        <v>608</v>
      </c>
      <c r="F920" s="652" t="s">
        <v>3297</v>
      </c>
      <c r="G920" s="651" t="s">
        <v>1839</v>
      </c>
      <c r="H920" s="651" t="s">
        <v>2930</v>
      </c>
      <c r="I920" s="651" t="s">
        <v>2931</v>
      </c>
      <c r="J920" s="651" t="s">
        <v>2932</v>
      </c>
      <c r="K920" s="651" t="s">
        <v>2933</v>
      </c>
      <c r="L920" s="653">
        <v>82.793999308453635</v>
      </c>
      <c r="M920" s="653">
        <v>10</v>
      </c>
      <c r="N920" s="654">
        <v>827.93999308453635</v>
      </c>
    </row>
    <row r="921" spans="1:14" ht="14.4" customHeight="1" x14ac:dyDescent="0.3">
      <c r="A921" s="649" t="s">
        <v>580</v>
      </c>
      <c r="B921" s="650" t="s">
        <v>581</v>
      </c>
      <c r="C921" s="651" t="s">
        <v>590</v>
      </c>
      <c r="D921" s="652" t="s">
        <v>3292</v>
      </c>
      <c r="E921" s="651" t="s">
        <v>608</v>
      </c>
      <c r="F921" s="652" t="s">
        <v>3297</v>
      </c>
      <c r="G921" s="651" t="s">
        <v>1839</v>
      </c>
      <c r="H921" s="651" t="s">
        <v>1979</v>
      </c>
      <c r="I921" s="651" t="s">
        <v>1980</v>
      </c>
      <c r="J921" s="651" t="s">
        <v>1981</v>
      </c>
      <c r="K921" s="651" t="s">
        <v>1982</v>
      </c>
      <c r="L921" s="653">
        <v>121.63200000000003</v>
      </c>
      <c r="M921" s="653">
        <v>5</v>
      </c>
      <c r="N921" s="654">
        <v>608.1600000000002</v>
      </c>
    </row>
    <row r="922" spans="1:14" ht="14.4" customHeight="1" x14ac:dyDescent="0.3">
      <c r="A922" s="649" t="s">
        <v>580</v>
      </c>
      <c r="B922" s="650" t="s">
        <v>581</v>
      </c>
      <c r="C922" s="651" t="s">
        <v>590</v>
      </c>
      <c r="D922" s="652" t="s">
        <v>3292</v>
      </c>
      <c r="E922" s="651" t="s">
        <v>608</v>
      </c>
      <c r="F922" s="652" t="s">
        <v>3297</v>
      </c>
      <c r="G922" s="651" t="s">
        <v>1839</v>
      </c>
      <c r="H922" s="651" t="s">
        <v>2934</v>
      </c>
      <c r="I922" s="651" t="s">
        <v>2935</v>
      </c>
      <c r="J922" s="651" t="s">
        <v>2936</v>
      </c>
      <c r="K922" s="651" t="s">
        <v>2937</v>
      </c>
      <c r="L922" s="653">
        <v>249.82220461412089</v>
      </c>
      <c r="M922" s="653">
        <v>10</v>
      </c>
      <c r="N922" s="654">
        <v>2498.2220461412089</v>
      </c>
    </row>
    <row r="923" spans="1:14" ht="14.4" customHeight="1" x14ac:dyDescent="0.3">
      <c r="A923" s="649" t="s">
        <v>580</v>
      </c>
      <c r="B923" s="650" t="s">
        <v>581</v>
      </c>
      <c r="C923" s="651" t="s">
        <v>590</v>
      </c>
      <c r="D923" s="652" t="s">
        <v>3292</v>
      </c>
      <c r="E923" s="651" t="s">
        <v>608</v>
      </c>
      <c r="F923" s="652" t="s">
        <v>3297</v>
      </c>
      <c r="G923" s="651" t="s">
        <v>1839</v>
      </c>
      <c r="H923" s="651" t="s">
        <v>1983</v>
      </c>
      <c r="I923" s="651" t="s">
        <v>1984</v>
      </c>
      <c r="J923" s="651" t="s">
        <v>1985</v>
      </c>
      <c r="K923" s="651" t="s">
        <v>1986</v>
      </c>
      <c r="L923" s="653">
        <v>74.301540290308949</v>
      </c>
      <c r="M923" s="653">
        <v>70</v>
      </c>
      <c r="N923" s="654">
        <v>5201.1078203216266</v>
      </c>
    </row>
    <row r="924" spans="1:14" ht="14.4" customHeight="1" x14ac:dyDescent="0.3">
      <c r="A924" s="649" t="s">
        <v>580</v>
      </c>
      <c r="B924" s="650" t="s">
        <v>581</v>
      </c>
      <c r="C924" s="651" t="s">
        <v>590</v>
      </c>
      <c r="D924" s="652" t="s">
        <v>3292</v>
      </c>
      <c r="E924" s="651" t="s">
        <v>608</v>
      </c>
      <c r="F924" s="652" t="s">
        <v>3297</v>
      </c>
      <c r="G924" s="651" t="s">
        <v>1839</v>
      </c>
      <c r="H924" s="651" t="s">
        <v>2938</v>
      </c>
      <c r="I924" s="651" t="s">
        <v>2939</v>
      </c>
      <c r="J924" s="651" t="s">
        <v>1853</v>
      </c>
      <c r="K924" s="651" t="s">
        <v>2940</v>
      </c>
      <c r="L924" s="653">
        <v>376.43</v>
      </c>
      <c r="M924" s="653">
        <v>2</v>
      </c>
      <c r="N924" s="654">
        <v>752.86</v>
      </c>
    </row>
    <row r="925" spans="1:14" ht="14.4" customHeight="1" x14ac:dyDescent="0.3">
      <c r="A925" s="649" t="s">
        <v>580</v>
      </c>
      <c r="B925" s="650" t="s">
        <v>581</v>
      </c>
      <c r="C925" s="651" t="s">
        <v>590</v>
      </c>
      <c r="D925" s="652" t="s">
        <v>3292</v>
      </c>
      <c r="E925" s="651" t="s">
        <v>608</v>
      </c>
      <c r="F925" s="652" t="s">
        <v>3297</v>
      </c>
      <c r="G925" s="651" t="s">
        <v>1839</v>
      </c>
      <c r="H925" s="651" t="s">
        <v>1987</v>
      </c>
      <c r="I925" s="651" t="s">
        <v>1988</v>
      </c>
      <c r="J925" s="651" t="s">
        <v>1989</v>
      </c>
      <c r="K925" s="651" t="s">
        <v>1990</v>
      </c>
      <c r="L925" s="653">
        <v>70.909818722040342</v>
      </c>
      <c r="M925" s="653">
        <v>170</v>
      </c>
      <c r="N925" s="654">
        <v>12054.669182746858</v>
      </c>
    </row>
    <row r="926" spans="1:14" ht="14.4" customHeight="1" x14ac:dyDescent="0.3">
      <c r="A926" s="649" t="s">
        <v>580</v>
      </c>
      <c r="B926" s="650" t="s">
        <v>581</v>
      </c>
      <c r="C926" s="651" t="s">
        <v>590</v>
      </c>
      <c r="D926" s="652" t="s">
        <v>3292</v>
      </c>
      <c r="E926" s="651" t="s">
        <v>608</v>
      </c>
      <c r="F926" s="652" t="s">
        <v>3297</v>
      </c>
      <c r="G926" s="651" t="s">
        <v>1839</v>
      </c>
      <c r="H926" s="651" t="s">
        <v>2941</v>
      </c>
      <c r="I926" s="651" t="s">
        <v>2942</v>
      </c>
      <c r="J926" s="651" t="s">
        <v>2943</v>
      </c>
      <c r="K926" s="651" t="s">
        <v>2944</v>
      </c>
      <c r="L926" s="653">
        <v>28.089999999999996</v>
      </c>
      <c r="M926" s="653">
        <v>2</v>
      </c>
      <c r="N926" s="654">
        <v>56.179999999999993</v>
      </c>
    </row>
    <row r="927" spans="1:14" ht="14.4" customHeight="1" x14ac:dyDescent="0.3">
      <c r="A927" s="649" t="s">
        <v>580</v>
      </c>
      <c r="B927" s="650" t="s">
        <v>581</v>
      </c>
      <c r="C927" s="651" t="s">
        <v>590</v>
      </c>
      <c r="D927" s="652" t="s">
        <v>3292</v>
      </c>
      <c r="E927" s="651" t="s">
        <v>608</v>
      </c>
      <c r="F927" s="652" t="s">
        <v>3297</v>
      </c>
      <c r="G927" s="651" t="s">
        <v>1839</v>
      </c>
      <c r="H927" s="651" t="s">
        <v>1998</v>
      </c>
      <c r="I927" s="651" t="s">
        <v>1999</v>
      </c>
      <c r="J927" s="651" t="s">
        <v>2000</v>
      </c>
      <c r="K927" s="651" t="s">
        <v>2001</v>
      </c>
      <c r="L927" s="653">
        <v>89.532000000000011</v>
      </c>
      <c r="M927" s="653">
        <v>5</v>
      </c>
      <c r="N927" s="654">
        <v>447.66000000000008</v>
      </c>
    </row>
    <row r="928" spans="1:14" ht="14.4" customHeight="1" x14ac:dyDescent="0.3">
      <c r="A928" s="649" t="s">
        <v>580</v>
      </c>
      <c r="B928" s="650" t="s">
        <v>581</v>
      </c>
      <c r="C928" s="651" t="s">
        <v>590</v>
      </c>
      <c r="D928" s="652" t="s">
        <v>3292</v>
      </c>
      <c r="E928" s="651" t="s">
        <v>608</v>
      </c>
      <c r="F928" s="652" t="s">
        <v>3297</v>
      </c>
      <c r="G928" s="651" t="s">
        <v>1839</v>
      </c>
      <c r="H928" s="651" t="s">
        <v>2945</v>
      </c>
      <c r="I928" s="651" t="s">
        <v>2946</v>
      </c>
      <c r="J928" s="651" t="s">
        <v>2947</v>
      </c>
      <c r="K928" s="651" t="s">
        <v>2948</v>
      </c>
      <c r="L928" s="653">
        <v>151.636146238279</v>
      </c>
      <c r="M928" s="653">
        <v>1</v>
      </c>
      <c r="N928" s="654">
        <v>151.636146238279</v>
      </c>
    </row>
    <row r="929" spans="1:14" ht="14.4" customHeight="1" x14ac:dyDescent="0.3">
      <c r="A929" s="649" t="s">
        <v>580</v>
      </c>
      <c r="B929" s="650" t="s">
        <v>581</v>
      </c>
      <c r="C929" s="651" t="s">
        <v>590</v>
      </c>
      <c r="D929" s="652" t="s">
        <v>3292</v>
      </c>
      <c r="E929" s="651" t="s">
        <v>608</v>
      </c>
      <c r="F929" s="652" t="s">
        <v>3297</v>
      </c>
      <c r="G929" s="651" t="s">
        <v>1839</v>
      </c>
      <c r="H929" s="651" t="s">
        <v>2949</v>
      </c>
      <c r="I929" s="651" t="s">
        <v>2950</v>
      </c>
      <c r="J929" s="651" t="s">
        <v>2917</v>
      </c>
      <c r="K929" s="651" t="s">
        <v>2951</v>
      </c>
      <c r="L929" s="653">
        <v>117.17833333333336</v>
      </c>
      <c r="M929" s="653">
        <v>6</v>
      </c>
      <c r="N929" s="654">
        <v>703.07000000000016</v>
      </c>
    </row>
    <row r="930" spans="1:14" ht="14.4" customHeight="1" x14ac:dyDescent="0.3">
      <c r="A930" s="649" t="s">
        <v>580</v>
      </c>
      <c r="B930" s="650" t="s">
        <v>581</v>
      </c>
      <c r="C930" s="651" t="s">
        <v>590</v>
      </c>
      <c r="D930" s="652" t="s">
        <v>3292</v>
      </c>
      <c r="E930" s="651" t="s">
        <v>608</v>
      </c>
      <c r="F930" s="652" t="s">
        <v>3297</v>
      </c>
      <c r="G930" s="651" t="s">
        <v>1839</v>
      </c>
      <c r="H930" s="651" t="s">
        <v>2952</v>
      </c>
      <c r="I930" s="651" t="s">
        <v>1248</v>
      </c>
      <c r="J930" s="651" t="s">
        <v>2953</v>
      </c>
      <c r="K930" s="651" t="s">
        <v>2954</v>
      </c>
      <c r="L930" s="653">
        <v>103.35000000000002</v>
      </c>
      <c r="M930" s="653">
        <v>1</v>
      </c>
      <c r="N930" s="654">
        <v>103.35000000000002</v>
      </c>
    </row>
    <row r="931" spans="1:14" ht="14.4" customHeight="1" x14ac:dyDescent="0.3">
      <c r="A931" s="649" t="s">
        <v>580</v>
      </c>
      <c r="B931" s="650" t="s">
        <v>581</v>
      </c>
      <c r="C931" s="651" t="s">
        <v>590</v>
      </c>
      <c r="D931" s="652" t="s">
        <v>3292</v>
      </c>
      <c r="E931" s="651" t="s">
        <v>608</v>
      </c>
      <c r="F931" s="652" t="s">
        <v>3297</v>
      </c>
      <c r="G931" s="651" t="s">
        <v>1839</v>
      </c>
      <c r="H931" s="651" t="s">
        <v>2955</v>
      </c>
      <c r="I931" s="651" t="s">
        <v>2956</v>
      </c>
      <c r="J931" s="651" t="s">
        <v>2957</v>
      </c>
      <c r="K931" s="651" t="s">
        <v>1903</v>
      </c>
      <c r="L931" s="653">
        <v>97.9</v>
      </c>
      <c r="M931" s="653">
        <v>2</v>
      </c>
      <c r="N931" s="654">
        <v>195.8</v>
      </c>
    </row>
    <row r="932" spans="1:14" ht="14.4" customHeight="1" x14ac:dyDescent="0.3">
      <c r="A932" s="649" t="s">
        <v>580</v>
      </c>
      <c r="B932" s="650" t="s">
        <v>581</v>
      </c>
      <c r="C932" s="651" t="s">
        <v>590</v>
      </c>
      <c r="D932" s="652" t="s">
        <v>3292</v>
      </c>
      <c r="E932" s="651" t="s">
        <v>608</v>
      </c>
      <c r="F932" s="652" t="s">
        <v>3297</v>
      </c>
      <c r="G932" s="651" t="s">
        <v>1839</v>
      </c>
      <c r="H932" s="651" t="s">
        <v>2002</v>
      </c>
      <c r="I932" s="651" t="s">
        <v>2003</v>
      </c>
      <c r="J932" s="651" t="s">
        <v>2004</v>
      </c>
      <c r="K932" s="651" t="s">
        <v>1903</v>
      </c>
      <c r="L932" s="653">
        <v>167.96981378479086</v>
      </c>
      <c r="M932" s="653">
        <v>2</v>
      </c>
      <c r="N932" s="654">
        <v>335.93962756958172</v>
      </c>
    </row>
    <row r="933" spans="1:14" ht="14.4" customHeight="1" x14ac:dyDescent="0.3">
      <c r="A933" s="649" t="s">
        <v>580</v>
      </c>
      <c r="B933" s="650" t="s">
        <v>581</v>
      </c>
      <c r="C933" s="651" t="s">
        <v>590</v>
      </c>
      <c r="D933" s="652" t="s">
        <v>3292</v>
      </c>
      <c r="E933" s="651" t="s">
        <v>608</v>
      </c>
      <c r="F933" s="652" t="s">
        <v>3297</v>
      </c>
      <c r="G933" s="651" t="s">
        <v>1839</v>
      </c>
      <c r="H933" s="651" t="s">
        <v>2958</v>
      </c>
      <c r="I933" s="651" t="s">
        <v>2959</v>
      </c>
      <c r="J933" s="651" t="s">
        <v>2936</v>
      </c>
      <c r="K933" s="651" t="s">
        <v>2960</v>
      </c>
      <c r="L933" s="653">
        <v>957.64020078128226</v>
      </c>
      <c r="M933" s="653">
        <v>4</v>
      </c>
      <c r="N933" s="654">
        <v>3830.560803125129</v>
      </c>
    </row>
    <row r="934" spans="1:14" ht="14.4" customHeight="1" x14ac:dyDescent="0.3">
      <c r="A934" s="649" t="s">
        <v>580</v>
      </c>
      <c r="B934" s="650" t="s">
        <v>581</v>
      </c>
      <c r="C934" s="651" t="s">
        <v>590</v>
      </c>
      <c r="D934" s="652" t="s">
        <v>3292</v>
      </c>
      <c r="E934" s="651" t="s">
        <v>608</v>
      </c>
      <c r="F934" s="652" t="s">
        <v>3297</v>
      </c>
      <c r="G934" s="651" t="s">
        <v>1839</v>
      </c>
      <c r="H934" s="651" t="s">
        <v>2016</v>
      </c>
      <c r="I934" s="651" t="s">
        <v>2017</v>
      </c>
      <c r="J934" s="651" t="s">
        <v>2018</v>
      </c>
      <c r="K934" s="651" t="s">
        <v>2019</v>
      </c>
      <c r="L934" s="653">
        <v>356.49999999999994</v>
      </c>
      <c r="M934" s="653">
        <v>3</v>
      </c>
      <c r="N934" s="654">
        <v>1069.4999999999998</v>
      </c>
    </row>
    <row r="935" spans="1:14" ht="14.4" customHeight="1" x14ac:dyDescent="0.3">
      <c r="A935" s="649" t="s">
        <v>580</v>
      </c>
      <c r="B935" s="650" t="s">
        <v>581</v>
      </c>
      <c r="C935" s="651" t="s">
        <v>590</v>
      </c>
      <c r="D935" s="652" t="s">
        <v>3292</v>
      </c>
      <c r="E935" s="651" t="s">
        <v>608</v>
      </c>
      <c r="F935" s="652" t="s">
        <v>3297</v>
      </c>
      <c r="G935" s="651" t="s">
        <v>1839</v>
      </c>
      <c r="H935" s="651" t="s">
        <v>2020</v>
      </c>
      <c r="I935" s="651" t="s">
        <v>2021</v>
      </c>
      <c r="J935" s="651" t="s">
        <v>2018</v>
      </c>
      <c r="K935" s="651" t="s">
        <v>2022</v>
      </c>
      <c r="L935" s="653">
        <v>414.00000000000006</v>
      </c>
      <c r="M935" s="653">
        <v>2</v>
      </c>
      <c r="N935" s="654">
        <v>828.00000000000011</v>
      </c>
    </row>
    <row r="936" spans="1:14" ht="14.4" customHeight="1" x14ac:dyDescent="0.3">
      <c r="A936" s="649" t="s">
        <v>580</v>
      </c>
      <c r="B936" s="650" t="s">
        <v>581</v>
      </c>
      <c r="C936" s="651" t="s">
        <v>590</v>
      </c>
      <c r="D936" s="652" t="s">
        <v>3292</v>
      </c>
      <c r="E936" s="651" t="s">
        <v>608</v>
      </c>
      <c r="F936" s="652" t="s">
        <v>3297</v>
      </c>
      <c r="G936" s="651" t="s">
        <v>1839</v>
      </c>
      <c r="H936" s="651" t="s">
        <v>2961</v>
      </c>
      <c r="I936" s="651" t="s">
        <v>2962</v>
      </c>
      <c r="J936" s="651" t="s">
        <v>2963</v>
      </c>
      <c r="K936" s="651" t="s">
        <v>2964</v>
      </c>
      <c r="L936" s="653">
        <v>97.760506421984516</v>
      </c>
      <c r="M936" s="653">
        <v>1</v>
      </c>
      <c r="N936" s="654">
        <v>97.760506421984516</v>
      </c>
    </row>
    <row r="937" spans="1:14" ht="14.4" customHeight="1" x14ac:dyDescent="0.3">
      <c r="A937" s="649" t="s">
        <v>580</v>
      </c>
      <c r="B937" s="650" t="s">
        <v>581</v>
      </c>
      <c r="C937" s="651" t="s">
        <v>590</v>
      </c>
      <c r="D937" s="652" t="s">
        <v>3292</v>
      </c>
      <c r="E937" s="651" t="s">
        <v>608</v>
      </c>
      <c r="F937" s="652" t="s">
        <v>3297</v>
      </c>
      <c r="G937" s="651" t="s">
        <v>1839</v>
      </c>
      <c r="H937" s="651" t="s">
        <v>2965</v>
      </c>
      <c r="I937" s="651" t="s">
        <v>2966</v>
      </c>
      <c r="J937" s="651" t="s">
        <v>2967</v>
      </c>
      <c r="K937" s="651" t="s">
        <v>2968</v>
      </c>
      <c r="L937" s="653">
        <v>171.81999999999996</v>
      </c>
      <c r="M937" s="653">
        <v>2</v>
      </c>
      <c r="N937" s="654">
        <v>343.63999999999993</v>
      </c>
    </row>
    <row r="938" spans="1:14" ht="14.4" customHeight="1" x14ac:dyDescent="0.3">
      <c r="A938" s="649" t="s">
        <v>580</v>
      </c>
      <c r="B938" s="650" t="s">
        <v>581</v>
      </c>
      <c r="C938" s="651" t="s">
        <v>590</v>
      </c>
      <c r="D938" s="652" t="s">
        <v>3292</v>
      </c>
      <c r="E938" s="651" t="s">
        <v>608</v>
      </c>
      <c r="F938" s="652" t="s">
        <v>3297</v>
      </c>
      <c r="G938" s="651" t="s">
        <v>1839</v>
      </c>
      <c r="H938" s="651" t="s">
        <v>2023</v>
      </c>
      <c r="I938" s="651" t="s">
        <v>2024</v>
      </c>
      <c r="J938" s="651" t="s">
        <v>2025</v>
      </c>
      <c r="K938" s="651" t="s">
        <v>2026</v>
      </c>
      <c r="L938" s="653">
        <v>380.73769601830986</v>
      </c>
      <c r="M938" s="653">
        <v>68</v>
      </c>
      <c r="N938" s="654">
        <v>25890.163329245072</v>
      </c>
    </row>
    <row r="939" spans="1:14" ht="14.4" customHeight="1" x14ac:dyDescent="0.3">
      <c r="A939" s="649" t="s">
        <v>580</v>
      </c>
      <c r="B939" s="650" t="s">
        <v>581</v>
      </c>
      <c r="C939" s="651" t="s">
        <v>590</v>
      </c>
      <c r="D939" s="652" t="s">
        <v>3292</v>
      </c>
      <c r="E939" s="651" t="s">
        <v>608</v>
      </c>
      <c r="F939" s="652" t="s">
        <v>3297</v>
      </c>
      <c r="G939" s="651" t="s">
        <v>1839</v>
      </c>
      <c r="H939" s="651" t="s">
        <v>2027</v>
      </c>
      <c r="I939" s="651" t="s">
        <v>2028</v>
      </c>
      <c r="J939" s="651" t="s">
        <v>1942</v>
      </c>
      <c r="K939" s="651" t="s">
        <v>2029</v>
      </c>
      <c r="L939" s="653">
        <v>62.046682941843287</v>
      </c>
      <c r="M939" s="653">
        <v>27</v>
      </c>
      <c r="N939" s="654">
        <v>1675.2604394297687</v>
      </c>
    </row>
    <row r="940" spans="1:14" ht="14.4" customHeight="1" x14ac:dyDescent="0.3">
      <c r="A940" s="649" t="s">
        <v>580</v>
      </c>
      <c r="B940" s="650" t="s">
        <v>581</v>
      </c>
      <c r="C940" s="651" t="s">
        <v>590</v>
      </c>
      <c r="D940" s="652" t="s">
        <v>3292</v>
      </c>
      <c r="E940" s="651" t="s">
        <v>608</v>
      </c>
      <c r="F940" s="652" t="s">
        <v>3297</v>
      </c>
      <c r="G940" s="651" t="s">
        <v>1839</v>
      </c>
      <c r="H940" s="651" t="s">
        <v>2030</v>
      </c>
      <c r="I940" s="651" t="s">
        <v>2031</v>
      </c>
      <c r="J940" s="651" t="s">
        <v>2032</v>
      </c>
      <c r="K940" s="651" t="s">
        <v>2033</v>
      </c>
      <c r="L940" s="653">
        <v>162.14666666666665</v>
      </c>
      <c r="M940" s="653">
        <v>9</v>
      </c>
      <c r="N940" s="654">
        <v>1459.3199999999997</v>
      </c>
    </row>
    <row r="941" spans="1:14" ht="14.4" customHeight="1" x14ac:dyDescent="0.3">
      <c r="A941" s="649" t="s">
        <v>580</v>
      </c>
      <c r="B941" s="650" t="s">
        <v>581</v>
      </c>
      <c r="C941" s="651" t="s">
        <v>590</v>
      </c>
      <c r="D941" s="652" t="s">
        <v>3292</v>
      </c>
      <c r="E941" s="651" t="s">
        <v>608</v>
      </c>
      <c r="F941" s="652" t="s">
        <v>3297</v>
      </c>
      <c r="G941" s="651" t="s">
        <v>1839</v>
      </c>
      <c r="H941" s="651" t="s">
        <v>2034</v>
      </c>
      <c r="I941" s="651" t="s">
        <v>2035</v>
      </c>
      <c r="J941" s="651" t="s">
        <v>2036</v>
      </c>
      <c r="K941" s="651" t="s">
        <v>1396</v>
      </c>
      <c r="L941" s="653">
        <v>29.559999999999992</v>
      </c>
      <c r="M941" s="653">
        <v>10</v>
      </c>
      <c r="N941" s="654">
        <v>295.59999999999991</v>
      </c>
    </row>
    <row r="942" spans="1:14" ht="14.4" customHeight="1" x14ac:dyDescent="0.3">
      <c r="A942" s="649" t="s">
        <v>580</v>
      </c>
      <c r="B942" s="650" t="s">
        <v>581</v>
      </c>
      <c r="C942" s="651" t="s">
        <v>590</v>
      </c>
      <c r="D942" s="652" t="s">
        <v>3292</v>
      </c>
      <c r="E942" s="651" t="s">
        <v>608</v>
      </c>
      <c r="F942" s="652" t="s">
        <v>3297</v>
      </c>
      <c r="G942" s="651" t="s">
        <v>1839</v>
      </c>
      <c r="H942" s="651" t="s">
        <v>2969</v>
      </c>
      <c r="I942" s="651" t="s">
        <v>2970</v>
      </c>
      <c r="J942" s="651" t="s">
        <v>2971</v>
      </c>
      <c r="K942" s="651" t="s">
        <v>2972</v>
      </c>
      <c r="L942" s="653">
        <v>84.180035371128994</v>
      </c>
      <c r="M942" s="653">
        <v>3</v>
      </c>
      <c r="N942" s="654">
        <v>252.54010611338697</v>
      </c>
    </row>
    <row r="943" spans="1:14" ht="14.4" customHeight="1" x14ac:dyDescent="0.3">
      <c r="A943" s="649" t="s">
        <v>580</v>
      </c>
      <c r="B943" s="650" t="s">
        <v>581</v>
      </c>
      <c r="C943" s="651" t="s">
        <v>590</v>
      </c>
      <c r="D943" s="652" t="s">
        <v>3292</v>
      </c>
      <c r="E943" s="651" t="s">
        <v>608</v>
      </c>
      <c r="F943" s="652" t="s">
        <v>3297</v>
      </c>
      <c r="G943" s="651" t="s">
        <v>1839</v>
      </c>
      <c r="H943" s="651" t="s">
        <v>2973</v>
      </c>
      <c r="I943" s="651" t="s">
        <v>2974</v>
      </c>
      <c r="J943" s="651" t="s">
        <v>2314</v>
      </c>
      <c r="K943" s="651" t="s">
        <v>2975</v>
      </c>
      <c r="L943" s="653">
        <v>317.69999999999987</v>
      </c>
      <c r="M943" s="653">
        <v>1</v>
      </c>
      <c r="N943" s="654">
        <v>317.69999999999987</v>
      </c>
    </row>
    <row r="944" spans="1:14" ht="14.4" customHeight="1" x14ac:dyDescent="0.3">
      <c r="A944" s="649" t="s">
        <v>580</v>
      </c>
      <c r="B944" s="650" t="s">
        <v>581</v>
      </c>
      <c r="C944" s="651" t="s">
        <v>590</v>
      </c>
      <c r="D944" s="652" t="s">
        <v>3292</v>
      </c>
      <c r="E944" s="651" t="s">
        <v>608</v>
      </c>
      <c r="F944" s="652" t="s">
        <v>3297</v>
      </c>
      <c r="G944" s="651" t="s">
        <v>1839</v>
      </c>
      <c r="H944" s="651" t="s">
        <v>2045</v>
      </c>
      <c r="I944" s="651" t="s">
        <v>2045</v>
      </c>
      <c r="J944" s="651" t="s">
        <v>2046</v>
      </c>
      <c r="K944" s="651" t="s">
        <v>2047</v>
      </c>
      <c r="L944" s="653">
        <v>97.22918115793901</v>
      </c>
      <c r="M944" s="653">
        <v>30.855000000000011</v>
      </c>
      <c r="N944" s="654">
        <v>3000.0063846282092</v>
      </c>
    </row>
    <row r="945" spans="1:14" ht="14.4" customHeight="1" x14ac:dyDescent="0.3">
      <c r="A945" s="649" t="s">
        <v>580</v>
      </c>
      <c r="B945" s="650" t="s">
        <v>581</v>
      </c>
      <c r="C945" s="651" t="s">
        <v>590</v>
      </c>
      <c r="D945" s="652" t="s">
        <v>3292</v>
      </c>
      <c r="E945" s="651" t="s">
        <v>608</v>
      </c>
      <c r="F945" s="652" t="s">
        <v>3297</v>
      </c>
      <c r="G945" s="651" t="s">
        <v>1839</v>
      </c>
      <c r="H945" s="651" t="s">
        <v>2048</v>
      </c>
      <c r="I945" s="651" t="s">
        <v>2049</v>
      </c>
      <c r="J945" s="651" t="s">
        <v>2046</v>
      </c>
      <c r="K945" s="651" t="s">
        <v>2050</v>
      </c>
      <c r="L945" s="653">
        <v>234.41190695168041</v>
      </c>
      <c r="M945" s="653">
        <v>222.33747299999999</v>
      </c>
      <c r="N945" s="654">
        <v>52118.551032747753</v>
      </c>
    </row>
    <row r="946" spans="1:14" ht="14.4" customHeight="1" x14ac:dyDescent="0.3">
      <c r="A946" s="649" t="s">
        <v>580</v>
      </c>
      <c r="B946" s="650" t="s">
        <v>581</v>
      </c>
      <c r="C946" s="651" t="s">
        <v>590</v>
      </c>
      <c r="D946" s="652" t="s">
        <v>3292</v>
      </c>
      <c r="E946" s="651" t="s">
        <v>608</v>
      </c>
      <c r="F946" s="652" t="s">
        <v>3297</v>
      </c>
      <c r="G946" s="651" t="s">
        <v>1839</v>
      </c>
      <c r="H946" s="651" t="s">
        <v>2051</v>
      </c>
      <c r="I946" s="651" t="s">
        <v>2052</v>
      </c>
      <c r="J946" s="651" t="s">
        <v>2053</v>
      </c>
      <c r="K946" s="651" t="s">
        <v>2054</v>
      </c>
      <c r="L946" s="653">
        <v>3062.5831719501371</v>
      </c>
      <c r="M946" s="653">
        <v>3</v>
      </c>
      <c r="N946" s="654">
        <v>9187.7495158504116</v>
      </c>
    </row>
    <row r="947" spans="1:14" ht="14.4" customHeight="1" x14ac:dyDescent="0.3">
      <c r="A947" s="649" t="s">
        <v>580</v>
      </c>
      <c r="B947" s="650" t="s">
        <v>581</v>
      </c>
      <c r="C947" s="651" t="s">
        <v>590</v>
      </c>
      <c r="D947" s="652" t="s">
        <v>3292</v>
      </c>
      <c r="E947" s="651" t="s">
        <v>608</v>
      </c>
      <c r="F947" s="652" t="s">
        <v>3297</v>
      </c>
      <c r="G947" s="651" t="s">
        <v>1839</v>
      </c>
      <c r="H947" s="651" t="s">
        <v>2055</v>
      </c>
      <c r="I947" s="651" t="s">
        <v>2055</v>
      </c>
      <c r="J947" s="651" t="s">
        <v>2056</v>
      </c>
      <c r="K947" s="651" t="s">
        <v>2057</v>
      </c>
      <c r="L947" s="653">
        <v>622.67807104398366</v>
      </c>
      <c r="M947" s="653">
        <v>54.860157599999972</v>
      </c>
      <c r="N947" s="654">
        <v>34160.21711153692</v>
      </c>
    </row>
    <row r="948" spans="1:14" ht="14.4" customHeight="1" x14ac:dyDescent="0.3">
      <c r="A948" s="649" t="s">
        <v>580</v>
      </c>
      <c r="B948" s="650" t="s">
        <v>581</v>
      </c>
      <c r="C948" s="651" t="s">
        <v>590</v>
      </c>
      <c r="D948" s="652" t="s">
        <v>3292</v>
      </c>
      <c r="E948" s="651" t="s">
        <v>608</v>
      </c>
      <c r="F948" s="652" t="s">
        <v>3297</v>
      </c>
      <c r="G948" s="651" t="s">
        <v>1839</v>
      </c>
      <c r="H948" s="651" t="s">
        <v>2976</v>
      </c>
      <c r="I948" s="651" t="s">
        <v>2977</v>
      </c>
      <c r="J948" s="651" t="s">
        <v>2978</v>
      </c>
      <c r="K948" s="651" t="s">
        <v>2979</v>
      </c>
      <c r="L948" s="653">
        <v>57.21</v>
      </c>
      <c r="M948" s="653">
        <v>1</v>
      </c>
      <c r="N948" s="654">
        <v>57.21</v>
      </c>
    </row>
    <row r="949" spans="1:14" ht="14.4" customHeight="1" x14ac:dyDescent="0.3">
      <c r="A949" s="649" t="s">
        <v>580</v>
      </c>
      <c r="B949" s="650" t="s">
        <v>581</v>
      </c>
      <c r="C949" s="651" t="s">
        <v>590</v>
      </c>
      <c r="D949" s="652" t="s">
        <v>3292</v>
      </c>
      <c r="E949" s="651" t="s">
        <v>608</v>
      </c>
      <c r="F949" s="652" t="s">
        <v>3297</v>
      </c>
      <c r="G949" s="651" t="s">
        <v>1839</v>
      </c>
      <c r="H949" s="651" t="s">
        <v>2980</v>
      </c>
      <c r="I949" s="651" t="s">
        <v>2981</v>
      </c>
      <c r="J949" s="651" t="s">
        <v>2982</v>
      </c>
      <c r="K949" s="651" t="s">
        <v>1088</v>
      </c>
      <c r="L949" s="653">
        <v>42.501720868028507</v>
      </c>
      <c r="M949" s="653">
        <v>6</v>
      </c>
      <c r="N949" s="654">
        <v>255.01032520817103</v>
      </c>
    </row>
    <row r="950" spans="1:14" ht="14.4" customHeight="1" x14ac:dyDescent="0.3">
      <c r="A950" s="649" t="s">
        <v>580</v>
      </c>
      <c r="B950" s="650" t="s">
        <v>581</v>
      </c>
      <c r="C950" s="651" t="s">
        <v>590</v>
      </c>
      <c r="D950" s="652" t="s">
        <v>3292</v>
      </c>
      <c r="E950" s="651" t="s">
        <v>608</v>
      </c>
      <c r="F950" s="652" t="s">
        <v>3297</v>
      </c>
      <c r="G950" s="651" t="s">
        <v>1839</v>
      </c>
      <c r="H950" s="651" t="s">
        <v>2983</v>
      </c>
      <c r="I950" s="651" t="s">
        <v>2984</v>
      </c>
      <c r="J950" s="651" t="s">
        <v>2985</v>
      </c>
      <c r="K950" s="651" t="s">
        <v>1903</v>
      </c>
      <c r="L950" s="653">
        <v>39.469999999999992</v>
      </c>
      <c r="M950" s="653">
        <v>2</v>
      </c>
      <c r="N950" s="654">
        <v>78.939999999999984</v>
      </c>
    </row>
    <row r="951" spans="1:14" ht="14.4" customHeight="1" x14ac:dyDescent="0.3">
      <c r="A951" s="649" t="s">
        <v>580</v>
      </c>
      <c r="B951" s="650" t="s">
        <v>581</v>
      </c>
      <c r="C951" s="651" t="s">
        <v>590</v>
      </c>
      <c r="D951" s="652" t="s">
        <v>3292</v>
      </c>
      <c r="E951" s="651" t="s">
        <v>608</v>
      </c>
      <c r="F951" s="652" t="s">
        <v>3297</v>
      </c>
      <c r="G951" s="651" t="s">
        <v>1839</v>
      </c>
      <c r="H951" s="651" t="s">
        <v>2066</v>
      </c>
      <c r="I951" s="651" t="s">
        <v>2067</v>
      </c>
      <c r="J951" s="651" t="s">
        <v>2068</v>
      </c>
      <c r="K951" s="651" t="s">
        <v>2069</v>
      </c>
      <c r="L951" s="653">
        <v>127.48000000000003</v>
      </c>
      <c r="M951" s="653">
        <v>3</v>
      </c>
      <c r="N951" s="654">
        <v>382.44000000000011</v>
      </c>
    </row>
    <row r="952" spans="1:14" ht="14.4" customHeight="1" x14ac:dyDescent="0.3">
      <c r="A952" s="649" t="s">
        <v>580</v>
      </c>
      <c r="B952" s="650" t="s">
        <v>581</v>
      </c>
      <c r="C952" s="651" t="s">
        <v>590</v>
      </c>
      <c r="D952" s="652" t="s">
        <v>3292</v>
      </c>
      <c r="E952" s="651" t="s">
        <v>608</v>
      </c>
      <c r="F952" s="652" t="s">
        <v>3297</v>
      </c>
      <c r="G952" s="651" t="s">
        <v>1839</v>
      </c>
      <c r="H952" s="651" t="s">
        <v>2986</v>
      </c>
      <c r="I952" s="651" t="s">
        <v>2987</v>
      </c>
      <c r="J952" s="651" t="s">
        <v>1861</v>
      </c>
      <c r="K952" s="651" t="s">
        <v>1211</v>
      </c>
      <c r="L952" s="653">
        <v>135.18000000000004</v>
      </c>
      <c r="M952" s="653">
        <v>1</v>
      </c>
      <c r="N952" s="654">
        <v>135.18000000000004</v>
      </c>
    </row>
    <row r="953" spans="1:14" ht="14.4" customHeight="1" x14ac:dyDescent="0.3">
      <c r="A953" s="649" t="s">
        <v>580</v>
      </c>
      <c r="B953" s="650" t="s">
        <v>581</v>
      </c>
      <c r="C953" s="651" t="s">
        <v>590</v>
      </c>
      <c r="D953" s="652" t="s">
        <v>3292</v>
      </c>
      <c r="E953" s="651" t="s">
        <v>608</v>
      </c>
      <c r="F953" s="652" t="s">
        <v>3297</v>
      </c>
      <c r="G953" s="651" t="s">
        <v>1839</v>
      </c>
      <c r="H953" s="651" t="s">
        <v>2988</v>
      </c>
      <c r="I953" s="651" t="s">
        <v>2989</v>
      </c>
      <c r="J953" s="651" t="s">
        <v>2990</v>
      </c>
      <c r="K953" s="651" t="s">
        <v>2991</v>
      </c>
      <c r="L953" s="653">
        <v>89.340000000000018</v>
      </c>
      <c r="M953" s="653">
        <v>2</v>
      </c>
      <c r="N953" s="654">
        <v>178.68000000000004</v>
      </c>
    </row>
    <row r="954" spans="1:14" ht="14.4" customHeight="1" x14ac:dyDescent="0.3">
      <c r="A954" s="649" t="s">
        <v>580</v>
      </c>
      <c r="B954" s="650" t="s">
        <v>581</v>
      </c>
      <c r="C954" s="651" t="s">
        <v>590</v>
      </c>
      <c r="D954" s="652" t="s">
        <v>3292</v>
      </c>
      <c r="E954" s="651" t="s">
        <v>608</v>
      </c>
      <c r="F954" s="652" t="s">
        <v>3297</v>
      </c>
      <c r="G954" s="651" t="s">
        <v>1839</v>
      </c>
      <c r="H954" s="651" t="s">
        <v>2070</v>
      </c>
      <c r="I954" s="651" t="s">
        <v>2070</v>
      </c>
      <c r="J954" s="651" t="s">
        <v>2071</v>
      </c>
      <c r="K954" s="651" t="s">
        <v>2072</v>
      </c>
      <c r="L954" s="653">
        <v>173.06078500180598</v>
      </c>
      <c r="M954" s="653">
        <v>194.84684609999994</v>
      </c>
      <c r="N954" s="654">
        <v>33720.348141192066</v>
      </c>
    </row>
    <row r="955" spans="1:14" ht="14.4" customHeight="1" x14ac:dyDescent="0.3">
      <c r="A955" s="649" t="s">
        <v>580</v>
      </c>
      <c r="B955" s="650" t="s">
        <v>581</v>
      </c>
      <c r="C955" s="651" t="s">
        <v>590</v>
      </c>
      <c r="D955" s="652" t="s">
        <v>3292</v>
      </c>
      <c r="E955" s="651" t="s">
        <v>608</v>
      </c>
      <c r="F955" s="652" t="s">
        <v>3297</v>
      </c>
      <c r="G955" s="651" t="s">
        <v>1839</v>
      </c>
      <c r="H955" s="651" t="s">
        <v>2077</v>
      </c>
      <c r="I955" s="651" t="s">
        <v>2078</v>
      </c>
      <c r="J955" s="651" t="s">
        <v>2079</v>
      </c>
      <c r="K955" s="651" t="s">
        <v>2080</v>
      </c>
      <c r="L955" s="653">
        <v>495.02809309352085</v>
      </c>
      <c r="M955" s="653">
        <v>23.696000000000002</v>
      </c>
      <c r="N955" s="654">
        <v>11730.185693944071</v>
      </c>
    </row>
    <row r="956" spans="1:14" ht="14.4" customHeight="1" x14ac:dyDescent="0.3">
      <c r="A956" s="649" t="s">
        <v>580</v>
      </c>
      <c r="B956" s="650" t="s">
        <v>581</v>
      </c>
      <c r="C956" s="651" t="s">
        <v>590</v>
      </c>
      <c r="D956" s="652" t="s">
        <v>3292</v>
      </c>
      <c r="E956" s="651" t="s">
        <v>608</v>
      </c>
      <c r="F956" s="652" t="s">
        <v>3297</v>
      </c>
      <c r="G956" s="651" t="s">
        <v>1839</v>
      </c>
      <c r="H956" s="651" t="s">
        <v>2088</v>
      </c>
      <c r="I956" s="651" t="s">
        <v>2088</v>
      </c>
      <c r="J956" s="651" t="s">
        <v>2089</v>
      </c>
      <c r="K956" s="651" t="s">
        <v>2090</v>
      </c>
      <c r="L956" s="653">
        <v>688.51060656800564</v>
      </c>
      <c r="M956" s="653">
        <v>31.320720299999962</v>
      </c>
      <c r="N956" s="654">
        <v>21564.648131899823</v>
      </c>
    </row>
    <row r="957" spans="1:14" ht="14.4" customHeight="1" x14ac:dyDescent="0.3">
      <c r="A957" s="649" t="s">
        <v>580</v>
      </c>
      <c r="B957" s="650" t="s">
        <v>581</v>
      </c>
      <c r="C957" s="651" t="s">
        <v>590</v>
      </c>
      <c r="D957" s="652" t="s">
        <v>3292</v>
      </c>
      <c r="E957" s="651" t="s">
        <v>608</v>
      </c>
      <c r="F957" s="652" t="s">
        <v>3297</v>
      </c>
      <c r="G957" s="651" t="s">
        <v>1839</v>
      </c>
      <c r="H957" s="651" t="s">
        <v>2091</v>
      </c>
      <c r="I957" s="651" t="s">
        <v>2091</v>
      </c>
      <c r="J957" s="651" t="s">
        <v>2092</v>
      </c>
      <c r="K957" s="651" t="s">
        <v>2093</v>
      </c>
      <c r="L957" s="653">
        <v>267.11931723377319</v>
      </c>
      <c r="M957" s="653">
        <v>179.63676300000003</v>
      </c>
      <c r="N957" s="654">
        <v>47984.449482645134</v>
      </c>
    </row>
    <row r="958" spans="1:14" ht="14.4" customHeight="1" x14ac:dyDescent="0.3">
      <c r="A958" s="649" t="s">
        <v>580</v>
      </c>
      <c r="B958" s="650" t="s">
        <v>581</v>
      </c>
      <c r="C958" s="651" t="s">
        <v>590</v>
      </c>
      <c r="D958" s="652" t="s">
        <v>3292</v>
      </c>
      <c r="E958" s="651" t="s">
        <v>608</v>
      </c>
      <c r="F958" s="652" t="s">
        <v>3297</v>
      </c>
      <c r="G958" s="651" t="s">
        <v>1839</v>
      </c>
      <c r="H958" s="651" t="s">
        <v>2992</v>
      </c>
      <c r="I958" s="651" t="s">
        <v>2992</v>
      </c>
      <c r="J958" s="651" t="s">
        <v>2993</v>
      </c>
      <c r="K958" s="651" t="s">
        <v>2994</v>
      </c>
      <c r="L958" s="653">
        <v>476.45</v>
      </c>
      <c r="M958" s="653">
        <v>2</v>
      </c>
      <c r="N958" s="654">
        <v>952.9</v>
      </c>
    </row>
    <row r="959" spans="1:14" ht="14.4" customHeight="1" x14ac:dyDescent="0.3">
      <c r="A959" s="649" t="s">
        <v>580</v>
      </c>
      <c r="B959" s="650" t="s">
        <v>581</v>
      </c>
      <c r="C959" s="651" t="s">
        <v>590</v>
      </c>
      <c r="D959" s="652" t="s">
        <v>3292</v>
      </c>
      <c r="E959" s="651" t="s">
        <v>608</v>
      </c>
      <c r="F959" s="652" t="s">
        <v>3297</v>
      </c>
      <c r="G959" s="651" t="s">
        <v>1839</v>
      </c>
      <c r="H959" s="651" t="s">
        <v>2094</v>
      </c>
      <c r="I959" s="651" t="s">
        <v>2094</v>
      </c>
      <c r="J959" s="651" t="s">
        <v>2095</v>
      </c>
      <c r="K959" s="651" t="s">
        <v>916</v>
      </c>
      <c r="L959" s="653">
        <v>164.20998302346851</v>
      </c>
      <c r="M959" s="653">
        <v>2</v>
      </c>
      <c r="N959" s="654">
        <v>328.41996604693702</v>
      </c>
    </row>
    <row r="960" spans="1:14" ht="14.4" customHeight="1" x14ac:dyDescent="0.3">
      <c r="A960" s="649" t="s">
        <v>580</v>
      </c>
      <c r="B960" s="650" t="s">
        <v>581</v>
      </c>
      <c r="C960" s="651" t="s">
        <v>590</v>
      </c>
      <c r="D960" s="652" t="s">
        <v>3292</v>
      </c>
      <c r="E960" s="651" t="s">
        <v>608</v>
      </c>
      <c r="F960" s="652" t="s">
        <v>3297</v>
      </c>
      <c r="G960" s="651" t="s">
        <v>1839</v>
      </c>
      <c r="H960" s="651" t="s">
        <v>2995</v>
      </c>
      <c r="I960" s="651" t="s">
        <v>2996</v>
      </c>
      <c r="J960" s="651" t="s">
        <v>2000</v>
      </c>
      <c r="K960" s="651" t="s">
        <v>2997</v>
      </c>
      <c r="L960" s="653">
        <v>160.34</v>
      </c>
      <c r="M960" s="653">
        <v>1</v>
      </c>
      <c r="N960" s="654">
        <v>160.34</v>
      </c>
    </row>
    <row r="961" spans="1:14" ht="14.4" customHeight="1" x14ac:dyDescent="0.3">
      <c r="A961" s="649" t="s">
        <v>580</v>
      </c>
      <c r="B961" s="650" t="s">
        <v>581</v>
      </c>
      <c r="C961" s="651" t="s">
        <v>590</v>
      </c>
      <c r="D961" s="652" t="s">
        <v>3292</v>
      </c>
      <c r="E961" s="651" t="s">
        <v>608</v>
      </c>
      <c r="F961" s="652" t="s">
        <v>3297</v>
      </c>
      <c r="G961" s="651" t="s">
        <v>1839</v>
      </c>
      <c r="H961" s="651" t="s">
        <v>2103</v>
      </c>
      <c r="I961" s="651" t="s">
        <v>2103</v>
      </c>
      <c r="J961" s="651" t="s">
        <v>2071</v>
      </c>
      <c r="K961" s="651" t="s">
        <v>2104</v>
      </c>
      <c r="L961" s="653">
        <v>622.25247133536902</v>
      </c>
      <c r="M961" s="653">
        <v>2.8019074000000002</v>
      </c>
      <c r="N961" s="654">
        <v>1743.4938041028586</v>
      </c>
    </row>
    <row r="962" spans="1:14" ht="14.4" customHeight="1" x14ac:dyDescent="0.3">
      <c r="A962" s="649" t="s">
        <v>580</v>
      </c>
      <c r="B962" s="650" t="s">
        <v>581</v>
      </c>
      <c r="C962" s="651" t="s">
        <v>590</v>
      </c>
      <c r="D962" s="652" t="s">
        <v>3292</v>
      </c>
      <c r="E962" s="651" t="s">
        <v>608</v>
      </c>
      <c r="F962" s="652" t="s">
        <v>3297</v>
      </c>
      <c r="G962" s="651" t="s">
        <v>1839</v>
      </c>
      <c r="H962" s="651" t="s">
        <v>2105</v>
      </c>
      <c r="I962" s="651" t="s">
        <v>2106</v>
      </c>
      <c r="J962" s="651" t="s">
        <v>2107</v>
      </c>
      <c r="K962" s="651" t="s">
        <v>2047</v>
      </c>
      <c r="L962" s="653">
        <v>614.11202285265722</v>
      </c>
      <c r="M962" s="653">
        <v>14.927999999999999</v>
      </c>
      <c r="N962" s="654">
        <v>9167.4642771444669</v>
      </c>
    </row>
    <row r="963" spans="1:14" ht="14.4" customHeight="1" x14ac:dyDescent="0.3">
      <c r="A963" s="649" t="s">
        <v>580</v>
      </c>
      <c r="B963" s="650" t="s">
        <v>581</v>
      </c>
      <c r="C963" s="651" t="s">
        <v>590</v>
      </c>
      <c r="D963" s="652" t="s">
        <v>3292</v>
      </c>
      <c r="E963" s="651" t="s">
        <v>608</v>
      </c>
      <c r="F963" s="652" t="s">
        <v>3297</v>
      </c>
      <c r="G963" s="651" t="s">
        <v>1839</v>
      </c>
      <c r="H963" s="651" t="s">
        <v>2108</v>
      </c>
      <c r="I963" s="651" t="s">
        <v>2109</v>
      </c>
      <c r="J963" s="651" t="s">
        <v>2110</v>
      </c>
      <c r="K963" s="651" t="s">
        <v>2111</v>
      </c>
      <c r="L963" s="653">
        <v>1652.6398356686386</v>
      </c>
      <c r="M963" s="653">
        <v>36.573</v>
      </c>
      <c r="N963" s="654">
        <v>60441.996709909123</v>
      </c>
    </row>
    <row r="964" spans="1:14" ht="14.4" customHeight="1" x14ac:dyDescent="0.3">
      <c r="A964" s="649" t="s">
        <v>580</v>
      </c>
      <c r="B964" s="650" t="s">
        <v>581</v>
      </c>
      <c r="C964" s="651" t="s">
        <v>590</v>
      </c>
      <c r="D964" s="652" t="s">
        <v>3292</v>
      </c>
      <c r="E964" s="651" t="s">
        <v>608</v>
      </c>
      <c r="F964" s="652" t="s">
        <v>3297</v>
      </c>
      <c r="G964" s="651" t="s">
        <v>1839</v>
      </c>
      <c r="H964" s="651" t="s">
        <v>2998</v>
      </c>
      <c r="I964" s="651" t="s">
        <v>2999</v>
      </c>
      <c r="J964" s="651" t="s">
        <v>3000</v>
      </c>
      <c r="K964" s="651" t="s">
        <v>3001</v>
      </c>
      <c r="L964" s="653">
        <v>337.44999999999993</v>
      </c>
      <c r="M964" s="653">
        <v>2</v>
      </c>
      <c r="N964" s="654">
        <v>674.89999999999986</v>
      </c>
    </row>
    <row r="965" spans="1:14" ht="14.4" customHeight="1" x14ac:dyDescent="0.3">
      <c r="A965" s="649" t="s">
        <v>580</v>
      </c>
      <c r="B965" s="650" t="s">
        <v>581</v>
      </c>
      <c r="C965" s="651" t="s">
        <v>590</v>
      </c>
      <c r="D965" s="652" t="s">
        <v>3292</v>
      </c>
      <c r="E965" s="651" t="s">
        <v>608</v>
      </c>
      <c r="F965" s="652" t="s">
        <v>3297</v>
      </c>
      <c r="G965" s="651" t="s">
        <v>1839</v>
      </c>
      <c r="H965" s="651" t="s">
        <v>3002</v>
      </c>
      <c r="I965" s="651" t="s">
        <v>3003</v>
      </c>
      <c r="J965" s="651" t="s">
        <v>3004</v>
      </c>
      <c r="K965" s="651" t="s">
        <v>3005</v>
      </c>
      <c r="L965" s="653">
        <v>252.03</v>
      </c>
      <c r="M965" s="653">
        <v>1</v>
      </c>
      <c r="N965" s="654">
        <v>252.03</v>
      </c>
    </row>
    <row r="966" spans="1:14" ht="14.4" customHeight="1" x14ac:dyDescent="0.3">
      <c r="A966" s="649" t="s">
        <v>580</v>
      </c>
      <c r="B966" s="650" t="s">
        <v>581</v>
      </c>
      <c r="C966" s="651" t="s">
        <v>590</v>
      </c>
      <c r="D966" s="652" t="s">
        <v>3292</v>
      </c>
      <c r="E966" s="651" t="s">
        <v>608</v>
      </c>
      <c r="F966" s="652" t="s">
        <v>3297</v>
      </c>
      <c r="G966" s="651" t="s">
        <v>1839</v>
      </c>
      <c r="H966" s="651" t="s">
        <v>2124</v>
      </c>
      <c r="I966" s="651" t="s">
        <v>2124</v>
      </c>
      <c r="J966" s="651" t="s">
        <v>1871</v>
      </c>
      <c r="K966" s="651" t="s">
        <v>2125</v>
      </c>
      <c r="L966" s="653">
        <v>102.77922214310237</v>
      </c>
      <c r="M966" s="653">
        <v>13</v>
      </c>
      <c r="N966" s="654">
        <v>1336.1298878603309</v>
      </c>
    </row>
    <row r="967" spans="1:14" ht="14.4" customHeight="1" x14ac:dyDescent="0.3">
      <c r="A967" s="649" t="s">
        <v>580</v>
      </c>
      <c r="B967" s="650" t="s">
        <v>581</v>
      </c>
      <c r="C967" s="651" t="s">
        <v>590</v>
      </c>
      <c r="D967" s="652" t="s">
        <v>3292</v>
      </c>
      <c r="E967" s="651" t="s">
        <v>608</v>
      </c>
      <c r="F967" s="652" t="s">
        <v>3297</v>
      </c>
      <c r="G967" s="651" t="s">
        <v>1839</v>
      </c>
      <c r="H967" s="651" t="s">
        <v>3006</v>
      </c>
      <c r="I967" s="651" t="s">
        <v>3007</v>
      </c>
      <c r="J967" s="651" t="s">
        <v>3008</v>
      </c>
      <c r="K967" s="651" t="s">
        <v>3009</v>
      </c>
      <c r="L967" s="653">
        <v>197.81</v>
      </c>
      <c r="M967" s="653">
        <v>1</v>
      </c>
      <c r="N967" s="654">
        <v>197.81</v>
      </c>
    </row>
    <row r="968" spans="1:14" ht="14.4" customHeight="1" x14ac:dyDescent="0.3">
      <c r="A968" s="649" t="s">
        <v>580</v>
      </c>
      <c r="B968" s="650" t="s">
        <v>581</v>
      </c>
      <c r="C968" s="651" t="s">
        <v>590</v>
      </c>
      <c r="D968" s="652" t="s">
        <v>3292</v>
      </c>
      <c r="E968" s="651" t="s">
        <v>2126</v>
      </c>
      <c r="F968" s="652" t="s">
        <v>3298</v>
      </c>
      <c r="G968" s="651" t="s">
        <v>630</v>
      </c>
      <c r="H968" s="651" t="s">
        <v>2127</v>
      </c>
      <c r="I968" s="651" t="s">
        <v>2128</v>
      </c>
      <c r="J968" s="651" t="s">
        <v>2129</v>
      </c>
      <c r="K968" s="651" t="s">
        <v>2130</v>
      </c>
      <c r="L968" s="653">
        <v>2332.29</v>
      </c>
      <c r="M968" s="653">
        <v>4</v>
      </c>
      <c r="N968" s="654">
        <v>9329.16</v>
      </c>
    </row>
    <row r="969" spans="1:14" ht="14.4" customHeight="1" x14ac:dyDescent="0.3">
      <c r="A969" s="649" t="s">
        <v>580</v>
      </c>
      <c r="B969" s="650" t="s">
        <v>581</v>
      </c>
      <c r="C969" s="651" t="s">
        <v>590</v>
      </c>
      <c r="D969" s="652" t="s">
        <v>3292</v>
      </c>
      <c r="E969" s="651" t="s">
        <v>2126</v>
      </c>
      <c r="F969" s="652" t="s">
        <v>3298</v>
      </c>
      <c r="G969" s="651" t="s">
        <v>630</v>
      </c>
      <c r="H969" s="651" t="s">
        <v>2131</v>
      </c>
      <c r="I969" s="651" t="s">
        <v>2132</v>
      </c>
      <c r="J969" s="651" t="s">
        <v>2133</v>
      </c>
      <c r="K969" s="651" t="s">
        <v>2130</v>
      </c>
      <c r="L969" s="653">
        <v>2223.34</v>
      </c>
      <c r="M969" s="653">
        <v>1</v>
      </c>
      <c r="N969" s="654">
        <v>2223.34</v>
      </c>
    </row>
    <row r="970" spans="1:14" ht="14.4" customHeight="1" x14ac:dyDescent="0.3">
      <c r="A970" s="649" t="s">
        <v>580</v>
      </c>
      <c r="B970" s="650" t="s">
        <v>581</v>
      </c>
      <c r="C970" s="651" t="s">
        <v>590</v>
      </c>
      <c r="D970" s="652" t="s">
        <v>3292</v>
      </c>
      <c r="E970" s="651" t="s">
        <v>2126</v>
      </c>
      <c r="F970" s="652" t="s">
        <v>3298</v>
      </c>
      <c r="G970" s="651" t="s">
        <v>630</v>
      </c>
      <c r="H970" s="651" t="s">
        <v>2134</v>
      </c>
      <c r="I970" s="651" t="s">
        <v>2135</v>
      </c>
      <c r="J970" s="651" t="s">
        <v>2136</v>
      </c>
      <c r="K970" s="651" t="s">
        <v>2137</v>
      </c>
      <c r="L970" s="653">
        <v>1389.89</v>
      </c>
      <c r="M970" s="653">
        <v>4</v>
      </c>
      <c r="N970" s="654">
        <v>5559.56</v>
      </c>
    </row>
    <row r="971" spans="1:14" ht="14.4" customHeight="1" x14ac:dyDescent="0.3">
      <c r="A971" s="649" t="s">
        <v>580</v>
      </c>
      <c r="B971" s="650" t="s">
        <v>581</v>
      </c>
      <c r="C971" s="651" t="s">
        <v>590</v>
      </c>
      <c r="D971" s="652" t="s">
        <v>3292</v>
      </c>
      <c r="E971" s="651" t="s">
        <v>2126</v>
      </c>
      <c r="F971" s="652" t="s">
        <v>3298</v>
      </c>
      <c r="G971" s="651" t="s">
        <v>1839</v>
      </c>
      <c r="H971" s="651" t="s">
        <v>3010</v>
      </c>
      <c r="I971" s="651" t="s">
        <v>3011</v>
      </c>
      <c r="J971" s="651" t="s">
        <v>3012</v>
      </c>
      <c r="K971" s="651" t="s">
        <v>2145</v>
      </c>
      <c r="L971" s="653">
        <v>42.979927369671849</v>
      </c>
      <c r="M971" s="653">
        <v>5</v>
      </c>
      <c r="N971" s="654">
        <v>214.89963684835925</v>
      </c>
    </row>
    <row r="972" spans="1:14" ht="14.4" customHeight="1" x14ac:dyDescent="0.3">
      <c r="A972" s="649" t="s">
        <v>580</v>
      </c>
      <c r="B972" s="650" t="s">
        <v>581</v>
      </c>
      <c r="C972" s="651" t="s">
        <v>590</v>
      </c>
      <c r="D972" s="652" t="s">
        <v>3292</v>
      </c>
      <c r="E972" s="651" t="s">
        <v>2126</v>
      </c>
      <c r="F972" s="652" t="s">
        <v>3298</v>
      </c>
      <c r="G972" s="651" t="s">
        <v>1839</v>
      </c>
      <c r="H972" s="651" t="s">
        <v>3013</v>
      </c>
      <c r="I972" s="651" t="s">
        <v>3014</v>
      </c>
      <c r="J972" s="651" t="s">
        <v>3015</v>
      </c>
      <c r="K972" s="651" t="s">
        <v>3016</v>
      </c>
      <c r="L972" s="653">
        <v>202.859924384485</v>
      </c>
      <c r="M972" s="653">
        <v>63</v>
      </c>
      <c r="N972" s="654">
        <v>12780.175236222554</v>
      </c>
    </row>
    <row r="973" spans="1:14" ht="14.4" customHeight="1" x14ac:dyDescent="0.3">
      <c r="A973" s="649" t="s">
        <v>580</v>
      </c>
      <c r="B973" s="650" t="s">
        <v>581</v>
      </c>
      <c r="C973" s="651" t="s">
        <v>590</v>
      </c>
      <c r="D973" s="652" t="s">
        <v>3292</v>
      </c>
      <c r="E973" s="651" t="s">
        <v>2126</v>
      </c>
      <c r="F973" s="652" t="s">
        <v>3298</v>
      </c>
      <c r="G973" s="651" t="s">
        <v>1839</v>
      </c>
      <c r="H973" s="651" t="s">
        <v>2142</v>
      </c>
      <c r="I973" s="651" t="s">
        <v>2143</v>
      </c>
      <c r="J973" s="651" t="s">
        <v>2144</v>
      </c>
      <c r="K973" s="651" t="s">
        <v>2145</v>
      </c>
      <c r="L973" s="653">
        <v>51.391351897564817</v>
      </c>
      <c r="M973" s="653">
        <v>37</v>
      </c>
      <c r="N973" s="654">
        <v>1901.4800202098982</v>
      </c>
    </row>
    <row r="974" spans="1:14" ht="14.4" customHeight="1" x14ac:dyDescent="0.3">
      <c r="A974" s="649" t="s">
        <v>580</v>
      </c>
      <c r="B974" s="650" t="s">
        <v>581</v>
      </c>
      <c r="C974" s="651" t="s">
        <v>590</v>
      </c>
      <c r="D974" s="652" t="s">
        <v>3292</v>
      </c>
      <c r="E974" s="651" t="s">
        <v>2126</v>
      </c>
      <c r="F974" s="652" t="s">
        <v>3298</v>
      </c>
      <c r="G974" s="651" t="s">
        <v>1839</v>
      </c>
      <c r="H974" s="651" t="s">
        <v>2146</v>
      </c>
      <c r="I974" s="651" t="s">
        <v>2147</v>
      </c>
      <c r="J974" s="651" t="s">
        <v>2148</v>
      </c>
      <c r="K974" s="651" t="s">
        <v>2145</v>
      </c>
      <c r="L974" s="653">
        <v>51.391351733890119</v>
      </c>
      <c r="M974" s="653">
        <v>37</v>
      </c>
      <c r="N974" s="654">
        <v>1901.4800141539345</v>
      </c>
    </row>
    <row r="975" spans="1:14" ht="14.4" customHeight="1" x14ac:dyDescent="0.3">
      <c r="A975" s="649" t="s">
        <v>580</v>
      </c>
      <c r="B975" s="650" t="s">
        <v>581</v>
      </c>
      <c r="C975" s="651" t="s">
        <v>590</v>
      </c>
      <c r="D975" s="652" t="s">
        <v>3292</v>
      </c>
      <c r="E975" s="651" t="s">
        <v>2126</v>
      </c>
      <c r="F975" s="652" t="s">
        <v>3298</v>
      </c>
      <c r="G975" s="651" t="s">
        <v>1839</v>
      </c>
      <c r="H975" s="651" t="s">
        <v>3017</v>
      </c>
      <c r="I975" s="651" t="s">
        <v>3018</v>
      </c>
      <c r="J975" s="651" t="s">
        <v>3019</v>
      </c>
      <c r="K975" s="651" t="s">
        <v>2145</v>
      </c>
      <c r="L975" s="653">
        <v>53.399996387012365</v>
      </c>
      <c r="M975" s="653">
        <v>30</v>
      </c>
      <c r="N975" s="654">
        <v>1601.9998916103709</v>
      </c>
    </row>
    <row r="976" spans="1:14" ht="14.4" customHeight="1" x14ac:dyDescent="0.3">
      <c r="A976" s="649" t="s">
        <v>580</v>
      </c>
      <c r="B976" s="650" t="s">
        <v>581</v>
      </c>
      <c r="C976" s="651" t="s">
        <v>590</v>
      </c>
      <c r="D976" s="652" t="s">
        <v>3292</v>
      </c>
      <c r="E976" s="651" t="s">
        <v>2126</v>
      </c>
      <c r="F976" s="652" t="s">
        <v>3298</v>
      </c>
      <c r="G976" s="651" t="s">
        <v>1839</v>
      </c>
      <c r="H976" s="651" t="s">
        <v>2149</v>
      </c>
      <c r="I976" s="651" t="s">
        <v>2150</v>
      </c>
      <c r="J976" s="651" t="s">
        <v>2151</v>
      </c>
      <c r="K976" s="651" t="s">
        <v>2145</v>
      </c>
      <c r="L976" s="653">
        <v>53.951202266872905</v>
      </c>
      <c r="M976" s="653">
        <v>25</v>
      </c>
      <c r="N976" s="654">
        <v>1348.7800566718226</v>
      </c>
    </row>
    <row r="977" spans="1:14" ht="14.4" customHeight="1" x14ac:dyDescent="0.3">
      <c r="A977" s="649" t="s">
        <v>580</v>
      </c>
      <c r="B977" s="650" t="s">
        <v>581</v>
      </c>
      <c r="C977" s="651" t="s">
        <v>590</v>
      </c>
      <c r="D977" s="652" t="s">
        <v>3292</v>
      </c>
      <c r="E977" s="651" t="s">
        <v>2126</v>
      </c>
      <c r="F977" s="652" t="s">
        <v>3298</v>
      </c>
      <c r="G977" s="651" t="s">
        <v>1839</v>
      </c>
      <c r="H977" s="651" t="s">
        <v>2152</v>
      </c>
      <c r="I977" s="651" t="s">
        <v>2153</v>
      </c>
      <c r="J977" s="651" t="s">
        <v>2154</v>
      </c>
      <c r="K977" s="651" t="s">
        <v>2145</v>
      </c>
      <c r="L977" s="653">
        <v>49.913098242223526</v>
      </c>
      <c r="M977" s="653">
        <v>15</v>
      </c>
      <c r="N977" s="654">
        <v>748.69647363335287</v>
      </c>
    </row>
    <row r="978" spans="1:14" ht="14.4" customHeight="1" x14ac:dyDescent="0.3">
      <c r="A978" s="649" t="s">
        <v>580</v>
      </c>
      <c r="B978" s="650" t="s">
        <v>581</v>
      </c>
      <c r="C978" s="651" t="s">
        <v>590</v>
      </c>
      <c r="D978" s="652" t="s">
        <v>3292</v>
      </c>
      <c r="E978" s="651" t="s">
        <v>2126</v>
      </c>
      <c r="F978" s="652" t="s">
        <v>3298</v>
      </c>
      <c r="G978" s="651" t="s">
        <v>1839</v>
      </c>
      <c r="H978" s="651" t="s">
        <v>2155</v>
      </c>
      <c r="I978" s="651" t="s">
        <v>2156</v>
      </c>
      <c r="J978" s="651" t="s">
        <v>2157</v>
      </c>
      <c r="K978" s="651" t="s">
        <v>2158</v>
      </c>
      <c r="L978" s="653">
        <v>198.26</v>
      </c>
      <c r="M978" s="653">
        <v>3</v>
      </c>
      <c r="N978" s="654">
        <v>594.78</v>
      </c>
    </row>
    <row r="979" spans="1:14" ht="14.4" customHeight="1" x14ac:dyDescent="0.3">
      <c r="A979" s="649" t="s">
        <v>580</v>
      </c>
      <c r="B979" s="650" t="s">
        <v>581</v>
      </c>
      <c r="C979" s="651" t="s">
        <v>590</v>
      </c>
      <c r="D979" s="652" t="s">
        <v>3292</v>
      </c>
      <c r="E979" s="651" t="s">
        <v>2126</v>
      </c>
      <c r="F979" s="652" t="s">
        <v>3298</v>
      </c>
      <c r="G979" s="651" t="s">
        <v>1839</v>
      </c>
      <c r="H979" s="651" t="s">
        <v>2159</v>
      </c>
      <c r="I979" s="651" t="s">
        <v>2159</v>
      </c>
      <c r="J979" s="651" t="s">
        <v>2160</v>
      </c>
      <c r="K979" s="651" t="s">
        <v>2161</v>
      </c>
      <c r="L979" s="653">
        <v>183.36996193256655</v>
      </c>
      <c r="M979" s="653">
        <v>29</v>
      </c>
      <c r="N979" s="654">
        <v>5317.7288960444303</v>
      </c>
    </row>
    <row r="980" spans="1:14" ht="14.4" customHeight="1" x14ac:dyDescent="0.3">
      <c r="A980" s="649" t="s">
        <v>580</v>
      </c>
      <c r="B980" s="650" t="s">
        <v>581</v>
      </c>
      <c r="C980" s="651" t="s">
        <v>590</v>
      </c>
      <c r="D980" s="652" t="s">
        <v>3292</v>
      </c>
      <c r="E980" s="651" t="s">
        <v>2126</v>
      </c>
      <c r="F980" s="652" t="s">
        <v>3298</v>
      </c>
      <c r="G980" s="651" t="s">
        <v>1839</v>
      </c>
      <c r="H980" s="651" t="s">
        <v>3020</v>
      </c>
      <c r="I980" s="651" t="s">
        <v>3020</v>
      </c>
      <c r="J980" s="651" t="s">
        <v>3021</v>
      </c>
      <c r="K980" s="651" t="s">
        <v>3022</v>
      </c>
      <c r="L980" s="653">
        <v>136.70558373287867</v>
      </c>
      <c r="M980" s="653">
        <v>14</v>
      </c>
      <c r="N980" s="654">
        <v>1913.8781722603014</v>
      </c>
    </row>
    <row r="981" spans="1:14" ht="14.4" customHeight="1" x14ac:dyDescent="0.3">
      <c r="A981" s="649" t="s">
        <v>580</v>
      </c>
      <c r="B981" s="650" t="s">
        <v>581</v>
      </c>
      <c r="C981" s="651" t="s">
        <v>590</v>
      </c>
      <c r="D981" s="652" t="s">
        <v>3292</v>
      </c>
      <c r="E981" s="651" t="s">
        <v>2126</v>
      </c>
      <c r="F981" s="652" t="s">
        <v>3298</v>
      </c>
      <c r="G981" s="651" t="s">
        <v>1839</v>
      </c>
      <c r="H981" s="651" t="s">
        <v>3023</v>
      </c>
      <c r="I981" s="651" t="s">
        <v>3023</v>
      </c>
      <c r="J981" s="651" t="s">
        <v>3024</v>
      </c>
      <c r="K981" s="651" t="s">
        <v>3022</v>
      </c>
      <c r="L981" s="653">
        <v>128.18250000127659</v>
      </c>
      <c r="M981" s="653">
        <v>8</v>
      </c>
      <c r="N981" s="654">
        <v>1025.4600000102128</v>
      </c>
    </row>
    <row r="982" spans="1:14" ht="14.4" customHeight="1" x14ac:dyDescent="0.3">
      <c r="A982" s="649" t="s">
        <v>580</v>
      </c>
      <c r="B982" s="650" t="s">
        <v>581</v>
      </c>
      <c r="C982" s="651" t="s">
        <v>590</v>
      </c>
      <c r="D982" s="652" t="s">
        <v>3292</v>
      </c>
      <c r="E982" s="651" t="s">
        <v>2126</v>
      </c>
      <c r="F982" s="652" t="s">
        <v>3298</v>
      </c>
      <c r="G982" s="651" t="s">
        <v>1839</v>
      </c>
      <c r="H982" s="651" t="s">
        <v>3025</v>
      </c>
      <c r="I982" s="651" t="s">
        <v>3026</v>
      </c>
      <c r="J982" s="651" t="s">
        <v>3027</v>
      </c>
      <c r="K982" s="651" t="s">
        <v>3028</v>
      </c>
      <c r="L982" s="653">
        <v>148.07</v>
      </c>
      <c r="M982" s="653">
        <v>1</v>
      </c>
      <c r="N982" s="654">
        <v>148.07</v>
      </c>
    </row>
    <row r="983" spans="1:14" ht="14.4" customHeight="1" x14ac:dyDescent="0.3">
      <c r="A983" s="649" t="s">
        <v>580</v>
      </c>
      <c r="B983" s="650" t="s">
        <v>581</v>
      </c>
      <c r="C983" s="651" t="s">
        <v>590</v>
      </c>
      <c r="D983" s="652" t="s">
        <v>3292</v>
      </c>
      <c r="E983" s="651" t="s">
        <v>2126</v>
      </c>
      <c r="F983" s="652" t="s">
        <v>3298</v>
      </c>
      <c r="G983" s="651" t="s">
        <v>1839</v>
      </c>
      <c r="H983" s="651" t="s">
        <v>3029</v>
      </c>
      <c r="I983" s="651" t="s">
        <v>3030</v>
      </c>
      <c r="J983" s="651" t="s">
        <v>3031</v>
      </c>
      <c r="K983" s="651" t="s">
        <v>3022</v>
      </c>
      <c r="L983" s="653">
        <v>148.06973889286976</v>
      </c>
      <c r="M983" s="653">
        <v>7</v>
      </c>
      <c r="N983" s="654">
        <v>1036.4881722500884</v>
      </c>
    </row>
    <row r="984" spans="1:14" ht="14.4" customHeight="1" x14ac:dyDescent="0.3">
      <c r="A984" s="649" t="s">
        <v>580</v>
      </c>
      <c r="B984" s="650" t="s">
        <v>581</v>
      </c>
      <c r="C984" s="651" t="s">
        <v>590</v>
      </c>
      <c r="D984" s="652" t="s">
        <v>3292</v>
      </c>
      <c r="E984" s="651" t="s">
        <v>2162</v>
      </c>
      <c r="F984" s="652" t="s">
        <v>3299</v>
      </c>
      <c r="G984" s="651" t="s">
        <v>630</v>
      </c>
      <c r="H984" s="651" t="s">
        <v>3032</v>
      </c>
      <c r="I984" s="651" t="s">
        <v>3032</v>
      </c>
      <c r="J984" s="651" t="s">
        <v>3033</v>
      </c>
      <c r="K984" s="651" t="s">
        <v>3034</v>
      </c>
      <c r="L984" s="653">
        <v>72.840085422725735</v>
      </c>
      <c r="M984" s="653">
        <v>2.8</v>
      </c>
      <c r="N984" s="654">
        <v>203.95223918363206</v>
      </c>
    </row>
    <row r="985" spans="1:14" ht="14.4" customHeight="1" x14ac:dyDescent="0.3">
      <c r="A985" s="649" t="s">
        <v>580</v>
      </c>
      <c r="B985" s="650" t="s">
        <v>581</v>
      </c>
      <c r="C985" s="651" t="s">
        <v>590</v>
      </c>
      <c r="D985" s="652" t="s">
        <v>3292</v>
      </c>
      <c r="E985" s="651" t="s">
        <v>2162</v>
      </c>
      <c r="F985" s="652" t="s">
        <v>3299</v>
      </c>
      <c r="G985" s="651" t="s">
        <v>630</v>
      </c>
      <c r="H985" s="651" t="s">
        <v>2163</v>
      </c>
      <c r="I985" s="651" t="s">
        <v>2164</v>
      </c>
      <c r="J985" s="651" t="s">
        <v>2165</v>
      </c>
      <c r="K985" s="651" t="s">
        <v>2166</v>
      </c>
      <c r="L985" s="653">
        <v>39.393696046853712</v>
      </c>
      <c r="M985" s="653">
        <v>11</v>
      </c>
      <c r="N985" s="654">
        <v>433.33065651539084</v>
      </c>
    </row>
    <row r="986" spans="1:14" ht="14.4" customHeight="1" x14ac:dyDescent="0.3">
      <c r="A986" s="649" t="s">
        <v>580</v>
      </c>
      <c r="B986" s="650" t="s">
        <v>581</v>
      </c>
      <c r="C986" s="651" t="s">
        <v>590</v>
      </c>
      <c r="D986" s="652" t="s">
        <v>3292</v>
      </c>
      <c r="E986" s="651" t="s">
        <v>2162</v>
      </c>
      <c r="F986" s="652" t="s">
        <v>3299</v>
      </c>
      <c r="G986" s="651" t="s">
        <v>630</v>
      </c>
      <c r="H986" s="651" t="s">
        <v>2170</v>
      </c>
      <c r="I986" s="651" t="s">
        <v>2171</v>
      </c>
      <c r="J986" s="651" t="s">
        <v>2172</v>
      </c>
      <c r="K986" s="651" t="s">
        <v>2173</v>
      </c>
      <c r="L986" s="653">
        <v>26.849932720293292</v>
      </c>
      <c r="M986" s="653">
        <v>1</v>
      </c>
      <c r="N986" s="654">
        <v>26.849932720293292</v>
      </c>
    </row>
    <row r="987" spans="1:14" ht="14.4" customHeight="1" x14ac:dyDescent="0.3">
      <c r="A987" s="649" t="s">
        <v>580</v>
      </c>
      <c r="B987" s="650" t="s">
        <v>581</v>
      </c>
      <c r="C987" s="651" t="s">
        <v>590</v>
      </c>
      <c r="D987" s="652" t="s">
        <v>3292</v>
      </c>
      <c r="E987" s="651" t="s">
        <v>2162</v>
      </c>
      <c r="F987" s="652" t="s">
        <v>3299</v>
      </c>
      <c r="G987" s="651" t="s">
        <v>630</v>
      </c>
      <c r="H987" s="651" t="s">
        <v>3035</v>
      </c>
      <c r="I987" s="651" t="s">
        <v>3036</v>
      </c>
      <c r="J987" s="651" t="s">
        <v>3037</v>
      </c>
      <c r="K987" s="651" t="s">
        <v>3038</v>
      </c>
      <c r="L987" s="653">
        <v>34.090000000000003</v>
      </c>
      <c r="M987" s="653">
        <v>2</v>
      </c>
      <c r="N987" s="654">
        <v>68.180000000000007</v>
      </c>
    </row>
    <row r="988" spans="1:14" ht="14.4" customHeight="1" x14ac:dyDescent="0.3">
      <c r="A988" s="649" t="s">
        <v>580</v>
      </c>
      <c r="B988" s="650" t="s">
        <v>581</v>
      </c>
      <c r="C988" s="651" t="s">
        <v>590</v>
      </c>
      <c r="D988" s="652" t="s">
        <v>3292</v>
      </c>
      <c r="E988" s="651" t="s">
        <v>2162</v>
      </c>
      <c r="F988" s="652" t="s">
        <v>3299</v>
      </c>
      <c r="G988" s="651" t="s">
        <v>630</v>
      </c>
      <c r="H988" s="651" t="s">
        <v>2174</v>
      </c>
      <c r="I988" s="651" t="s">
        <v>2175</v>
      </c>
      <c r="J988" s="651" t="s">
        <v>2176</v>
      </c>
      <c r="K988" s="651" t="s">
        <v>2177</v>
      </c>
      <c r="L988" s="653">
        <v>147.32714285714286</v>
      </c>
      <c r="M988" s="653">
        <v>14</v>
      </c>
      <c r="N988" s="654">
        <v>2062.58</v>
      </c>
    </row>
    <row r="989" spans="1:14" ht="14.4" customHeight="1" x14ac:dyDescent="0.3">
      <c r="A989" s="649" t="s">
        <v>580</v>
      </c>
      <c r="B989" s="650" t="s">
        <v>581</v>
      </c>
      <c r="C989" s="651" t="s">
        <v>590</v>
      </c>
      <c r="D989" s="652" t="s">
        <v>3292</v>
      </c>
      <c r="E989" s="651" t="s">
        <v>2162</v>
      </c>
      <c r="F989" s="652" t="s">
        <v>3299</v>
      </c>
      <c r="G989" s="651" t="s">
        <v>630</v>
      </c>
      <c r="H989" s="651" t="s">
        <v>2186</v>
      </c>
      <c r="I989" s="651" t="s">
        <v>2187</v>
      </c>
      <c r="J989" s="651" t="s">
        <v>2188</v>
      </c>
      <c r="K989" s="651" t="s">
        <v>2189</v>
      </c>
      <c r="L989" s="653">
        <v>1111.0390634231726</v>
      </c>
      <c r="M989" s="653">
        <v>3.3446666666666678</v>
      </c>
      <c r="N989" s="654">
        <v>3716.0553207960393</v>
      </c>
    </row>
    <row r="990" spans="1:14" ht="14.4" customHeight="1" x14ac:dyDescent="0.3">
      <c r="A990" s="649" t="s">
        <v>580</v>
      </c>
      <c r="B990" s="650" t="s">
        <v>581</v>
      </c>
      <c r="C990" s="651" t="s">
        <v>590</v>
      </c>
      <c r="D990" s="652" t="s">
        <v>3292</v>
      </c>
      <c r="E990" s="651" t="s">
        <v>2162</v>
      </c>
      <c r="F990" s="652" t="s">
        <v>3299</v>
      </c>
      <c r="G990" s="651" t="s">
        <v>630</v>
      </c>
      <c r="H990" s="651" t="s">
        <v>2190</v>
      </c>
      <c r="I990" s="651" t="s">
        <v>2190</v>
      </c>
      <c r="J990" s="651" t="s">
        <v>2191</v>
      </c>
      <c r="K990" s="651" t="s">
        <v>2192</v>
      </c>
      <c r="L990" s="653">
        <v>610.95000000000005</v>
      </c>
      <c r="M990" s="653">
        <v>2</v>
      </c>
      <c r="N990" s="654">
        <v>1221.9000000000001</v>
      </c>
    </row>
    <row r="991" spans="1:14" ht="14.4" customHeight="1" x14ac:dyDescent="0.3">
      <c r="A991" s="649" t="s">
        <v>580</v>
      </c>
      <c r="B991" s="650" t="s">
        <v>581</v>
      </c>
      <c r="C991" s="651" t="s">
        <v>590</v>
      </c>
      <c r="D991" s="652" t="s">
        <v>3292</v>
      </c>
      <c r="E991" s="651" t="s">
        <v>2162</v>
      </c>
      <c r="F991" s="652" t="s">
        <v>3299</v>
      </c>
      <c r="G991" s="651" t="s">
        <v>630</v>
      </c>
      <c r="H991" s="651" t="s">
        <v>2193</v>
      </c>
      <c r="I991" s="651" t="s">
        <v>2194</v>
      </c>
      <c r="J991" s="651" t="s">
        <v>2195</v>
      </c>
      <c r="K991" s="651" t="s">
        <v>2196</v>
      </c>
      <c r="L991" s="653">
        <v>91.999942371986592</v>
      </c>
      <c r="M991" s="653">
        <v>73.199999999999989</v>
      </c>
      <c r="N991" s="654">
        <v>6734.3957816294178</v>
      </c>
    </row>
    <row r="992" spans="1:14" ht="14.4" customHeight="1" x14ac:dyDescent="0.3">
      <c r="A992" s="649" t="s">
        <v>580</v>
      </c>
      <c r="B992" s="650" t="s">
        <v>581</v>
      </c>
      <c r="C992" s="651" t="s">
        <v>590</v>
      </c>
      <c r="D992" s="652" t="s">
        <v>3292</v>
      </c>
      <c r="E992" s="651" t="s">
        <v>2162</v>
      </c>
      <c r="F992" s="652" t="s">
        <v>3299</v>
      </c>
      <c r="G992" s="651" t="s">
        <v>630</v>
      </c>
      <c r="H992" s="651" t="s">
        <v>3039</v>
      </c>
      <c r="I992" s="651" t="s">
        <v>3040</v>
      </c>
      <c r="J992" s="651" t="s">
        <v>3041</v>
      </c>
      <c r="K992" s="651" t="s">
        <v>3042</v>
      </c>
      <c r="L992" s="653">
        <v>120.43</v>
      </c>
      <c r="M992" s="653">
        <v>3</v>
      </c>
      <c r="N992" s="654">
        <v>361.29</v>
      </c>
    </row>
    <row r="993" spans="1:14" ht="14.4" customHeight="1" x14ac:dyDescent="0.3">
      <c r="A993" s="649" t="s">
        <v>580</v>
      </c>
      <c r="B993" s="650" t="s">
        <v>581</v>
      </c>
      <c r="C993" s="651" t="s">
        <v>590</v>
      </c>
      <c r="D993" s="652" t="s">
        <v>3292</v>
      </c>
      <c r="E993" s="651" t="s">
        <v>2162</v>
      </c>
      <c r="F993" s="652" t="s">
        <v>3299</v>
      </c>
      <c r="G993" s="651" t="s">
        <v>630</v>
      </c>
      <c r="H993" s="651" t="s">
        <v>2201</v>
      </c>
      <c r="I993" s="651" t="s">
        <v>2202</v>
      </c>
      <c r="J993" s="651" t="s">
        <v>2203</v>
      </c>
      <c r="K993" s="651" t="s">
        <v>2204</v>
      </c>
      <c r="L993" s="653">
        <v>86.569999999999965</v>
      </c>
      <c r="M993" s="653">
        <v>1</v>
      </c>
      <c r="N993" s="654">
        <v>86.569999999999965</v>
      </c>
    </row>
    <row r="994" spans="1:14" ht="14.4" customHeight="1" x14ac:dyDescent="0.3">
      <c r="A994" s="649" t="s">
        <v>580</v>
      </c>
      <c r="B994" s="650" t="s">
        <v>581</v>
      </c>
      <c r="C994" s="651" t="s">
        <v>590</v>
      </c>
      <c r="D994" s="652" t="s">
        <v>3292</v>
      </c>
      <c r="E994" s="651" t="s">
        <v>2162</v>
      </c>
      <c r="F994" s="652" t="s">
        <v>3299</v>
      </c>
      <c r="G994" s="651" t="s">
        <v>630</v>
      </c>
      <c r="H994" s="651" t="s">
        <v>2221</v>
      </c>
      <c r="I994" s="651" t="s">
        <v>2222</v>
      </c>
      <c r="J994" s="651" t="s">
        <v>2223</v>
      </c>
      <c r="K994" s="651" t="s">
        <v>2224</v>
      </c>
      <c r="L994" s="653">
        <v>113.17</v>
      </c>
      <c r="M994" s="653">
        <v>1</v>
      </c>
      <c r="N994" s="654">
        <v>113.17</v>
      </c>
    </row>
    <row r="995" spans="1:14" ht="14.4" customHeight="1" x14ac:dyDescent="0.3">
      <c r="A995" s="649" t="s">
        <v>580</v>
      </c>
      <c r="B995" s="650" t="s">
        <v>581</v>
      </c>
      <c r="C995" s="651" t="s">
        <v>590</v>
      </c>
      <c r="D995" s="652" t="s">
        <v>3292</v>
      </c>
      <c r="E995" s="651" t="s">
        <v>2162</v>
      </c>
      <c r="F995" s="652" t="s">
        <v>3299</v>
      </c>
      <c r="G995" s="651" t="s">
        <v>630</v>
      </c>
      <c r="H995" s="651" t="s">
        <v>3043</v>
      </c>
      <c r="I995" s="651" t="s">
        <v>3044</v>
      </c>
      <c r="J995" s="651" t="s">
        <v>3045</v>
      </c>
      <c r="K995" s="651" t="s">
        <v>3046</v>
      </c>
      <c r="L995" s="653">
        <v>87.017512315617537</v>
      </c>
      <c r="M995" s="653">
        <v>4</v>
      </c>
      <c r="N995" s="654">
        <v>348.07004926247015</v>
      </c>
    </row>
    <row r="996" spans="1:14" ht="14.4" customHeight="1" x14ac:dyDescent="0.3">
      <c r="A996" s="649" t="s">
        <v>580</v>
      </c>
      <c r="B996" s="650" t="s">
        <v>581</v>
      </c>
      <c r="C996" s="651" t="s">
        <v>590</v>
      </c>
      <c r="D996" s="652" t="s">
        <v>3292</v>
      </c>
      <c r="E996" s="651" t="s">
        <v>2162</v>
      </c>
      <c r="F996" s="652" t="s">
        <v>3299</v>
      </c>
      <c r="G996" s="651" t="s">
        <v>630</v>
      </c>
      <c r="H996" s="651" t="s">
        <v>3047</v>
      </c>
      <c r="I996" s="651" t="s">
        <v>3048</v>
      </c>
      <c r="J996" s="651" t="s">
        <v>3049</v>
      </c>
      <c r="K996" s="651"/>
      <c r="L996" s="653">
        <v>730.61999999999978</v>
      </c>
      <c r="M996" s="653">
        <v>3</v>
      </c>
      <c r="N996" s="654">
        <v>2191.8599999999992</v>
      </c>
    </row>
    <row r="997" spans="1:14" ht="14.4" customHeight="1" x14ac:dyDescent="0.3">
      <c r="A997" s="649" t="s">
        <v>580</v>
      </c>
      <c r="B997" s="650" t="s">
        <v>581</v>
      </c>
      <c r="C997" s="651" t="s">
        <v>590</v>
      </c>
      <c r="D997" s="652" t="s">
        <v>3292</v>
      </c>
      <c r="E997" s="651" t="s">
        <v>2162</v>
      </c>
      <c r="F997" s="652" t="s">
        <v>3299</v>
      </c>
      <c r="G997" s="651" t="s">
        <v>630</v>
      </c>
      <c r="H997" s="651" t="s">
        <v>3050</v>
      </c>
      <c r="I997" s="651" t="s">
        <v>3051</v>
      </c>
      <c r="J997" s="651" t="s">
        <v>3052</v>
      </c>
      <c r="K997" s="651" t="s">
        <v>3053</v>
      </c>
      <c r="L997" s="653">
        <v>93.579688942604307</v>
      </c>
      <c r="M997" s="653">
        <v>1</v>
      </c>
      <c r="N997" s="654">
        <v>93.579688942604307</v>
      </c>
    </row>
    <row r="998" spans="1:14" ht="14.4" customHeight="1" x14ac:dyDescent="0.3">
      <c r="A998" s="649" t="s">
        <v>580</v>
      </c>
      <c r="B998" s="650" t="s">
        <v>581</v>
      </c>
      <c r="C998" s="651" t="s">
        <v>590</v>
      </c>
      <c r="D998" s="652" t="s">
        <v>3292</v>
      </c>
      <c r="E998" s="651" t="s">
        <v>2162</v>
      </c>
      <c r="F998" s="652" t="s">
        <v>3299</v>
      </c>
      <c r="G998" s="651" t="s">
        <v>630</v>
      </c>
      <c r="H998" s="651" t="s">
        <v>3054</v>
      </c>
      <c r="I998" s="651" t="s">
        <v>3055</v>
      </c>
      <c r="J998" s="651" t="s">
        <v>3056</v>
      </c>
      <c r="K998" s="651" t="s">
        <v>3057</v>
      </c>
      <c r="L998" s="653">
        <v>57.34</v>
      </c>
      <c r="M998" s="653">
        <v>1</v>
      </c>
      <c r="N998" s="654">
        <v>57.34</v>
      </c>
    </row>
    <row r="999" spans="1:14" ht="14.4" customHeight="1" x14ac:dyDescent="0.3">
      <c r="A999" s="649" t="s">
        <v>580</v>
      </c>
      <c r="B999" s="650" t="s">
        <v>581</v>
      </c>
      <c r="C999" s="651" t="s">
        <v>590</v>
      </c>
      <c r="D999" s="652" t="s">
        <v>3292</v>
      </c>
      <c r="E999" s="651" t="s">
        <v>2162</v>
      </c>
      <c r="F999" s="652" t="s">
        <v>3299</v>
      </c>
      <c r="G999" s="651" t="s">
        <v>630</v>
      </c>
      <c r="H999" s="651" t="s">
        <v>3058</v>
      </c>
      <c r="I999" s="651" t="s">
        <v>3059</v>
      </c>
      <c r="J999" s="651" t="s">
        <v>3060</v>
      </c>
      <c r="K999" s="651" t="s">
        <v>3061</v>
      </c>
      <c r="L999" s="653">
        <v>397.21000000000004</v>
      </c>
      <c r="M999" s="653">
        <v>4</v>
      </c>
      <c r="N999" s="654">
        <v>1588.8400000000001</v>
      </c>
    </row>
    <row r="1000" spans="1:14" ht="14.4" customHeight="1" x14ac:dyDescent="0.3">
      <c r="A1000" s="649" t="s">
        <v>580</v>
      </c>
      <c r="B1000" s="650" t="s">
        <v>581</v>
      </c>
      <c r="C1000" s="651" t="s">
        <v>590</v>
      </c>
      <c r="D1000" s="652" t="s">
        <v>3292</v>
      </c>
      <c r="E1000" s="651" t="s">
        <v>2162</v>
      </c>
      <c r="F1000" s="652" t="s">
        <v>3299</v>
      </c>
      <c r="G1000" s="651" t="s">
        <v>630</v>
      </c>
      <c r="H1000" s="651" t="s">
        <v>3062</v>
      </c>
      <c r="I1000" s="651" t="s">
        <v>3062</v>
      </c>
      <c r="J1000" s="651" t="s">
        <v>3063</v>
      </c>
      <c r="K1000" s="651" t="s">
        <v>3064</v>
      </c>
      <c r="L1000" s="653">
        <v>1907.61</v>
      </c>
      <c r="M1000" s="653">
        <v>1</v>
      </c>
      <c r="N1000" s="654">
        <v>1907.61</v>
      </c>
    </row>
    <row r="1001" spans="1:14" ht="14.4" customHeight="1" x14ac:dyDescent="0.3">
      <c r="A1001" s="649" t="s">
        <v>580</v>
      </c>
      <c r="B1001" s="650" t="s">
        <v>581</v>
      </c>
      <c r="C1001" s="651" t="s">
        <v>590</v>
      </c>
      <c r="D1001" s="652" t="s">
        <v>3292</v>
      </c>
      <c r="E1001" s="651" t="s">
        <v>2162</v>
      </c>
      <c r="F1001" s="652" t="s">
        <v>3299</v>
      </c>
      <c r="G1001" s="651" t="s">
        <v>630</v>
      </c>
      <c r="H1001" s="651" t="s">
        <v>3065</v>
      </c>
      <c r="I1001" s="651" t="s">
        <v>3066</v>
      </c>
      <c r="J1001" s="651" t="s">
        <v>2246</v>
      </c>
      <c r="K1001" s="651" t="s">
        <v>3067</v>
      </c>
      <c r="L1001" s="653">
        <v>48.56</v>
      </c>
      <c r="M1001" s="653">
        <v>1</v>
      </c>
      <c r="N1001" s="654">
        <v>48.56</v>
      </c>
    </row>
    <row r="1002" spans="1:14" ht="14.4" customHeight="1" x14ac:dyDescent="0.3">
      <c r="A1002" s="649" t="s">
        <v>580</v>
      </c>
      <c r="B1002" s="650" t="s">
        <v>581</v>
      </c>
      <c r="C1002" s="651" t="s">
        <v>590</v>
      </c>
      <c r="D1002" s="652" t="s">
        <v>3292</v>
      </c>
      <c r="E1002" s="651" t="s">
        <v>2162</v>
      </c>
      <c r="F1002" s="652" t="s">
        <v>3299</v>
      </c>
      <c r="G1002" s="651" t="s">
        <v>630</v>
      </c>
      <c r="H1002" s="651" t="s">
        <v>3068</v>
      </c>
      <c r="I1002" s="651" t="s">
        <v>3069</v>
      </c>
      <c r="J1002" s="651" t="s">
        <v>3070</v>
      </c>
      <c r="K1002" s="651" t="s">
        <v>3071</v>
      </c>
      <c r="L1002" s="653">
        <v>44.503692708883193</v>
      </c>
      <c r="M1002" s="653">
        <v>3</v>
      </c>
      <c r="N1002" s="654">
        <v>133.51107812664958</v>
      </c>
    </row>
    <row r="1003" spans="1:14" ht="14.4" customHeight="1" x14ac:dyDescent="0.3">
      <c r="A1003" s="649" t="s">
        <v>580</v>
      </c>
      <c r="B1003" s="650" t="s">
        <v>581</v>
      </c>
      <c r="C1003" s="651" t="s">
        <v>590</v>
      </c>
      <c r="D1003" s="652" t="s">
        <v>3292</v>
      </c>
      <c r="E1003" s="651" t="s">
        <v>2162</v>
      </c>
      <c r="F1003" s="652" t="s">
        <v>3299</v>
      </c>
      <c r="G1003" s="651" t="s">
        <v>630</v>
      </c>
      <c r="H1003" s="651" t="s">
        <v>2248</v>
      </c>
      <c r="I1003" s="651" t="s">
        <v>2248</v>
      </c>
      <c r="J1003" s="651" t="s">
        <v>2249</v>
      </c>
      <c r="K1003" s="651" t="s">
        <v>2250</v>
      </c>
      <c r="L1003" s="653">
        <v>920.00000000000023</v>
      </c>
      <c r="M1003" s="653">
        <v>4</v>
      </c>
      <c r="N1003" s="654">
        <v>3680.0000000000009</v>
      </c>
    </row>
    <row r="1004" spans="1:14" ht="14.4" customHeight="1" x14ac:dyDescent="0.3">
      <c r="A1004" s="649" t="s">
        <v>580</v>
      </c>
      <c r="B1004" s="650" t="s">
        <v>581</v>
      </c>
      <c r="C1004" s="651" t="s">
        <v>590</v>
      </c>
      <c r="D1004" s="652" t="s">
        <v>3292</v>
      </c>
      <c r="E1004" s="651" t="s">
        <v>2162</v>
      </c>
      <c r="F1004" s="652" t="s">
        <v>3299</v>
      </c>
      <c r="G1004" s="651" t="s">
        <v>1839</v>
      </c>
      <c r="H1004" s="651" t="s">
        <v>3072</v>
      </c>
      <c r="I1004" s="651" t="s">
        <v>3073</v>
      </c>
      <c r="J1004" s="651" t="s">
        <v>3074</v>
      </c>
      <c r="K1004" s="651" t="s">
        <v>3075</v>
      </c>
      <c r="L1004" s="653">
        <v>57.36999999999999</v>
      </c>
      <c r="M1004" s="653">
        <v>1</v>
      </c>
      <c r="N1004" s="654">
        <v>57.36999999999999</v>
      </c>
    </row>
    <row r="1005" spans="1:14" ht="14.4" customHeight="1" x14ac:dyDescent="0.3">
      <c r="A1005" s="649" t="s">
        <v>580</v>
      </c>
      <c r="B1005" s="650" t="s">
        <v>581</v>
      </c>
      <c r="C1005" s="651" t="s">
        <v>590</v>
      </c>
      <c r="D1005" s="652" t="s">
        <v>3292</v>
      </c>
      <c r="E1005" s="651" t="s">
        <v>2162</v>
      </c>
      <c r="F1005" s="652" t="s">
        <v>3299</v>
      </c>
      <c r="G1005" s="651" t="s">
        <v>1839</v>
      </c>
      <c r="H1005" s="651" t="s">
        <v>2251</v>
      </c>
      <c r="I1005" s="651" t="s">
        <v>2252</v>
      </c>
      <c r="J1005" s="651" t="s">
        <v>2253</v>
      </c>
      <c r="K1005" s="651" t="s">
        <v>2254</v>
      </c>
      <c r="L1005" s="653">
        <v>153.29999999999993</v>
      </c>
      <c r="M1005" s="653">
        <v>4</v>
      </c>
      <c r="N1005" s="654">
        <v>613.1999999999997</v>
      </c>
    </row>
    <row r="1006" spans="1:14" ht="14.4" customHeight="1" x14ac:dyDescent="0.3">
      <c r="A1006" s="649" t="s">
        <v>580</v>
      </c>
      <c r="B1006" s="650" t="s">
        <v>581</v>
      </c>
      <c r="C1006" s="651" t="s">
        <v>590</v>
      </c>
      <c r="D1006" s="652" t="s">
        <v>3292</v>
      </c>
      <c r="E1006" s="651" t="s">
        <v>2162</v>
      </c>
      <c r="F1006" s="652" t="s">
        <v>3299</v>
      </c>
      <c r="G1006" s="651" t="s">
        <v>1839</v>
      </c>
      <c r="H1006" s="651" t="s">
        <v>2259</v>
      </c>
      <c r="I1006" s="651" t="s">
        <v>2260</v>
      </c>
      <c r="J1006" s="651" t="s">
        <v>2261</v>
      </c>
      <c r="K1006" s="651" t="s">
        <v>2262</v>
      </c>
      <c r="L1006" s="653">
        <v>59.92</v>
      </c>
      <c r="M1006" s="653">
        <v>2</v>
      </c>
      <c r="N1006" s="654">
        <v>119.84</v>
      </c>
    </row>
    <row r="1007" spans="1:14" ht="14.4" customHeight="1" x14ac:dyDescent="0.3">
      <c r="A1007" s="649" t="s">
        <v>580</v>
      </c>
      <c r="B1007" s="650" t="s">
        <v>581</v>
      </c>
      <c r="C1007" s="651" t="s">
        <v>590</v>
      </c>
      <c r="D1007" s="652" t="s">
        <v>3292</v>
      </c>
      <c r="E1007" s="651" t="s">
        <v>2162</v>
      </c>
      <c r="F1007" s="652" t="s">
        <v>3299</v>
      </c>
      <c r="G1007" s="651" t="s">
        <v>1839</v>
      </c>
      <c r="H1007" s="651" t="s">
        <v>2263</v>
      </c>
      <c r="I1007" s="651" t="s">
        <v>2264</v>
      </c>
      <c r="J1007" s="651" t="s">
        <v>2265</v>
      </c>
      <c r="K1007" s="651" t="s">
        <v>2266</v>
      </c>
      <c r="L1007" s="653">
        <v>12592.492033747723</v>
      </c>
      <c r="M1007" s="653">
        <v>2</v>
      </c>
      <c r="N1007" s="654">
        <v>25184.984067495447</v>
      </c>
    </row>
    <row r="1008" spans="1:14" ht="14.4" customHeight="1" x14ac:dyDescent="0.3">
      <c r="A1008" s="649" t="s">
        <v>580</v>
      </c>
      <c r="B1008" s="650" t="s">
        <v>581</v>
      </c>
      <c r="C1008" s="651" t="s">
        <v>590</v>
      </c>
      <c r="D1008" s="652" t="s">
        <v>3292</v>
      </c>
      <c r="E1008" s="651" t="s">
        <v>2267</v>
      </c>
      <c r="F1008" s="652" t="s">
        <v>3300</v>
      </c>
      <c r="G1008" s="651" t="s">
        <v>630</v>
      </c>
      <c r="H1008" s="651" t="s">
        <v>2276</v>
      </c>
      <c r="I1008" s="651" t="s">
        <v>2277</v>
      </c>
      <c r="J1008" s="651" t="s">
        <v>2278</v>
      </c>
      <c r="K1008" s="651" t="s">
        <v>2279</v>
      </c>
      <c r="L1008" s="653">
        <v>76.77</v>
      </c>
      <c r="M1008" s="653">
        <v>2</v>
      </c>
      <c r="N1008" s="654">
        <v>153.54</v>
      </c>
    </row>
    <row r="1009" spans="1:14" ht="14.4" customHeight="1" x14ac:dyDescent="0.3">
      <c r="A1009" s="649" t="s">
        <v>580</v>
      </c>
      <c r="B1009" s="650" t="s">
        <v>581</v>
      </c>
      <c r="C1009" s="651" t="s">
        <v>590</v>
      </c>
      <c r="D1009" s="652" t="s">
        <v>3292</v>
      </c>
      <c r="E1009" s="651" t="s">
        <v>2267</v>
      </c>
      <c r="F1009" s="652" t="s">
        <v>3300</v>
      </c>
      <c r="G1009" s="651" t="s">
        <v>630</v>
      </c>
      <c r="H1009" s="651" t="s">
        <v>2283</v>
      </c>
      <c r="I1009" s="651" t="s">
        <v>2284</v>
      </c>
      <c r="J1009" s="651" t="s">
        <v>2285</v>
      </c>
      <c r="K1009" s="651" t="s">
        <v>2286</v>
      </c>
      <c r="L1009" s="653">
        <v>93.095000000000027</v>
      </c>
      <c r="M1009" s="653">
        <v>2</v>
      </c>
      <c r="N1009" s="654">
        <v>186.19000000000005</v>
      </c>
    </row>
    <row r="1010" spans="1:14" ht="14.4" customHeight="1" x14ac:dyDescent="0.3">
      <c r="A1010" s="649" t="s">
        <v>580</v>
      </c>
      <c r="B1010" s="650" t="s">
        <v>581</v>
      </c>
      <c r="C1010" s="651" t="s">
        <v>590</v>
      </c>
      <c r="D1010" s="652" t="s">
        <v>3292</v>
      </c>
      <c r="E1010" s="651" t="s">
        <v>2267</v>
      </c>
      <c r="F1010" s="652" t="s">
        <v>3300</v>
      </c>
      <c r="G1010" s="651" t="s">
        <v>630</v>
      </c>
      <c r="H1010" s="651" t="s">
        <v>2295</v>
      </c>
      <c r="I1010" s="651" t="s">
        <v>2296</v>
      </c>
      <c r="J1010" s="651" t="s">
        <v>2297</v>
      </c>
      <c r="K1010" s="651" t="s">
        <v>2294</v>
      </c>
      <c r="L1010" s="653">
        <v>146.89000000000001</v>
      </c>
      <c r="M1010" s="653">
        <v>1</v>
      </c>
      <c r="N1010" s="654">
        <v>146.89000000000001</v>
      </c>
    </row>
    <row r="1011" spans="1:14" ht="14.4" customHeight="1" x14ac:dyDescent="0.3">
      <c r="A1011" s="649" t="s">
        <v>580</v>
      </c>
      <c r="B1011" s="650" t="s">
        <v>581</v>
      </c>
      <c r="C1011" s="651" t="s">
        <v>590</v>
      </c>
      <c r="D1011" s="652" t="s">
        <v>3292</v>
      </c>
      <c r="E1011" s="651" t="s">
        <v>2267</v>
      </c>
      <c r="F1011" s="652" t="s">
        <v>3300</v>
      </c>
      <c r="G1011" s="651" t="s">
        <v>1839</v>
      </c>
      <c r="H1011" s="651" t="s">
        <v>3076</v>
      </c>
      <c r="I1011" s="651" t="s">
        <v>3077</v>
      </c>
      <c r="J1011" s="651" t="s">
        <v>3078</v>
      </c>
      <c r="K1011" s="651" t="s">
        <v>3079</v>
      </c>
      <c r="L1011" s="653">
        <v>1833.12420681656</v>
      </c>
      <c r="M1011" s="653">
        <v>4</v>
      </c>
      <c r="N1011" s="654">
        <v>7332.49682726624</v>
      </c>
    </row>
    <row r="1012" spans="1:14" ht="14.4" customHeight="1" x14ac:dyDescent="0.3">
      <c r="A1012" s="649" t="s">
        <v>580</v>
      </c>
      <c r="B1012" s="650" t="s">
        <v>581</v>
      </c>
      <c r="C1012" s="651" t="s">
        <v>590</v>
      </c>
      <c r="D1012" s="652" t="s">
        <v>3292</v>
      </c>
      <c r="E1012" s="651" t="s">
        <v>3080</v>
      </c>
      <c r="F1012" s="652" t="s">
        <v>3302</v>
      </c>
      <c r="G1012" s="651"/>
      <c r="H1012" s="651"/>
      <c r="I1012" s="651" t="s">
        <v>3081</v>
      </c>
      <c r="J1012" s="651" t="s">
        <v>3082</v>
      </c>
      <c r="K1012" s="651"/>
      <c r="L1012" s="653">
        <v>1407.5400000000002</v>
      </c>
      <c r="M1012" s="653">
        <v>19</v>
      </c>
      <c r="N1012" s="654">
        <v>26743.260000000002</v>
      </c>
    </row>
    <row r="1013" spans="1:14" ht="14.4" customHeight="1" x14ac:dyDescent="0.3">
      <c r="A1013" s="649" t="s">
        <v>580</v>
      </c>
      <c r="B1013" s="650" t="s">
        <v>581</v>
      </c>
      <c r="C1013" s="651" t="s">
        <v>590</v>
      </c>
      <c r="D1013" s="652" t="s">
        <v>3292</v>
      </c>
      <c r="E1013" s="651" t="s">
        <v>3083</v>
      </c>
      <c r="F1013" s="652" t="s">
        <v>3303</v>
      </c>
      <c r="G1013" s="651" t="s">
        <v>630</v>
      </c>
      <c r="H1013" s="651" t="s">
        <v>3084</v>
      </c>
      <c r="I1013" s="651" t="s">
        <v>3084</v>
      </c>
      <c r="J1013" s="651" t="s">
        <v>3085</v>
      </c>
      <c r="K1013" s="651" t="s">
        <v>3086</v>
      </c>
      <c r="L1013" s="653">
        <v>95162.05</v>
      </c>
      <c r="M1013" s="653">
        <v>1</v>
      </c>
      <c r="N1013" s="654">
        <v>95162.05</v>
      </c>
    </row>
    <row r="1014" spans="1:14" ht="14.4" customHeight="1" x14ac:dyDescent="0.3">
      <c r="A1014" s="649" t="s">
        <v>580</v>
      </c>
      <c r="B1014" s="650" t="s">
        <v>581</v>
      </c>
      <c r="C1014" s="651" t="s">
        <v>596</v>
      </c>
      <c r="D1014" s="652" t="s">
        <v>3293</v>
      </c>
      <c r="E1014" s="651" t="s">
        <v>608</v>
      </c>
      <c r="F1014" s="652" t="s">
        <v>3297</v>
      </c>
      <c r="G1014" s="651"/>
      <c r="H1014" s="651" t="s">
        <v>617</v>
      </c>
      <c r="I1014" s="651" t="s">
        <v>617</v>
      </c>
      <c r="J1014" s="651" t="s">
        <v>618</v>
      </c>
      <c r="K1014" s="651" t="s">
        <v>619</v>
      </c>
      <c r="L1014" s="653">
        <v>174.22117666719802</v>
      </c>
      <c r="M1014" s="653">
        <v>42</v>
      </c>
      <c r="N1014" s="654">
        <v>7317.2894200223172</v>
      </c>
    </row>
    <row r="1015" spans="1:14" ht="14.4" customHeight="1" x14ac:dyDescent="0.3">
      <c r="A1015" s="649" t="s">
        <v>580</v>
      </c>
      <c r="B1015" s="650" t="s">
        <v>581</v>
      </c>
      <c r="C1015" s="651" t="s">
        <v>596</v>
      </c>
      <c r="D1015" s="652" t="s">
        <v>3293</v>
      </c>
      <c r="E1015" s="651" t="s">
        <v>608</v>
      </c>
      <c r="F1015" s="652" t="s">
        <v>3297</v>
      </c>
      <c r="G1015" s="651"/>
      <c r="H1015" s="651" t="s">
        <v>2323</v>
      </c>
      <c r="I1015" s="651" t="s">
        <v>2323</v>
      </c>
      <c r="J1015" s="651" t="s">
        <v>618</v>
      </c>
      <c r="K1015" s="651" t="s">
        <v>2324</v>
      </c>
      <c r="L1015" s="653">
        <v>58.077058720259707</v>
      </c>
      <c r="M1015" s="653">
        <v>95.999999999999986</v>
      </c>
      <c r="N1015" s="654">
        <v>5575.3976371449307</v>
      </c>
    </row>
    <row r="1016" spans="1:14" ht="14.4" customHeight="1" x14ac:dyDescent="0.3">
      <c r="A1016" s="649" t="s">
        <v>580</v>
      </c>
      <c r="B1016" s="650" t="s">
        <v>581</v>
      </c>
      <c r="C1016" s="651" t="s">
        <v>596</v>
      </c>
      <c r="D1016" s="652" t="s">
        <v>3293</v>
      </c>
      <c r="E1016" s="651" t="s">
        <v>608</v>
      </c>
      <c r="F1016" s="652" t="s">
        <v>3297</v>
      </c>
      <c r="G1016" s="651"/>
      <c r="H1016" s="651" t="s">
        <v>3087</v>
      </c>
      <c r="I1016" s="651" t="s">
        <v>3087</v>
      </c>
      <c r="J1016" s="651" t="s">
        <v>3088</v>
      </c>
      <c r="K1016" s="651" t="s">
        <v>3089</v>
      </c>
      <c r="L1016" s="653">
        <v>59.169999999999995</v>
      </c>
      <c r="M1016" s="653">
        <v>167</v>
      </c>
      <c r="N1016" s="654">
        <v>9881.39</v>
      </c>
    </row>
    <row r="1017" spans="1:14" ht="14.4" customHeight="1" x14ac:dyDescent="0.3">
      <c r="A1017" s="649" t="s">
        <v>580</v>
      </c>
      <c r="B1017" s="650" t="s">
        <v>581</v>
      </c>
      <c r="C1017" s="651" t="s">
        <v>596</v>
      </c>
      <c r="D1017" s="652" t="s">
        <v>3293</v>
      </c>
      <c r="E1017" s="651" t="s">
        <v>608</v>
      </c>
      <c r="F1017" s="652" t="s">
        <v>3297</v>
      </c>
      <c r="G1017" s="651"/>
      <c r="H1017" s="651" t="s">
        <v>623</v>
      </c>
      <c r="I1017" s="651" t="s">
        <v>623</v>
      </c>
      <c r="J1017" s="651" t="s">
        <v>621</v>
      </c>
      <c r="K1017" s="651" t="s">
        <v>624</v>
      </c>
      <c r="L1017" s="653">
        <v>236.67</v>
      </c>
      <c r="M1017" s="653">
        <v>0.88900000000000001</v>
      </c>
      <c r="N1017" s="654">
        <v>210.39963</v>
      </c>
    </row>
    <row r="1018" spans="1:14" ht="14.4" customHeight="1" x14ac:dyDescent="0.3">
      <c r="A1018" s="649" t="s">
        <v>580</v>
      </c>
      <c r="B1018" s="650" t="s">
        <v>581</v>
      </c>
      <c r="C1018" s="651" t="s">
        <v>596</v>
      </c>
      <c r="D1018" s="652" t="s">
        <v>3293</v>
      </c>
      <c r="E1018" s="651" t="s">
        <v>608</v>
      </c>
      <c r="F1018" s="652" t="s">
        <v>3297</v>
      </c>
      <c r="G1018" s="651"/>
      <c r="H1018" s="651" t="s">
        <v>627</v>
      </c>
      <c r="I1018" s="651" t="s">
        <v>627</v>
      </c>
      <c r="J1018" s="651" t="s">
        <v>628</v>
      </c>
      <c r="K1018" s="651" t="s">
        <v>629</v>
      </c>
      <c r="L1018" s="653">
        <v>31059.46</v>
      </c>
      <c r="M1018" s="653">
        <v>7</v>
      </c>
      <c r="N1018" s="654">
        <v>217416.22</v>
      </c>
    </row>
    <row r="1019" spans="1:14" ht="14.4" customHeight="1" x14ac:dyDescent="0.3">
      <c r="A1019" s="649" t="s">
        <v>580</v>
      </c>
      <c r="B1019" s="650" t="s">
        <v>581</v>
      </c>
      <c r="C1019" s="651" t="s">
        <v>596</v>
      </c>
      <c r="D1019" s="652" t="s">
        <v>3293</v>
      </c>
      <c r="E1019" s="651" t="s">
        <v>608</v>
      </c>
      <c r="F1019" s="652" t="s">
        <v>3297</v>
      </c>
      <c r="G1019" s="651" t="s">
        <v>630</v>
      </c>
      <c r="H1019" s="651" t="s">
        <v>631</v>
      </c>
      <c r="I1019" s="651" t="s">
        <v>631</v>
      </c>
      <c r="J1019" s="651" t="s">
        <v>632</v>
      </c>
      <c r="K1019" s="651" t="s">
        <v>633</v>
      </c>
      <c r="L1019" s="653">
        <v>179.39986881770935</v>
      </c>
      <c r="M1019" s="653">
        <v>210</v>
      </c>
      <c r="N1019" s="654">
        <v>37673.972451718961</v>
      </c>
    </row>
    <row r="1020" spans="1:14" ht="14.4" customHeight="1" x14ac:dyDescent="0.3">
      <c r="A1020" s="649" t="s">
        <v>580</v>
      </c>
      <c r="B1020" s="650" t="s">
        <v>581</v>
      </c>
      <c r="C1020" s="651" t="s">
        <v>596</v>
      </c>
      <c r="D1020" s="652" t="s">
        <v>3293</v>
      </c>
      <c r="E1020" s="651" t="s">
        <v>608</v>
      </c>
      <c r="F1020" s="652" t="s">
        <v>3297</v>
      </c>
      <c r="G1020" s="651" t="s">
        <v>630</v>
      </c>
      <c r="H1020" s="651" t="s">
        <v>637</v>
      </c>
      <c r="I1020" s="651" t="s">
        <v>637</v>
      </c>
      <c r="J1020" s="651" t="s">
        <v>638</v>
      </c>
      <c r="K1020" s="651" t="s">
        <v>636</v>
      </c>
      <c r="L1020" s="653">
        <v>149.49982340845492</v>
      </c>
      <c r="M1020" s="653">
        <v>26</v>
      </c>
      <c r="N1020" s="654">
        <v>3886.9954086198277</v>
      </c>
    </row>
    <row r="1021" spans="1:14" ht="14.4" customHeight="1" x14ac:dyDescent="0.3">
      <c r="A1021" s="649" t="s">
        <v>580</v>
      </c>
      <c r="B1021" s="650" t="s">
        <v>581</v>
      </c>
      <c r="C1021" s="651" t="s">
        <v>596</v>
      </c>
      <c r="D1021" s="652" t="s">
        <v>3293</v>
      </c>
      <c r="E1021" s="651" t="s">
        <v>608</v>
      </c>
      <c r="F1021" s="652" t="s">
        <v>3297</v>
      </c>
      <c r="G1021" s="651" t="s">
        <v>630</v>
      </c>
      <c r="H1021" s="651" t="s">
        <v>641</v>
      </c>
      <c r="I1021" s="651" t="s">
        <v>641</v>
      </c>
      <c r="J1021" s="651" t="s">
        <v>632</v>
      </c>
      <c r="K1021" s="651" t="s">
        <v>642</v>
      </c>
      <c r="L1021" s="653">
        <v>97.179968119074303</v>
      </c>
      <c r="M1021" s="653">
        <v>103</v>
      </c>
      <c r="N1021" s="654">
        <v>10009.536716264653</v>
      </c>
    </row>
    <row r="1022" spans="1:14" ht="14.4" customHeight="1" x14ac:dyDescent="0.3">
      <c r="A1022" s="649" t="s">
        <v>580</v>
      </c>
      <c r="B1022" s="650" t="s">
        <v>581</v>
      </c>
      <c r="C1022" s="651" t="s">
        <v>596</v>
      </c>
      <c r="D1022" s="652" t="s">
        <v>3293</v>
      </c>
      <c r="E1022" s="651" t="s">
        <v>608</v>
      </c>
      <c r="F1022" s="652" t="s">
        <v>3297</v>
      </c>
      <c r="G1022" s="651" t="s">
        <v>630</v>
      </c>
      <c r="H1022" s="651" t="s">
        <v>643</v>
      </c>
      <c r="I1022" s="651" t="s">
        <v>643</v>
      </c>
      <c r="J1022" s="651" t="s">
        <v>632</v>
      </c>
      <c r="K1022" s="651" t="s">
        <v>644</v>
      </c>
      <c r="L1022" s="653">
        <v>97.751309113835987</v>
      </c>
      <c r="M1022" s="653">
        <v>40</v>
      </c>
      <c r="N1022" s="654">
        <v>3910.0523645534395</v>
      </c>
    </row>
    <row r="1023" spans="1:14" ht="14.4" customHeight="1" x14ac:dyDescent="0.3">
      <c r="A1023" s="649" t="s">
        <v>580</v>
      </c>
      <c r="B1023" s="650" t="s">
        <v>581</v>
      </c>
      <c r="C1023" s="651" t="s">
        <v>596</v>
      </c>
      <c r="D1023" s="652" t="s">
        <v>3293</v>
      </c>
      <c r="E1023" s="651" t="s">
        <v>608</v>
      </c>
      <c r="F1023" s="652" t="s">
        <v>3297</v>
      </c>
      <c r="G1023" s="651" t="s">
        <v>630</v>
      </c>
      <c r="H1023" s="651" t="s">
        <v>649</v>
      </c>
      <c r="I1023" s="651" t="s">
        <v>650</v>
      </c>
      <c r="J1023" s="651" t="s">
        <v>651</v>
      </c>
      <c r="K1023" s="651" t="s">
        <v>652</v>
      </c>
      <c r="L1023" s="653">
        <v>84.56993897060552</v>
      </c>
      <c r="M1023" s="653">
        <v>3</v>
      </c>
      <c r="N1023" s="654">
        <v>253.70981691181655</v>
      </c>
    </row>
    <row r="1024" spans="1:14" ht="14.4" customHeight="1" x14ac:dyDescent="0.3">
      <c r="A1024" s="649" t="s">
        <v>580</v>
      </c>
      <c r="B1024" s="650" t="s">
        <v>581</v>
      </c>
      <c r="C1024" s="651" t="s">
        <v>596</v>
      </c>
      <c r="D1024" s="652" t="s">
        <v>3293</v>
      </c>
      <c r="E1024" s="651" t="s">
        <v>608</v>
      </c>
      <c r="F1024" s="652" t="s">
        <v>3297</v>
      </c>
      <c r="G1024" s="651" t="s">
        <v>630</v>
      </c>
      <c r="H1024" s="651" t="s">
        <v>653</v>
      </c>
      <c r="I1024" s="651" t="s">
        <v>654</v>
      </c>
      <c r="J1024" s="651" t="s">
        <v>655</v>
      </c>
      <c r="K1024" s="651" t="s">
        <v>656</v>
      </c>
      <c r="L1024" s="653">
        <v>99.349533188754819</v>
      </c>
      <c r="M1024" s="653">
        <v>109</v>
      </c>
      <c r="N1024" s="654">
        <v>10829.099117574275</v>
      </c>
    </row>
    <row r="1025" spans="1:14" ht="14.4" customHeight="1" x14ac:dyDescent="0.3">
      <c r="A1025" s="649" t="s">
        <v>580</v>
      </c>
      <c r="B1025" s="650" t="s">
        <v>581</v>
      </c>
      <c r="C1025" s="651" t="s">
        <v>596</v>
      </c>
      <c r="D1025" s="652" t="s">
        <v>3293</v>
      </c>
      <c r="E1025" s="651" t="s">
        <v>608</v>
      </c>
      <c r="F1025" s="652" t="s">
        <v>3297</v>
      </c>
      <c r="G1025" s="651" t="s">
        <v>630</v>
      </c>
      <c r="H1025" s="651" t="s">
        <v>657</v>
      </c>
      <c r="I1025" s="651" t="s">
        <v>658</v>
      </c>
      <c r="J1025" s="651" t="s">
        <v>655</v>
      </c>
      <c r="K1025" s="651" t="s">
        <v>659</v>
      </c>
      <c r="L1025" s="653">
        <v>103.86823529629527</v>
      </c>
      <c r="M1025" s="653">
        <v>85</v>
      </c>
      <c r="N1025" s="654">
        <v>8828.8000001850978</v>
      </c>
    </row>
    <row r="1026" spans="1:14" ht="14.4" customHeight="1" x14ac:dyDescent="0.3">
      <c r="A1026" s="649" t="s">
        <v>580</v>
      </c>
      <c r="B1026" s="650" t="s">
        <v>581</v>
      </c>
      <c r="C1026" s="651" t="s">
        <v>596</v>
      </c>
      <c r="D1026" s="652" t="s">
        <v>3293</v>
      </c>
      <c r="E1026" s="651" t="s">
        <v>608</v>
      </c>
      <c r="F1026" s="652" t="s">
        <v>3297</v>
      </c>
      <c r="G1026" s="651" t="s">
        <v>630</v>
      </c>
      <c r="H1026" s="651" t="s">
        <v>660</v>
      </c>
      <c r="I1026" s="651" t="s">
        <v>661</v>
      </c>
      <c r="J1026" s="651" t="s">
        <v>662</v>
      </c>
      <c r="K1026" s="651" t="s">
        <v>663</v>
      </c>
      <c r="L1026" s="653">
        <v>170.35100000000003</v>
      </c>
      <c r="M1026" s="653">
        <v>10</v>
      </c>
      <c r="N1026" s="654">
        <v>1703.5100000000002</v>
      </c>
    </row>
    <row r="1027" spans="1:14" ht="14.4" customHeight="1" x14ac:dyDescent="0.3">
      <c r="A1027" s="649" t="s">
        <v>580</v>
      </c>
      <c r="B1027" s="650" t="s">
        <v>581</v>
      </c>
      <c r="C1027" s="651" t="s">
        <v>596</v>
      </c>
      <c r="D1027" s="652" t="s">
        <v>3293</v>
      </c>
      <c r="E1027" s="651" t="s">
        <v>608</v>
      </c>
      <c r="F1027" s="652" t="s">
        <v>3297</v>
      </c>
      <c r="G1027" s="651" t="s">
        <v>630</v>
      </c>
      <c r="H1027" s="651" t="s">
        <v>713</v>
      </c>
      <c r="I1027" s="651" t="s">
        <v>714</v>
      </c>
      <c r="J1027" s="651" t="s">
        <v>715</v>
      </c>
      <c r="K1027" s="651" t="s">
        <v>716</v>
      </c>
      <c r="L1027" s="653">
        <v>121.21</v>
      </c>
      <c r="M1027" s="653">
        <v>5</v>
      </c>
      <c r="N1027" s="654">
        <v>606.04999999999995</v>
      </c>
    </row>
    <row r="1028" spans="1:14" ht="14.4" customHeight="1" x14ac:dyDescent="0.3">
      <c r="A1028" s="649" t="s">
        <v>580</v>
      </c>
      <c r="B1028" s="650" t="s">
        <v>581</v>
      </c>
      <c r="C1028" s="651" t="s">
        <v>596</v>
      </c>
      <c r="D1028" s="652" t="s">
        <v>3293</v>
      </c>
      <c r="E1028" s="651" t="s">
        <v>608</v>
      </c>
      <c r="F1028" s="652" t="s">
        <v>3297</v>
      </c>
      <c r="G1028" s="651" t="s">
        <v>630</v>
      </c>
      <c r="H1028" s="651" t="s">
        <v>739</v>
      </c>
      <c r="I1028" s="651" t="s">
        <v>740</v>
      </c>
      <c r="J1028" s="651" t="s">
        <v>741</v>
      </c>
      <c r="K1028" s="651" t="s">
        <v>742</v>
      </c>
      <c r="L1028" s="653">
        <v>60.35</v>
      </c>
      <c r="M1028" s="653">
        <v>6</v>
      </c>
      <c r="N1028" s="654">
        <v>362.1</v>
      </c>
    </row>
    <row r="1029" spans="1:14" ht="14.4" customHeight="1" x14ac:dyDescent="0.3">
      <c r="A1029" s="649" t="s">
        <v>580</v>
      </c>
      <c r="B1029" s="650" t="s">
        <v>581</v>
      </c>
      <c r="C1029" s="651" t="s">
        <v>596</v>
      </c>
      <c r="D1029" s="652" t="s">
        <v>3293</v>
      </c>
      <c r="E1029" s="651" t="s">
        <v>608</v>
      </c>
      <c r="F1029" s="652" t="s">
        <v>3297</v>
      </c>
      <c r="G1029" s="651" t="s">
        <v>630</v>
      </c>
      <c r="H1029" s="651" t="s">
        <v>787</v>
      </c>
      <c r="I1029" s="651" t="s">
        <v>787</v>
      </c>
      <c r="J1029" s="651" t="s">
        <v>788</v>
      </c>
      <c r="K1029" s="651" t="s">
        <v>789</v>
      </c>
      <c r="L1029" s="653">
        <v>38.209687660237115</v>
      </c>
      <c r="M1029" s="653">
        <v>410</v>
      </c>
      <c r="N1029" s="654">
        <v>15665.971940697218</v>
      </c>
    </row>
    <row r="1030" spans="1:14" ht="14.4" customHeight="1" x14ac:dyDescent="0.3">
      <c r="A1030" s="649" t="s">
        <v>580</v>
      </c>
      <c r="B1030" s="650" t="s">
        <v>581</v>
      </c>
      <c r="C1030" s="651" t="s">
        <v>596</v>
      </c>
      <c r="D1030" s="652" t="s">
        <v>3293</v>
      </c>
      <c r="E1030" s="651" t="s">
        <v>608</v>
      </c>
      <c r="F1030" s="652" t="s">
        <v>3297</v>
      </c>
      <c r="G1030" s="651" t="s">
        <v>630</v>
      </c>
      <c r="H1030" s="651" t="s">
        <v>2365</v>
      </c>
      <c r="I1030" s="651" t="s">
        <v>2366</v>
      </c>
      <c r="J1030" s="651" t="s">
        <v>2367</v>
      </c>
      <c r="K1030" s="651" t="s">
        <v>2368</v>
      </c>
      <c r="L1030" s="653">
        <v>8.9678726185568287</v>
      </c>
      <c r="M1030" s="653">
        <v>105</v>
      </c>
      <c r="N1030" s="654">
        <v>941.626624948467</v>
      </c>
    </row>
    <row r="1031" spans="1:14" ht="14.4" customHeight="1" x14ac:dyDescent="0.3">
      <c r="A1031" s="649" t="s">
        <v>580</v>
      </c>
      <c r="B1031" s="650" t="s">
        <v>581</v>
      </c>
      <c r="C1031" s="651" t="s">
        <v>596</v>
      </c>
      <c r="D1031" s="652" t="s">
        <v>3293</v>
      </c>
      <c r="E1031" s="651" t="s">
        <v>608</v>
      </c>
      <c r="F1031" s="652" t="s">
        <v>3297</v>
      </c>
      <c r="G1031" s="651" t="s">
        <v>630</v>
      </c>
      <c r="H1031" s="651" t="s">
        <v>859</v>
      </c>
      <c r="I1031" s="651" t="s">
        <v>860</v>
      </c>
      <c r="J1031" s="651" t="s">
        <v>861</v>
      </c>
      <c r="K1031" s="651"/>
      <c r="L1031" s="653">
        <v>103.498188263096</v>
      </c>
      <c r="M1031" s="653">
        <v>1</v>
      </c>
      <c r="N1031" s="654">
        <v>103.498188263096</v>
      </c>
    </row>
    <row r="1032" spans="1:14" ht="14.4" customHeight="1" x14ac:dyDescent="0.3">
      <c r="A1032" s="649" t="s">
        <v>580</v>
      </c>
      <c r="B1032" s="650" t="s">
        <v>581</v>
      </c>
      <c r="C1032" s="651" t="s">
        <v>596</v>
      </c>
      <c r="D1032" s="652" t="s">
        <v>3293</v>
      </c>
      <c r="E1032" s="651" t="s">
        <v>608</v>
      </c>
      <c r="F1032" s="652" t="s">
        <v>3297</v>
      </c>
      <c r="G1032" s="651" t="s">
        <v>630</v>
      </c>
      <c r="H1032" s="651" t="s">
        <v>906</v>
      </c>
      <c r="I1032" s="651" t="s">
        <v>907</v>
      </c>
      <c r="J1032" s="651" t="s">
        <v>908</v>
      </c>
      <c r="K1032" s="651" t="s">
        <v>909</v>
      </c>
      <c r="L1032" s="653">
        <v>167.81183416235459</v>
      </c>
      <c r="M1032" s="653">
        <v>310</v>
      </c>
      <c r="N1032" s="654">
        <v>52021.668590329922</v>
      </c>
    </row>
    <row r="1033" spans="1:14" ht="14.4" customHeight="1" x14ac:dyDescent="0.3">
      <c r="A1033" s="649" t="s">
        <v>580</v>
      </c>
      <c r="B1033" s="650" t="s">
        <v>581</v>
      </c>
      <c r="C1033" s="651" t="s">
        <v>596</v>
      </c>
      <c r="D1033" s="652" t="s">
        <v>3293</v>
      </c>
      <c r="E1033" s="651" t="s">
        <v>608</v>
      </c>
      <c r="F1033" s="652" t="s">
        <v>3297</v>
      </c>
      <c r="G1033" s="651" t="s">
        <v>630</v>
      </c>
      <c r="H1033" s="651" t="s">
        <v>910</v>
      </c>
      <c r="I1033" s="651" t="s">
        <v>911</v>
      </c>
      <c r="J1033" s="651" t="s">
        <v>912</v>
      </c>
      <c r="K1033" s="651" t="s">
        <v>913</v>
      </c>
      <c r="L1033" s="653">
        <v>66.715256234517099</v>
      </c>
      <c r="M1033" s="653">
        <v>381</v>
      </c>
      <c r="N1033" s="654">
        <v>25418.512625351013</v>
      </c>
    </row>
    <row r="1034" spans="1:14" ht="14.4" customHeight="1" x14ac:dyDescent="0.3">
      <c r="A1034" s="649" t="s">
        <v>580</v>
      </c>
      <c r="B1034" s="650" t="s">
        <v>581</v>
      </c>
      <c r="C1034" s="651" t="s">
        <v>596</v>
      </c>
      <c r="D1034" s="652" t="s">
        <v>3293</v>
      </c>
      <c r="E1034" s="651" t="s">
        <v>608</v>
      </c>
      <c r="F1034" s="652" t="s">
        <v>3297</v>
      </c>
      <c r="G1034" s="651" t="s">
        <v>630</v>
      </c>
      <c r="H1034" s="651" t="s">
        <v>925</v>
      </c>
      <c r="I1034" s="651" t="s">
        <v>926</v>
      </c>
      <c r="J1034" s="651" t="s">
        <v>927</v>
      </c>
      <c r="K1034" s="651" t="s">
        <v>928</v>
      </c>
      <c r="L1034" s="653">
        <v>41.763333333333335</v>
      </c>
      <c r="M1034" s="653">
        <v>60</v>
      </c>
      <c r="N1034" s="654">
        <v>2505.8000000000002</v>
      </c>
    </row>
    <row r="1035" spans="1:14" ht="14.4" customHeight="1" x14ac:dyDescent="0.3">
      <c r="A1035" s="649" t="s">
        <v>580</v>
      </c>
      <c r="B1035" s="650" t="s">
        <v>581</v>
      </c>
      <c r="C1035" s="651" t="s">
        <v>596</v>
      </c>
      <c r="D1035" s="652" t="s">
        <v>3293</v>
      </c>
      <c r="E1035" s="651" t="s">
        <v>608</v>
      </c>
      <c r="F1035" s="652" t="s">
        <v>3297</v>
      </c>
      <c r="G1035" s="651" t="s">
        <v>630</v>
      </c>
      <c r="H1035" s="651" t="s">
        <v>944</v>
      </c>
      <c r="I1035" s="651" t="s">
        <v>945</v>
      </c>
      <c r="J1035" s="651" t="s">
        <v>946</v>
      </c>
      <c r="K1035" s="651" t="s">
        <v>947</v>
      </c>
      <c r="L1035" s="653">
        <v>46.025999927490112</v>
      </c>
      <c r="M1035" s="653">
        <v>50</v>
      </c>
      <c r="N1035" s="654">
        <v>2301.2999963745056</v>
      </c>
    </row>
    <row r="1036" spans="1:14" ht="14.4" customHeight="1" x14ac:dyDescent="0.3">
      <c r="A1036" s="649" t="s">
        <v>580</v>
      </c>
      <c r="B1036" s="650" t="s">
        <v>581</v>
      </c>
      <c r="C1036" s="651" t="s">
        <v>596</v>
      </c>
      <c r="D1036" s="652" t="s">
        <v>3293</v>
      </c>
      <c r="E1036" s="651" t="s">
        <v>608</v>
      </c>
      <c r="F1036" s="652" t="s">
        <v>3297</v>
      </c>
      <c r="G1036" s="651" t="s">
        <v>630</v>
      </c>
      <c r="H1036" s="651" t="s">
        <v>952</v>
      </c>
      <c r="I1036" s="651" t="s">
        <v>953</v>
      </c>
      <c r="J1036" s="651" t="s">
        <v>954</v>
      </c>
      <c r="K1036" s="651" t="s">
        <v>955</v>
      </c>
      <c r="L1036" s="653">
        <v>47.688713532949713</v>
      </c>
      <c r="M1036" s="653">
        <v>7</v>
      </c>
      <c r="N1036" s="654">
        <v>333.82099473064801</v>
      </c>
    </row>
    <row r="1037" spans="1:14" ht="14.4" customHeight="1" x14ac:dyDescent="0.3">
      <c r="A1037" s="649" t="s">
        <v>580</v>
      </c>
      <c r="B1037" s="650" t="s">
        <v>581</v>
      </c>
      <c r="C1037" s="651" t="s">
        <v>596</v>
      </c>
      <c r="D1037" s="652" t="s">
        <v>3293</v>
      </c>
      <c r="E1037" s="651" t="s">
        <v>608</v>
      </c>
      <c r="F1037" s="652" t="s">
        <v>3297</v>
      </c>
      <c r="G1037" s="651" t="s">
        <v>630</v>
      </c>
      <c r="H1037" s="651" t="s">
        <v>963</v>
      </c>
      <c r="I1037" s="651" t="s">
        <v>964</v>
      </c>
      <c r="J1037" s="651" t="s">
        <v>961</v>
      </c>
      <c r="K1037" s="651" t="s">
        <v>965</v>
      </c>
      <c r="L1037" s="653">
        <v>292.471513968485</v>
      </c>
      <c r="M1037" s="653">
        <v>2</v>
      </c>
      <c r="N1037" s="654">
        <v>584.94302793697</v>
      </c>
    </row>
    <row r="1038" spans="1:14" ht="14.4" customHeight="1" x14ac:dyDescent="0.3">
      <c r="A1038" s="649" t="s">
        <v>580</v>
      </c>
      <c r="B1038" s="650" t="s">
        <v>581</v>
      </c>
      <c r="C1038" s="651" t="s">
        <v>596</v>
      </c>
      <c r="D1038" s="652" t="s">
        <v>3293</v>
      </c>
      <c r="E1038" s="651" t="s">
        <v>608</v>
      </c>
      <c r="F1038" s="652" t="s">
        <v>3297</v>
      </c>
      <c r="G1038" s="651" t="s">
        <v>630</v>
      </c>
      <c r="H1038" s="651" t="s">
        <v>966</v>
      </c>
      <c r="I1038" s="651" t="s">
        <v>967</v>
      </c>
      <c r="J1038" s="651" t="s">
        <v>968</v>
      </c>
      <c r="K1038" s="651" t="s">
        <v>969</v>
      </c>
      <c r="L1038" s="653">
        <v>393.10020043060939</v>
      </c>
      <c r="M1038" s="653">
        <v>110</v>
      </c>
      <c r="N1038" s="654">
        <v>43241.022047367034</v>
      </c>
    </row>
    <row r="1039" spans="1:14" ht="14.4" customHeight="1" x14ac:dyDescent="0.3">
      <c r="A1039" s="649" t="s">
        <v>580</v>
      </c>
      <c r="B1039" s="650" t="s">
        <v>581</v>
      </c>
      <c r="C1039" s="651" t="s">
        <v>596</v>
      </c>
      <c r="D1039" s="652" t="s">
        <v>3293</v>
      </c>
      <c r="E1039" s="651" t="s">
        <v>608</v>
      </c>
      <c r="F1039" s="652" t="s">
        <v>3297</v>
      </c>
      <c r="G1039" s="651" t="s">
        <v>630</v>
      </c>
      <c r="H1039" s="651" t="s">
        <v>997</v>
      </c>
      <c r="I1039" s="651" t="s">
        <v>998</v>
      </c>
      <c r="J1039" s="651" t="s">
        <v>999</v>
      </c>
      <c r="K1039" s="651" t="s">
        <v>1000</v>
      </c>
      <c r="L1039" s="653">
        <v>9.7690736084115262</v>
      </c>
      <c r="M1039" s="653">
        <v>1435</v>
      </c>
      <c r="N1039" s="654">
        <v>14018.620628070539</v>
      </c>
    </row>
    <row r="1040" spans="1:14" ht="14.4" customHeight="1" x14ac:dyDescent="0.3">
      <c r="A1040" s="649" t="s">
        <v>580</v>
      </c>
      <c r="B1040" s="650" t="s">
        <v>581</v>
      </c>
      <c r="C1040" s="651" t="s">
        <v>596</v>
      </c>
      <c r="D1040" s="652" t="s">
        <v>3293</v>
      </c>
      <c r="E1040" s="651" t="s">
        <v>608</v>
      </c>
      <c r="F1040" s="652" t="s">
        <v>3297</v>
      </c>
      <c r="G1040" s="651" t="s">
        <v>630</v>
      </c>
      <c r="H1040" s="651" t="s">
        <v>1101</v>
      </c>
      <c r="I1040" s="651" t="s">
        <v>1101</v>
      </c>
      <c r="J1040" s="651" t="s">
        <v>632</v>
      </c>
      <c r="K1040" s="651" t="s">
        <v>1102</v>
      </c>
      <c r="L1040" s="653">
        <v>201.25</v>
      </c>
      <c r="M1040" s="653">
        <v>12</v>
      </c>
      <c r="N1040" s="654">
        <v>2415</v>
      </c>
    </row>
    <row r="1041" spans="1:14" ht="14.4" customHeight="1" x14ac:dyDescent="0.3">
      <c r="A1041" s="649" t="s">
        <v>580</v>
      </c>
      <c r="B1041" s="650" t="s">
        <v>581</v>
      </c>
      <c r="C1041" s="651" t="s">
        <v>596</v>
      </c>
      <c r="D1041" s="652" t="s">
        <v>3293</v>
      </c>
      <c r="E1041" s="651" t="s">
        <v>608</v>
      </c>
      <c r="F1041" s="652" t="s">
        <v>3297</v>
      </c>
      <c r="G1041" s="651" t="s">
        <v>630</v>
      </c>
      <c r="H1041" s="651" t="s">
        <v>1136</v>
      </c>
      <c r="I1041" s="651" t="s">
        <v>1137</v>
      </c>
      <c r="J1041" s="651" t="s">
        <v>741</v>
      </c>
      <c r="K1041" s="651" t="s">
        <v>1138</v>
      </c>
      <c r="L1041" s="653">
        <v>60.350033667655737</v>
      </c>
      <c r="M1041" s="653">
        <v>25</v>
      </c>
      <c r="N1041" s="654">
        <v>1508.7508416913934</v>
      </c>
    </row>
    <row r="1042" spans="1:14" ht="14.4" customHeight="1" x14ac:dyDescent="0.3">
      <c r="A1042" s="649" t="s">
        <v>580</v>
      </c>
      <c r="B1042" s="650" t="s">
        <v>581</v>
      </c>
      <c r="C1042" s="651" t="s">
        <v>596</v>
      </c>
      <c r="D1042" s="652" t="s">
        <v>3293</v>
      </c>
      <c r="E1042" s="651" t="s">
        <v>608</v>
      </c>
      <c r="F1042" s="652" t="s">
        <v>3297</v>
      </c>
      <c r="G1042" s="651" t="s">
        <v>630</v>
      </c>
      <c r="H1042" s="651" t="s">
        <v>1192</v>
      </c>
      <c r="I1042" s="651" t="s">
        <v>1193</v>
      </c>
      <c r="J1042" s="651" t="s">
        <v>1194</v>
      </c>
      <c r="K1042" s="651" t="s">
        <v>1195</v>
      </c>
      <c r="L1042" s="653">
        <v>14.952242958714834</v>
      </c>
      <c r="M1042" s="653">
        <v>529</v>
      </c>
      <c r="N1042" s="654">
        <v>7909.7365251601468</v>
      </c>
    </row>
    <row r="1043" spans="1:14" ht="14.4" customHeight="1" x14ac:dyDescent="0.3">
      <c r="A1043" s="649" t="s">
        <v>580</v>
      </c>
      <c r="B1043" s="650" t="s">
        <v>581</v>
      </c>
      <c r="C1043" s="651" t="s">
        <v>596</v>
      </c>
      <c r="D1043" s="652" t="s">
        <v>3293</v>
      </c>
      <c r="E1043" s="651" t="s">
        <v>608</v>
      </c>
      <c r="F1043" s="652" t="s">
        <v>3297</v>
      </c>
      <c r="G1043" s="651" t="s">
        <v>630</v>
      </c>
      <c r="H1043" s="651" t="s">
        <v>1196</v>
      </c>
      <c r="I1043" s="651" t="s">
        <v>1197</v>
      </c>
      <c r="J1043" s="651" t="s">
        <v>1198</v>
      </c>
      <c r="K1043" s="651" t="s">
        <v>1199</v>
      </c>
      <c r="L1043" s="653">
        <v>9.7743572212913179</v>
      </c>
      <c r="M1043" s="653">
        <v>2558</v>
      </c>
      <c r="N1043" s="654">
        <v>25002.805772063191</v>
      </c>
    </row>
    <row r="1044" spans="1:14" ht="14.4" customHeight="1" x14ac:dyDescent="0.3">
      <c r="A1044" s="649" t="s">
        <v>580</v>
      </c>
      <c r="B1044" s="650" t="s">
        <v>581</v>
      </c>
      <c r="C1044" s="651" t="s">
        <v>596</v>
      </c>
      <c r="D1044" s="652" t="s">
        <v>3293</v>
      </c>
      <c r="E1044" s="651" t="s">
        <v>608</v>
      </c>
      <c r="F1044" s="652" t="s">
        <v>3297</v>
      </c>
      <c r="G1044" s="651" t="s">
        <v>630</v>
      </c>
      <c r="H1044" s="651" t="s">
        <v>1248</v>
      </c>
      <c r="I1044" s="651" t="s">
        <v>1249</v>
      </c>
      <c r="J1044" s="651" t="s">
        <v>662</v>
      </c>
      <c r="K1044" s="651" t="s">
        <v>1250</v>
      </c>
      <c r="L1044" s="653">
        <v>49.607475257745151</v>
      </c>
      <c r="M1044" s="653">
        <v>8</v>
      </c>
      <c r="N1044" s="654">
        <v>396.8598020619612</v>
      </c>
    </row>
    <row r="1045" spans="1:14" ht="14.4" customHeight="1" x14ac:dyDescent="0.3">
      <c r="A1045" s="649" t="s">
        <v>580</v>
      </c>
      <c r="B1045" s="650" t="s">
        <v>581</v>
      </c>
      <c r="C1045" s="651" t="s">
        <v>596</v>
      </c>
      <c r="D1045" s="652" t="s">
        <v>3293</v>
      </c>
      <c r="E1045" s="651" t="s">
        <v>608</v>
      </c>
      <c r="F1045" s="652" t="s">
        <v>3297</v>
      </c>
      <c r="G1045" s="651" t="s">
        <v>630</v>
      </c>
      <c r="H1045" s="651" t="s">
        <v>1251</v>
      </c>
      <c r="I1045" s="651" t="s">
        <v>1252</v>
      </c>
      <c r="J1045" s="651" t="s">
        <v>711</v>
      </c>
      <c r="K1045" s="651" t="s">
        <v>1253</v>
      </c>
      <c r="L1045" s="653">
        <v>147.96309683469272</v>
      </c>
      <c r="M1045" s="653">
        <v>175</v>
      </c>
      <c r="N1045" s="654">
        <v>25893.541946071226</v>
      </c>
    </row>
    <row r="1046" spans="1:14" ht="14.4" customHeight="1" x14ac:dyDescent="0.3">
      <c r="A1046" s="649" t="s">
        <v>580</v>
      </c>
      <c r="B1046" s="650" t="s">
        <v>581</v>
      </c>
      <c r="C1046" s="651" t="s">
        <v>596</v>
      </c>
      <c r="D1046" s="652" t="s">
        <v>3293</v>
      </c>
      <c r="E1046" s="651" t="s">
        <v>608</v>
      </c>
      <c r="F1046" s="652" t="s">
        <v>3297</v>
      </c>
      <c r="G1046" s="651" t="s">
        <v>630</v>
      </c>
      <c r="H1046" s="651" t="s">
        <v>3090</v>
      </c>
      <c r="I1046" s="651" t="s">
        <v>3091</v>
      </c>
      <c r="J1046" s="651" t="s">
        <v>3092</v>
      </c>
      <c r="K1046" s="651" t="s">
        <v>3093</v>
      </c>
      <c r="L1046" s="653">
        <v>12.196846528725525</v>
      </c>
      <c r="M1046" s="653">
        <v>140</v>
      </c>
      <c r="N1046" s="654">
        <v>1707.5585140215735</v>
      </c>
    </row>
    <row r="1047" spans="1:14" ht="14.4" customHeight="1" x14ac:dyDescent="0.3">
      <c r="A1047" s="649" t="s">
        <v>580</v>
      </c>
      <c r="B1047" s="650" t="s">
        <v>581</v>
      </c>
      <c r="C1047" s="651" t="s">
        <v>596</v>
      </c>
      <c r="D1047" s="652" t="s">
        <v>3293</v>
      </c>
      <c r="E1047" s="651" t="s">
        <v>608</v>
      </c>
      <c r="F1047" s="652" t="s">
        <v>3297</v>
      </c>
      <c r="G1047" s="651" t="s">
        <v>630</v>
      </c>
      <c r="H1047" s="651" t="s">
        <v>1267</v>
      </c>
      <c r="I1047" s="651" t="s">
        <v>1268</v>
      </c>
      <c r="J1047" s="651" t="s">
        <v>1269</v>
      </c>
      <c r="K1047" s="651" t="s">
        <v>1270</v>
      </c>
      <c r="L1047" s="653">
        <v>20.126277593923259</v>
      </c>
      <c r="M1047" s="653">
        <v>340</v>
      </c>
      <c r="N1047" s="654">
        <v>6842.9343819339083</v>
      </c>
    </row>
    <row r="1048" spans="1:14" ht="14.4" customHeight="1" x14ac:dyDescent="0.3">
      <c r="A1048" s="649" t="s">
        <v>580</v>
      </c>
      <c r="B1048" s="650" t="s">
        <v>581</v>
      </c>
      <c r="C1048" s="651" t="s">
        <v>596</v>
      </c>
      <c r="D1048" s="652" t="s">
        <v>3293</v>
      </c>
      <c r="E1048" s="651" t="s">
        <v>608</v>
      </c>
      <c r="F1048" s="652" t="s">
        <v>3297</v>
      </c>
      <c r="G1048" s="651" t="s">
        <v>630</v>
      </c>
      <c r="H1048" s="651" t="s">
        <v>1277</v>
      </c>
      <c r="I1048" s="651" t="s">
        <v>1278</v>
      </c>
      <c r="J1048" s="651" t="s">
        <v>1279</v>
      </c>
      <c r="K1048" s="651" t="s">
        <v>1280</v>
      </c>
      <c r="L1048" s="653">
        <v>52.435176591975718</v>
      </c>
      <c r="M1048" s="653">
        <v>8</v>
      </c>
      <c r="N1048" s="654">
        <v>419.48141273580575</v>
      </c>
    </row>
    <row r="1049" spans="1:14" ht="14.4" customHeight="1" x14ac:dyDescent="0.3">
      <c r="A1049" s="649" t="s">
        <v>580</v>
      </c>
      <c r="B1049" s="650" t="s">
        <v>581</v>
      </c>
      <c r="C1049" s="651" t="s">
        <v>596</v>
      </c>
      <c r="D1049" s="652" t="s">
        <v>3293</v>
      </c>
      <c r="E1049" s="651" t="s">
        <v>608</v>
      </c>
      <c r="F1049" s="652" t="s">
        <v>3297</v>
      </c>
      <c r="G1049" s="651" t="s">
        <v>630</v>
      </c>
      <c r="H1049" s="651" t="s">
        <v>2539</v>
      </c>
      <c r="I1049" s="651" t="s">
        <v>2540</v>
      </c>
      <c r="J1049" s="651" t="s">
        <v>2541</v>
      </c>
      <c r="K1049" s="651" t="s">
        <v>2542</v>
      </c>
      <c r="L1049" s="653">
        <v>246.33000000000004</v>
      </c>
      <c r="M1049" s="653">
        <v>3</v>
      </c>
      <c r="N1049" s="654">
        <v>738.99000000000012</v>
      </c>
    </row>
    <row r="1050" spans="1:14" ht="14.4" customHeight="1" x14ac:dyDescent="0.3">
      <c r="A1050" s="649" t="s">
        <v>580</v>
      </c>
      <c r="B1050" s="650" t="s">
        <v>581</v>
      </c>
      <c r="C1050" s="651" t="s">
        <v>596</v>
      </c>
      <c r="D1050" s="652" t="s">
        <v>3293</v>
      </c>
      <c r="E1050" s="651" t="s">
        <v>608</v>
      </c>
      <c r="F1050" s="652" t="s">
        <v>3297</v>
      </c>
      <c r="G1050" s="651" t="s">
        <v>630</v>
      </c>
      <c r="H1050" s="651" t="s">
        <v>1337</v>
      </c>
      <c r="I1050" s="651" t="s">
        <v>1338</v>
      </c>
      <c r="J1050" s="651" t="s">
        <v>1339</v>
      </c>
      <c r="K1050" s="651" t="s">
        <v>1340</v>
      </c>
      <c r="L1050" s="653">
        <v>58.524999999999991</v>
      </c>
      <c r="M1050" s="653">
        <v>16</v>
      </c>
      <c r="N1050" s="654">
        <v>936.39999999999986</v>
      </c>
    </row>
    <row r="1051" spans="1:14" ht="14.4" customHeight="1" x14ac:dyDescent="0.3">
      <c r="A1051" s="649" t="s">
        <v>580</v>
      </c>
      <c r="B1051" s="650" t="s">
        <v>581</v>
      </c>
      <c r="C1051" s="651" t="s">
        <v>596</v>
      </c>
      <c r="D1051" s="652" t="s">
        <v>3293</v>
      </c>
      <c r="E1051" s="651" t="s">
        <v>608</v>
      </c>
      <c r="F1051" s="652" t="s">
        <v>3297</v>
      </c>
      <c r="G1051" s="651" t="s">
        <v>630</v>
      </c>
      <c r="H1051" s="651" t="s">
        <v>3094</v>
      </c>
      <c r="I1051" s="651" t="s">
        <v>3095</v>
      </c>
      <c r="J1051" s="651" t="s">
        <v>3096</v>
      </c>
      <c r="K1051" s="651" t="s">
        <v>3097</v>
      </c>
      <c r="L1051" s="653">
        <v>111.58</v>
      </c>
      <c r="M1051" s="653">
        <v>12</v>
      </c>
      <c r="N1051" s="654">
        <v>1338.96</v>
      </c>
    </row>
    <row r="1052" spans="1:14" ht="14.4" customHeight="1" x14ac:dyDescent="0.3">
      <c r="A1052" s="649" t="s">
        <v>580</v>
      </c>
      <c r="B1052" s="650" t="s">
        <v>581</v>
      </c>
      <c r="C1052" s="651" t="s">
        <v>596</v>
      </c>
      <c r="D1052" s="652" t="s">
        <v>3293</v>
      </c>
      <c r="E1052" s="651" t="s">
        <v>608</v>
      </c>
      <c r="F1052" s="652" t="s">
        <v>3297</v>
      </c>
      <c r="G1052" s="651" t="s">
        <v>630</v>
      </c>
      <c r="H1052" s="651" t="s">
        <v>1356</v>
      </c>
      <c r="I1052" s="651" t="s">
        <v>1357</v>
      </c>
      <c r="J1052" s="651" t="s">
        <v>1358</v>
      </c>
      <c r="K1052" s="651" t="s">
        <v>1359</v>
      </c>
      <c r="L1052" s="653">
        <v>13.22497242284261</v>
      </c>
      <c r="M1052" s="653">
        <v>546</v>
      </c>
      <c r="N1052" s="654">
        <v>7220.8349428720649</v>
      </c>
    </row>
    <row r="1053" spans="1:14" ht="14.4" customHeight="1" x14ac:dyDescent="0.3">
      <c r="A1053" s="649" t="s">
        <v>580</v>
      </c>
      <c r="B1053" s="650" t="s">
        <v>581</v>
      </c>
      <c r="C1053" s="651" t="s">
        <v>596</v>
      </c>
      <c r="D1053" s="652" t="s">
        <v>3293</v>
      </c>
      <c r="E1053" s="651" t="s">
        <v>608</v>
      </c>
      <c r="F1053" s="652" t="s">
        <v>3297</v>
      </c>
      <c r="G1053" s="651" t="s">
        <v>630</v>
      </c>
      <c r="H1053" s="651" t="s">
        <v>2587</v>
      </c>
      <c r="I1053" s="651" t="s">
        <v>2588</v>
      </c>
      <c r="J1053" s="651" t="s">
        <v>2589</v>
      </c>
      <c r="K1053" s="651" t="s">
        <v>2590</v>
      </c>
      <c r="L1053" s="653">
        <v>38.94</v>
      </c>
      <c r="M1053" s="653">
        <v>1</v>
      </c>
      <c r="N1053" s="654">
        <v>38.94</v>
      </c>
    </row>
    <row r="1054" spans="1:14" ht="14.4" customHeight="1" x14ac:dyDescent="0.3">
      <c r="A1054" s="649" t="s">
        <v>580</v>
      </c>
      <c r="B1054" s="650" t="s">
        <v>581</v>
      </c>
      <c r="C1054" s="651" t="s">
        <v>596</v>
      </c>
      <c r="D1054" s="652" t="s">
        <v>3293</v>
      </c>
      <c r="E1054" s="651" t="s">
        <v>608</v>
      </c>
      <c r="F1054" s="652" t="s">
        <v>3297</v>
      </c>
      <c r="G1054" s="651" t="s">
        <v>630</v>
      </c>
      <c r="H1054" s="651" t="s">
        <v>1413</v>
      </c>
      <c r="I1054" s="651" t="s">
        <v>1414</v>
      </c>
      <c r="J1054" s="651" t="s">
        <v>1415</v>
      </c>
      <c r="K1054" s="651" t="s">
        <v>1416</v>
      </c>
      <c r="L1054" s="653">
        <v>644.46557468118272</v>
      </c>
      <c r="M1054" s="653">
        <v>15.103170500000001</v>
      </c>
      <c r="N1054" s="654">
        <v>9733.4734557903867</v>
      </c>
    </row>
    <row r="1055" spans="1:14" ht="14.4" customHeight="1" x14ac:dyDescent="0.3">
      <c r="A1055" s="649" t="s">
        <v>580</v>
      </c>
      <c r="B1055" s="650" t="s">
        <v>581</v>
      </c>
      <c r="C1055" s="651" t="s">
        <v>596</v>
      </c>
      <c r="D1055" s="652" t="s">
        <v>3293</v>
      </c>
      <c r="E1055" s="651" t="s">
        <v>608</v>
      </c>
      <c r="F1055" s="652" t="s">
        <v>3297</v>
      </c>
      <c r="G1055" s="651" t="s">
        <v>630</v>
      </c>
      <c r="H1055" s="651" t="s">
        <v>1417</v>
      </c>
      <c r="I1055" s="651" t="s">
        <v>1418</v>
      </c>
      <c r="J1055" s="651" t="s">
        <v>1419</v>
      </c>
      <c r="K1055" s="651" t="s">
        <v>1420</v>
      </c>
      <c r="L1055" s="653">
        <v>159.65018205300544</v>
      </c>
      <c r="M1055" s="653">
        <v>43.624783100000002</v>
      </c>
      <c r="N1055" s="654">
        <v>6964.7045639378748</v>
      </c>
    </row>
    <row r="1056" spans="1:14" ht="14.4" customHeight="1" x14ac:dyDescent="0.3">
      <c r="A1056" s="649" t="s">
        <v>580</v>
      </c>
      <c r="B1056" s="650" t="s">
        <v>581</v>
      </c>
      <c r="C1056" s="651" t="s">
        <v>596</v>
      </c>
      <c r="D1056" s="652" t="s">
        <v>3293</v>
      </c>
      <c r="E1056" s="651" t="s">
        <v>608</v>
      </c>
      <c r="F1056" s="652" t="s">
        <v>3297</v>
      </c>
      <c r="G1056" s="651" t="s">
        <v>630</v>
      </c>
      <c r="H1056" s="651" t="s">
        <v>1421</v>
      </c>
      <c r="I1056" s="651" t="s">
        <v>1422</v>
      </c>
      <c r="J1056" s="651" t="s">
        <v>1423</v>
      </c>
      <c r="K1056" s="651" t="s">
        <v>1424</v>
      </c>
      <c r="L1056" s="653">
        <v>324.40709429966762</v>
      </c>
      <c r="M1056" s="653">
        <v>93.330122400000008</v>
      </c>
      <c r="N1056" s="654">
        <v>30276.953818416325</v>
      </c>
    </row>
    <row r="1057" spans="1:14" ht="14.4" customHeight="1" x14ac:dyDescent="0.3">
      <c r="A1057" s="649" t="s">
        <v>580</v>
      </c>
      <c r="B1057" s="650" t="s">
        <v>581</v>
      </c>
      <c r="C1057" s="651" t="s">
        <v>596</v>
      </c>
      <c r="D1057" s="652" t="s">
        <v>3293</v>
      </c>
      <c r="E1057" s="651" t="s">
        <v>608</v>
      </c>
      <c r="F1057" s="652" t="s">
        <v>3297</v>
      </c>
      <c r="G1057" s="651" t="s">
        <v>630</v>
      </c>
      <c r="H1057" s="651" t="s">
        <v>1437</v>
      </c>
      <c r="I1057" s="651" t="s">
        <v>1438</v>
      </c>
      <c r="J1057" s="651" t="s">
        <v>1439</v>
      </c>
      <c r="K1057" s="651" t="s">
        <v>1440</v>
      </c>
      <c r="L1057" s="653">
        <v>551.29458152964048</v>
      </c>
      <c r="M1057" s="653">
        <v>200.0120101</v>
      </c>
      <c r="N1057" s="654">
        <v>110265.53740898173</v>
      </c>
    </row>
    <row r="1058" spans="1:14" ht="14.4" customHeight="1" x14ac:dyDescent="0.3">
      <c r="A1058" s="649" t="s">
        <v>580</v>
      </c>
      <c r="B1058" s="650" t="s">
        <v>581</v>
      </c>
      <c r="C1058" s="651" t="s">
        <v>596</v>
      </c>
      <c r="D1058" s="652" t="s">
        <v>3293</v>
      </c>
      <c r="E1058" s="651" t="s">
        <v>608</v>
      </c>
      <c r="F1058" s="652" t="s">
        <v>3297</v>
      </c>
      <c r="G1058" s="651" t="s">
        <v>630</v>
      </c>
      <c r="H1058" s="651" t="s">
        <v>1441</v>
      </c>
      <c r="I1058" s="651" t="s">
        <v>1442</v>
      </c>
      <c r="J1058" s="651" t="s">
        <v>1439</v>
      </c>
      <c r="K1058" s="651" t="s">
        <v>1443</v>
      </c>
      <c r="L1058" s="653">
        <v>108.74155174711152</v>
      </c>
      <c r="M1058" s="653">
        <v>188.66010920000005</v>
      </c>
      <c r="N1058" s="654">
        <v>20515.193027187514</v>
      </c>
    </row>
    <row r="1059" spans="1:14" ht="14.4" customHeight="1" x14ac:dyDescent="0.3">
      <c r="A1059" s="649" t="s">
        <v>580</v>
      </c>
      <c r="B1059" s="650" t="s">
        <v>581</v>
      </c>
      <c r="C1059" s="651" t="s">
        <v>596</v>
      </c>
      <c r="D1059" s="652" t="s">
        <v>3293</v>
      </c>
      <c r="E1059" s="651" t="s">
        <v>608</v>
      </c>
      <c r="F1059" s="652" t="s">
        <v>3297</v>
      </c>
      <c r="G1059" s="651" t="s">
        <v>630</v>
      </c>
      <c r="H1059" s="651" t="s">
        <v>1463</v>
      </c>
      <c r="I1059" s="651" t="s">
        <v>1463</v>
      </c>
      <c r="J1059" s="651" t="s">
        <v>1464</v>
      </c>
      <c r="K1059" s="651" t="s">
        <v>1465</v>
      </c>
      <c r="L1059" s="653">
        <v>2156.6721621621623</v>
      </c>
      <c r="M1059" s="653">
        <v>37</v>
      </c>
      <c r="N1059" s="654">
        <v>79796.87000000001</v>
      </c>
    </row>
    <row r="1060" spans="1:14" ht="14.4" customHeight="1" x14ac:dyDescent="0.3">
      <c r="A1060" s="649" t="s">
        <v>580</v>
      </c>
      <c r="B1060" s="650" t="s">
        <v>581</v>
      </c>
      <c r="C1060" s="651" t="s">
        <v>596</v>
      </c>
      <c r="D1060" s="652" t="s">
        <v>3293</v>
      </c>
      <c r="E1060" s="651" t="s">
        <v>608</v>
      </c>
      <c r="F1060" s="652" t="s">
        <v>3297</v>
      </c>
      <c r="G1060" s="651" t="s">
        <v>630</v>
      </c>
      <c r="H1060" s="651" t="s">
        <v>1466</v>
      </c>
      <c r="I1060" s="651" t="s">
        <v>1467</v>
      </c>
      <c r="J1060" s="651" t="s">
        <v>1468</v>
      </c>
      <c r="K1060" s="651"/>
      <c r="L1060" s="653">
        <v>2.6219818293388766</v>
      </c>
      <c r="M1060" s="653">
        <v>6</v>
      </c>
      <c r="N1060" s="654">
        <v>15.731890976033259</v>
      </c>
    </row>
    <row r="1061" spans="1:14" ht="14.4" customHeight="1" x14ac:dyDescent="0.3">
      <c r="A1061" s="649" t="s">
        <v>580</v>
      </c>
      <c r="B1061" s="650" t="s">
        <v>581</v>
      </c>
      <c r="C1061" s="651" t="s">
        <v>596</v>
      </c>
      <c r="D1061" s="652" t="s">
        <v>3293</v>
      </c>
      <c r="E1061" s="651" t="s">
        <v>608</v>
      </c>
      <c r="F1061" s="652" t="s">
        <v>3297</v>
      </c>
      <c r="G1061" s="651" t="s">
        <v>630</v>
      </c>
      <c r="H1061" s="651" t="s">
        <v>3098</v>
      </c>
      <c r="I1061" s="651" t="s">
        <v>3099</v>
      </c>
      <c r="J1061" s="651" t="s">
        <v>3100</v>
      </c>
      <c r="K1061" s="651" t="s">
        <v>3101</v>
      </c>
      <c r="L1061" s="653">
        <v>28711.272984523417</v>
      </c>
      <c r="M1061" s="653">
        <v>38</v>
      </c>
      <c r="N1061" s="654">
        <v>1091028.3734118899</v>
      </c>
    </row>
    <row r="1062" spans="1:14" ht="14.4" customHeight="1" x14ac:dyDescent="0.3">
      <c r="A1062" s="649" t="s">
        <v>580</v>
      </c>
      <c r="B1062" s="650" t="s">
        <v>581</v>
      </c>
      <c r="C1062" s="651" t="s">
        <v>596</v>
      </c>
      <c r="D1062" s="652" t="s">
        <v>3293</v>
      </c>
      <c r="E1062" s="651" t="s">
        <v>608</v>
      </c>
      <c r="F1062" s="652" t="s">
        <v>3297</v>
      </c>
      <c r="G1062" s="651" t="s">
        <v>630</v>
      </c>
      <c r="H1062" s="651" t="s">
        <v>3102</v>
      </c>
      <c r="I1062" s="651" t="s">
        <v>3103</v>
      </c>
      <c r="J1062" s="651" t="s">
        <v>3104</v>
      </c>
      <c r="K1062" s="651" t="s">
        <v>3105</v>
      </c>
      <c r="L1062" s="653">
        <v>18118.594555847172</v>
      </c>
      <c r="M1062" s="653">
        <v>12</v>
      </c>
      <c r="N1062" s="654">
        <v>217423.13467016607</v>
      </c>
    </row>
    <row r="1063" spans="1:14" ht="14.4" customHeight="1" x14ac:dyDescent="0.3">
      <c r="A1063" s="649" t="s">
        <v>580</v>
      </c>
      <c r="B1063" s="650" t="s">
        <v>581</v>
      </c>
      <c r="C1063" s="651" t="s">
        <v>596</v>
      </c>
      <c r="D1063" s="652" t="s">
        <v>3293</v>
      </c>
      <c r="E1063" s="651" t="s">
        <v>608</v>
      </c>
      <c r="F1063" s="652" t="s">
        <v>3297</v>
      </c>
      <c r="G1063" s="651" t="s">
        <v>630</v>
      </c>
      <c r="H1063" s="651" t="s">
        <v>3106</v>
      </c>
      <c r="I1063" s="651" t="s">
        <v>3107</v>
      </c>
      <c r="J1063" s="651" t="s">
        <v>1554</v>
      </c>
      <c r="K1063" s="651" t="s">
        <v>3108</v>
      </c>
      <c r="L1063" s="653">
        <v>378.57934448388687</v>
      </c>
      <c r="M1063" s="653">
        <v>13.952</v>
      </c>
      <c r="N1063" s="654">
        <v>5281.9390142391894</v>
      </c>
    </row>
    <row r="1064" spans="1:14" ht="14.4" customHeight="1" x14ac:dyDescent="0.3">
      <c r="A1064" s="649" t="s">
        <v>580</v>
      </c>
      <c r="B1064" s="650" t="s">
        <v>581</v>
      </c>
      <c r="C1064" s="651" t="s">
        <v>596</v>
      </c>
      <c r="D1064" s="652" t="s">
        <v>3293</v>
      </c>
      <c r="E1064" s="651" t="s">
        <v>608</v>
      </c>
      <c r="F1064" s="652" t="s">
        <v>3297</v>
      </c>
      <c r="G1064" s="651" t="s">
        <v>630</v>
      </c>
      <c r="H1064" s="651" t="s">
        <v>1556</v>
      </c>
      <c r="I1064" s="651" t="s">
        <v>1557</v>
      </c>
      <c r="J1064" s="651" t="s">
        <v>1558</v>
      </c>
      <c r="K1064" s="651" t="s">
        <v>1559</v>
      </c>
      <c r="L1064" s="653">
        <v>108.42329199428379</v>
      </c>
      <c r="M1064" s="653">
        <v>160.87568610000005</v>
      </c>
      <c r="N1064" s="654">
        <v>17442.671488801047</v>
      </c>
    </row>
    <row r="1065" spans="1:14" ht="14.4" customHeight="1" x14ac:dyDescent="0.3">
      <c r="A1065" s="649" t="s">
        <v>580</v>
      </c>
      <c r="B1065" s="650" t="s">
        <v>581</v>
      </c>
      <c r="C1065" s="651" t="s">
        <v>596</v>
      </c>
      <c r="D1065" s="652" t="s">
        <v>3293</v>
      </c>
      <c r="E1065" s="651" t="s">
        <v>608</v>
      </c>
      <c r="F1065" s="652" t="s">
        <v>3297</v>
      </c>
      <c r="G1065" s="651" t="s">
        <v>630</v>
      </c>
      <c r="H1065" s="651" t="s">
        <v>1560</v>
      </c>
      <c r="I1065" s="651" t="s">
        <v>1561</v>
      </c>
      <c r="J1065" s="651" t="s">
        <v>1558</v>
      </c>
      <c r="K1065" s="651" t="s">
        <v>1562</v>
      </c>
      <c r="L1065" s="653">
        <v>236.18450174537847</v>
      </c>
      <c r="M1065" s="653">
        <v>120.78109499999999</v>
      </c>
      <c r="N1065" s="654">
        <v>28526.622742836222</v>
      </c>
    </row>
    <row r="1066" spans="1:14" ht="14.4" customHeight="1" x14ac:dyDescent="0.3">
      <c r="A1066" s="649" t="s">
        <v>580</v>
      </c>
      <c r="B1066" s="650" t="s">
        <v>581</v>
      </c>
      <c r="C1066" s="651" t="s">
        <v>596</v>
      </c>
      <c r="D1066" s="652" t="s">
        <v>3293</v>
      </c>
      <c r="E1066" s="651" t="s">
        <v>608</v>
      </c>
      <c r="F1066" s="652" t="s">
        <v>3297</v>
      </c>
      <c r="G1066" s="651" t="s">
        <v>630</v>
      </c>
      <c r="H1066" s="651" t="s">
        <v>3109</v>
      </c>
      <c r="I1066" s="651" t="s">
        <v>3109</v>
      </c>
      <c r="J1066" s="651" t="s">
        <v>3110</v>
      </c>
      <c r="K1066" s="651" t="s">
        <v>3111</v>
      </c>
      <c r="L1066" s="653">
        <v>366.85011245971481</v>
      </c>
      <c r="M1066" s="653">
        <v>7.2649600000000009E-2</v>
      </c>
      <c r="N1066" s="654">
        <v>26.6515139301533</v>
      </c>
    </row>
    <row r="1067" spans="1:14" ht="14.4" customHeight="1" x14ac:dyDescent="0.3">
      <c r="A1067" s="649" t="s">
        <v>580</v>
      </c>
      <c r="B1067" s="650" t="s">
        <v>581</v>
      </c>
      <c r="C1067" s="651" t="s">
        <v>596</v>
      </c>
      <c r="D1067" s="652" t="s">
        <v>3293</v>
      </c>
      <c r="E1067" s="651" t="s">
        <v>608</v>
      </c>
      <c r="F1067" s="652" t="s">
        <v>3297</v>
      </c>
      <c r="G1067" s="651" t="s">
        <v>630</v>
      </c>
      <c r="H1067" s="651" t="s">
        <v>1573</v>
      </c>
      <c r="I1067" s="651" t="s">
        <v>1574</v>
      </c>
      <c r="J1067" s="651" t="s">
        <v>1575</v>
      </c>
      <c r="K1067" s="651" t="s">
        <v>1576</v>
      </c>
      <c r="L1067" s="653">
        <v>110.94558078932201</v>
      </c>
      <c r="M1067" s="653">
        <v>30.666081800000001</v>
      </c>
      <c r="N1067" s="654">
        <v>3402.2662558338575</v>
      </c>
    </row>
    <row r="1068" spans="1:14" ht="14.4" customHeight="1" x14ac:dyDescent="0.3">
      <c r="A1068" s="649" t="s">
        <v>580</v>
      </c>
      <c r="B1068" s="650" t="s">
        <v>581</v>
      </c>
      <c r="C1068" s="651" t="s">
        <v>596</v>
      </c>
      <c r="D1068" s="652" t="s">
        <v>3293</v>
      </c>
      <c r="E1068" s="651" t="s">
        <v>608</v>
      </c>
      <c r="F1068" s="652" t="s">
        <v>3297</v>
      </c>
      <c r="G1068" s="651" t="s">
        <v>630</v>
      </c>
      <c r="H1068" s="651" t="s">
        <v>3112</v>
      </c>
      <c r="I1068" s="651" t="s">
        <v>3113</v>
      </c>
      <c r="J1068" s="651" t="s">
        <v>3114</v>
      </c>
      <c r="K1068" s="651" t="s">
        <v>689</v>
      </c>
      <c r="L1068" s="653">
        <v>5065.0950385740753</v>
      </c>
      <c r="M1068" s="653">
        <v>5.468300000000001</v>
      </c>
      <c r="N1068" s="654">
        <v>27697.459199434623</v>
      </c>
    </row>
    <row r="1069" spans="1:14" ht="14.4" customHeight="1" x14ac:dyDescent="0.3">
      <c r="A1069" s="649" t="s">
        <v>580</v>
      </c>
      <c r="B1069" s="650" t="s">
        <v>581</v>
      </c>
      <c r="C1069" s="651" t="s">
        <v>596</v>
      </c>
      <c r="D1069" s="652" t="s">
        <v>3293</v>
      </c>
      <c r="E1069" s="651" t="s">
        <v>608</v>
      </c>
      <c r="F1069" s="652" t="s">
        <v>3297</v>
      </c>
      <c r="G1069" s="651" t="s">
        <v>630</v>
      </c>
      <c r="H1069" s="651" t="s">
        <v>3115</v>
      </c>
      <c r="I1069" s="651" t="s">
        <v>3115</v>
      </c>
      <c r="J1069" s="651" t="s">
        <v>3116</v>
      </c>
      <c r="K1069" s="651" t="s">
        <v>3117</v>
      </c>
      <c r="L1069" s="653">
        <v>8099.2199202127631</v>
      </c>
      <c r="M1069" s="653">
        <v>47</v>
      </c>
      <c r="N1069" s="654">
        <v>380663.33624999988</v>
      </c>
    </row>
    <row r="1070" spans="1:14" ht="14.4" customHeight="1" x14ac:dyDescent="0.3">
      <c r="A1070" s="649" t="s">
        <v>580</v>
      </c>
      <c r="B1070" s="650" t="s">
        <v>581</v>
      </c>
      <c r="C1070" s="651" t="s">
        <v>596</v>
      </c>
      <c r="D1070" s="652" t="s">
        <v>3293</v>
      </c>
      <c r="E1070" s="651" t="s">
        <v>608</v>
      </c>
      <c r="F1070" s="652" t="s">
        <v>3297</v>
      </c>
      <c r="G1070" s="651" t="s">
        <v>630</v>
      </c>
      <c r="H1070" s="651" t="s">
        <v>3118</v>
      </c>
      <c r="I1070" s="651" t="s">
        <v>3119</v>
      </c>
      <c r="J1070" s="651" t="s">
        <v>3120</v>
      </c>
      <c r="K1070" s="651" t="s">
        <v>3121</v>
      </c>
      <c r="L1070" s="653">
        <v>3421.7899999999995</v>
      </c>
      <c r="M1070" s="653">
        <v>3</v>
      </c>
      <c r="N1070" s="654">
        <v>10265.369999999999</v>
      </c>
    </row>
    <row r="1071" spans="1:14" ht="14.4" customHeight="1" x14ac:dyDescent="0.3">
      <c r="A1071" s="649" t="s">
        <v>580</v>
      </c>
      <c r="B1071" s="650" t="s">
        <v>581</v>
      </c>
      <c r="C1071" s="651" t="s">
        <v>596</v>
      </c>
      <c r="D1071" s="652" t="s">
        <v>3293</v>
      </c>
      <c r="E1071" s="651" t="s">
        <v>608</v>
      </c>
      <c r="F1071" s="652" t="s">
        <v>3297</v>
      </c>
      <c r="G1071" s="651" t="s">
        <v>630</v>
      </c>
      <c r="H1071" s="651" t="s">
        <v>1594</v>
      </c>
      <c r="I1071" s="651" t="s">
        <v>1595</v>
      </c>
      <c r="J1071" s="651" t="s">
        <v>1596</v>
      </c>
      <c r="K1071" s="651" t="s">
        <v>1597</v>
      </c>
      <c r="L1071" s="653">
        <v>101.9419808955541</v>
      </c>
      <c r="M1071" s="653">
        <v>228.43334679999995</v>
      </c>
      <c r="N1071" s="654">
        <v>23286.947875393078</v>
      </c>
    </row>
    <row r="1072" spans="1:14" ht="14.4" customHeight="1" x14ac:dyDescent="0.3">
      <c r="A1072" s="649" t="s">
        <v>580</v>
      </c>
      <c r="B1072" s="650" t="s">
        <v>581</v>
      </c>
      <c r="C1072" s="651" t="s">
        <v>596</v>
      </c>
      <c r="D1072" s="652" t="s">
        <v>3293</v>
      </c>
      <c r="E1072" s="651" t="s">
        <v>608</v>
      </c>
      <c r="F1072" s="652" t="s">
        <v>3297</v>
      </c>
      <c r="G1072" s="651" t="s">
        <v>630</v>
      </c>
      <c r="H1072" s="651" t="s">
        <v>1598</v>
      </c>
      <c r="I1072" s="651" t="s">
        <v>1598</v>
      </c>
      <c r="J1072" s="651" t="s">
        <v>1599</v>
      </c>
      <c r="K1072" s="651" t="s">
        <v>1600</v>
      </c>
      <c r="L1072" s="653">
        <v>177.40983833849901</v>
      </c>
      <c r="M1072" s="653">
        <v>48.776999999999994</v>
      </c>
      <c r="N1072" s="654">
        <v>8653.5196846369654</v>
      </c>
    </row>
    <row r="1073" spans="1:14" ht="14.4" customHeight="1" x14ac:dyDescent="0.3">
      <c r="A1073" s="649" t="s">
        <v>580</v>
      </c>
      <c r="B1073" s="650" t="s">
        <v>581</v>
      </c>
      <c r="C1073" s="651" t="s">
        <v>596</v>
      </c>
      <c r="D1073" s="652" t="s">
        <v>3293</v>
      </c>
      <c r="E1073" s="651" t="s">
        <v>608</v>
      </c>
      <c r="F1073" s="652" t="s">
        <v>3297</v>
      </c>
      <c r="G1073" s="651" t="s">
        <v>630</v>
      </c>
      <c r="H1073" s="651" t="s">
        <v>1601</v>
      </c>
      <c r="I1073" s="651" t="s">
        <v>1601</v>
      </c>
      <c r="J1073" s="651" t="s">
        <v>1602</v>
      </c>
      <c r="K1073" s="651" t="s">
        <v>1603</v>
      </c>
      <c r="L1073" s="653">
        <v>1261.9291439439073</v>
      </c>
      <c r="M1073" s="653">
        <v>22.274138000000001</v>
      </c>
      <c r="N1073" s="654">
        <v>28108.383898428456</v>
      </c>
    </row>
    <row r="1074" spans="1:14" ht="14.4" customHeight="1" x14ac:dyDescent="0.3">
      <c r="A1074" s="649" t="s">
        <v>580</v>
      </c>
      <c r="B1074" s="650" t="s">
        <v>581</v>
      </c>
      <c r="C1074" s="651" t="s">
        <v>596</v>
      </c>
      <c r="D1074" s="652" t="s">
        <v>3293</v>
      </c>
      <c r="E1074" s="651" t="s">
        <v>608</v>
      </c>
      <c r="F1074" s="652" t="s">
        <v>3297</v>
      </c>
      <c r="G1074" s="651" t="s">
        <v>630</v>
      </c>
      <c r="H1074" s="651" t="s">
        <v>3122</v>
      </c>
      <c r="I1074" s="651" t="s">
        <v>3122</v>
      </c>
      <c r="J1074" s="651" t="s">
        <v>3123</v>
      </c>
      <c r="K1074" s="651" t="s">
        <v>3124</v>
      </c>
      <c r="L1074" s="653">
        <v>2107.1515686473231</v>
      </c>
      <c r="M1074" s="653">
        <v>13</v>
      </c>
      <c r="N1074" s="654">
        <v>27392.970392415202</v>
      </c>
    </row>
    <row r="1075" spans="1:14" ht="14.4" customHeight="1" x14ac:dyDescent="0.3">
      <c r="A1075" s="649" t="s">
        <v>580</v>
      </c>
      <c r="B1075" s="650" t="s">
        <v>581</v>
      </c>
      <c r="C1075" s="651" t="s">
        <v>596</v>
      </c>
      <c r="D1075" s="652" t="s">
        <v>3293</v>
      </c>
      <c r="E1075" s="651" t="s">
        <v>608</v>
      </c>
      <c r="F1075" s="652" t="s">
        <v>3297</v>
      </c>
      <c r="G1075" s="651" t="s">
        <v>630</v>
      </c>
      <c r="H1075" s="651" t="s">
        <v>3125</v>
      </c>
      <c r="I1075" s="651" t="s">
        <v>3125</v>
      </c>
      <c r="J1075" s="651" t="s">
        <v>3126</v>
      </c>
      <c r="K1075" s="651" t="s">
        <v>3127</v>
      </c>
      <c r="L1075" s="653">
        <v>1219.8627916263483</v>
      </c>
      <c r="M1075" s="653">
        <v>14.164999999999999</v>
      </c>
      <c r="N1075" s="654">
        <v>17279.356443387223</v>
      </c>
    </row>
    <row r="1076" spans="1:14" ht="14.4" customHeight="1" x14ac:dyDescent="0.3">
      <c r="A1076" s="649" t="s">
        <v>580</v>
      </c>
      <c r="B1076" s="650" t="s">
        <v>581</v>
      </c>
      <c r="C1076" s="651" t="s">
        <v>596</v>
      </c>
      <c r="D1076" s="652" t="s">
        <v>3293</v>
      </c>
      <c r="E1076" s="651" t="s">
        <v>608</v>
      </c>
      <c r="F1076" s="652" t="s">
        <v>3297</v>
      </c>
      <c r="G1076" s="651" t="s">
        <v>630</v>
      </c>
      <c r="H1076" s="651" t="s">
        <v>1604</v>
      </c>
      <c r="I1076" s="651" t="s">
        <v>1604</v>
      </c>
      <c r="J1076" s="651" t="s">
        <v>1605</v>
      </c>
      <c r="K1076" s="651" t="s">
        <v>1606</v>
      </c>
      <c r="L1076" s="653">
        <v>598.80073821754536</v>
      </c>
      <c r="M1076" s="653">
        <v>30.542999999999999</v>
      </c>
      <c r="N1076" s="654">
        <v>18289.170947378487</v>
      </c>
    </row>
    <row r="1077" spans="1:14" ht="14.4" customHeight="1" x14ac:dyDescent="0.3">
      <c r="A1077" s="649" t="s">
        <v>580</v>
      </c>
      <c r="B1077" s="650" t="s">
        <v>581</v>
      </c>
      <c r="C1077" s="651" t="s">
        <v>596</v>
      </c>
      <c r="D1077" s="652" t="s">
        <v>3293</v>
      </c>
      <c r="E1077" s="651" t="s">
        <v>608</v>
      </c>
      <c r="F1077" s="652" t="s">
        <v>3297</v>
      </c>
      <c r="G1077" s="651" t="s">
        <v>630</v>
      </c>
      <c r="H1077" s="651" t="s">
        <v>1607</v>
      </c>
      <c r="I1077" s="651" t="s">
        <v>1607</v>
      </c>
      <c r="J1077" s="651" t="s">
        <v>1605</v>
      </c>
      <c r="K1077" s="651" t="s">
        <v>1608</v>
      </c>
      <c r="L1077" s="653">
        <v>4511.0934069002942</v>
      </c>
      <c r="M1077" s="653">
        <v>38.943999999999996</v>
      </c>
      <c r="N1077" s="654">
        <v>175680.02163832504</v>
      </c>
    </row>
    <row r="1078" spans="1:14" ht="14.4" customHeight="1" x14ac:dyDescent="0.3">
      <c r="A1078" s="649" t="s">
        <v>580</v>
      </c>
      <c r="B1078" s="650" t="s">
        <v>581</v>
      </c>
      <c r="C1078" s="651" t="s">
        <v>596</v>
      </c>
      <c r="D1078" s="652" t="s">
        <v>3293</v>
      </c>
      <c r="E1078" s="651" t="s">
        <v>608</v>
      </c>
      <c r="F1078" s="652" t="s">
        <v>3297</v>
      </c>
      <c r="G1078" s="651" t="s">
        <v>630</v>
      </c>
      <c r="H1078" s="651" t="s">
        <v>1609</v>
      </c>
      <c r="I1078" s="651" t="s">
        <v>1609</v>
      </c>
      <c r="J1078" s="651" t="s">
        <v>1605</v>
      </c>
      <c r="K1078" s="651" t="s">
        <v>1610</v>
      </c>
      <c r="L1078" s="653">
        <v>3987.2485549946018</v>
      </c>
      <c r="M1078" s="653">
        <v>62.616192900000023</v>
      </c>
      <c r="N1078" s="654">
        <v>249666.32465978834</v>
      </c>
    </row>
    <row r="1079" spans="1:14" ht="14.4" customHeight="1" x14ac:dyDescent="0.3">
      <c r="A1079" s="649" t="s">
        <v>580</v>
      </c>
      <c r="B1079" s="650" t="s">
        <v>581</v>
      </c>
      <c r="C1079" s="651" t="s">
        <v>596</v>
      </c>
      <c r="D1079" s="652" t="s">
        <v>3293</v>
      </c>
      <c r="E1079" s="651" t="s">
        <v>608</v>
      </c>
      <c r="F1079" s="652" t="s">
        <v>3297</v>
      </c>
      <c r="G1079" s="651" t="s">
        <v>630</v>
      </c>
      <c r="H1079" s="651" t="s">
        <v>3128</v>
      </c>
      <c r="I1079" s="651" t="s">
        <v>3129</v>
      </c>
      <c r="J1079" s="651" t="s">
        <v>3114</v>
      </c>
      <c r="K1079" s="651" t="s">
        <v>3130</v>
      </c>
      <c r="L1079" s="653">
        <v>29273.350988811213</v>
      </c>
      <c r="M1079" s="653">
        <v>1.508</v>
      </c>
      <c r="N1079" s="654">
        <v>44144.213291127307</v>
      </c>
    </row>
    <row r="1080" spans="1:14" ht="14.4" customHeight="1" x14ac:dyDescent="0.3">
      <c r="A1080" s="649" t="s">
        <v>580</v>
      </c>
      <c r="B1080" s="650" t="s">
        <v>581</v>
      </c>
      <c r="C1080" s="651" t="s">
        <v>596</v>
      </c>
      <c r="D1080" s="652" t="s">
        <v>3293</v>
      </c>
      <c r="E1080" s="651" t="s">
        <v>608</v>
      </c>
      <c r="F1080" s="652" t="s">
        <v>3297</v>
      </c>
      <c r="G1080" s="651" t="s">
        <v>630</v>
      </c>
      <c r="H1080" s="651" t="s">
        <v>1611</v>
      </c>
      <c r="I1080" s="651" t="s">
        <v>1612</v>
      </c>
      <c r="J1080" s="651" t="s">
        <v>1596</v>
      </c>
      <c r="K1080" s="651" t="s">
        <v>1613</v>
      </c>
      <c r="L1080" s="653">
        <v>837.17175353099867</v>
      </c>
      <c r="M1080" s="653">
        <v>117.56441940000002</v>
      </c>
      <c r="N1080" s="654">
        <v>98421.611141951769</v>
      </c>
    </row>
    <row r="1081" spans="1:14" ht="14.4" customHeight="1" x14ac:dyDescent="0.3">
      <c r="A1081" s="649" t="s">
        <v>580</v>
      </c>
      <c r="B1081" s="650" t="s">
        <v>581</v>
      </c>
      <c r="C1081" s="651" t="s">
        <v>596</v>
      </c>
      <c r="D1081" s="652" t="s">
        <v>3293</v>
      </c>
      <c r="E1081" s="651" t="s">
        <v>608</v>
      </c>
      <c r="F1081" s="652" t="s">
        <v>3297</v>
      </c>
      <c r="G1081" s="651" t="s">
        <v>630</v>
      </c>
      <c r="H1081" s="651" t="s">
        <v>1616</v>
      </c>
      <c r="I1081" s="651" t="s">
        <v>1617</v>
      </c>
      <c r="J1081" s="651" t="s">
        <v>1618</v>
      </c>
      <c r="K1081" s="651" t="s">
        <v>1619</v>
      </c>
      <c r="L1081" s="653">
        <v>404.67032103698938</v>
      </c>
      <c r="M1081" s="653">
        <v>75.739589199999969</v>
      </c>
      <c r="N1081" s="654">
        <v>30649.563876773682</v>
      </c>
    </row>
    <row r="1082" spans="1:14" ht="14.4" customHeight="1" x14ac:dyDescent="0.3">
      <c r="A1082" s="649" t="s">
        <v>580</v>
      </c>
      <c r="B1082" s="650" t="s">
        <v>581</v>
      </c>
      <c r="C1082" s="651" t="s">
        <v>596</v>
      </c>
      <c r="D1082" s="652" t="s">
        <v>3293</v>
      </c>
      <c r="E1082" s="651" t="s">
        <v>608</v>
      </c>
      <c r="F1082" s="652" t="s">
        <v>3297</v>
      </c>
      <c r="G1082" s="651" t="s">
        <v>630</v>
      </c>
      <c r="H1082" s="651" t="s">
        <v>3131</v>
      </c>
      <c r="I1082" s="651" t="s">
        <v>3131</v>
      </c>
      <c r="J1082" s="651" t="s">
        <v>912</v>
      </c>
      <c r="K1082" s="651" t="s">
        <v>3132</v>
      </c>
      <c r="L1082" s="653">
        <v>569.83000000000004</v>
      </c>
      <c r="M1082" s="653">
        <v>1.4</v>
      </c>
      <c r="N1082" s="654">
        <v>797.76199999999994</v>
      </c>
    </row>
    <row r="1083" spans="1:14" ht="14.4" customHeight="1" x14ac:dyDescent="0.3">
      <c r="A1083" s="649" t="s">
        <v>580</v>
      </c>
      <c r="B1083" s="650" t="s">
        <v>581</v>
      </c>
      <c r="C1083" s="651" t="s">
        <v>596</v>
      </c>
      <c r="D1083" s="652" t="s">
        <v>3293</v>
      </c>
      <c r="E1083" s="651" t="s">
        <v>608</v>
      </c>
      <c r="F1083" s="652" t="s">
        <v>3297</v>
      </c>
      <c r="G1083" s="651" t="s">
        <v>630</v>
      </c>
      <c r="H1083" s="651" t="s">
        <v>2747</v>
      </c>
      <c r="I1083" s="651" t="s">
        <v>2747</v>
      </c>
      <c r="J1083" s="651" t="s">
        <v>2748</v>
      </c>
      <c r="K1083" s="651" t="s">
        <v>2749</v>
      </c>
      <c r="L1083" s="653">
        <v>138.0002062574853</v>
      </c>
      <c r="M1083" s="653">
        <v>85.980999999999995</v>
      </c>
      <c r="N1083" s="654">
        <v>11865.395734224843</v>
      </c>
    </row>
    <row r="1084" spans="1:14" ht="14.4" customHeight="1" x14ac:dyDescent="0.3">
      <c r="A1084" s="649" t="s">
        <v>580</v>
      </c>
      <c r="B1084" s="650" t="s">
        <v>581</v>
      </c>
      <c r="C1084" s="651" t="s">
        <v>596</v>
      </c>
      <c r="D1084" s="652" t="s">
        <v>3293</v>
      </c>
      <c r="E1084" s="651" t="s">
        <v>608</v>
      </c>
      <c r="F1084" s="652" t="s">
        <v>3297</v>
      </c>
      <c r="G1084" s="651" t="s">
        <v>630</v>
      </c>
      <c r="H1084" s="651" t="s">
        <v>2750</v>
      </c>
      <c r="I1084" s="651" t="s">
        <v>2750</v>
      </c>
      <c r="J1084" s="651" t="s">
        <v>2748</v>
      </c>
      <c r="K1084" s="651" t="s">
        <v>2751</v>
      </c>
      <c r="L1084" s="653">
        <v>753.15898800391358</v>
      </c>
      <c r="M1084" s="653">
        <v>69</v>
      </c>
      <c r="N1084" s="654">
        <v>51967.970172270034</v>
      </c>
    </row>
    <row r="1085" spans="1:14" ht="14.4" customHeight="1" x14ac:dyDescent="0.3">
      <c r="A1085" s="649" t="s">
        <v>580</v>
      </c>
      <c r="B1085" s="650" t="s">
        <v>581</v>
      </c>
      <c r="C1085" s="651" t="s">
        <v>596</v>
      </c>
      <c r="D1085" s="652" t="s">
        <v>3293</v>
      </c>
      <c r="E1085" s="651" t="s">
        <v>608</v>
      </c>
      <c r="F1085" s="652" t="s">
        <v>3297</v>
      </c>
      <c r="G1085" s="651" t="s">
        <v>630</v>
      </c>
      <c r="H1085" s="651" t="s">
        <v>1624</v>
      </c>
      <c r="I1085" s="651" t="s">
        <v>1625</v>
      </c>
      <c r="J1085" s="651" t="s">
        <v>1596</v>
      </c>
      <c r="K1085" s="651" t="s">
        <v>1626</v>
      </c>
      <c r="L1085" s="653">
        <v>1324.2210831041909</v>
      </c>
      <c r="M1085" s="653">
        <v>93.474753400000026</v>
      </c>
      <c r="N1085" s="654">
        <v>123781.23919024519</v>
      </c>
    </row>
    <row r="1086" spans="1:14" ht="14.4" customHeight="1" x14ac:dyDescent="0.3">
      <c r="A1086" s="649" t="s">
        <v>580</v>
      </c>
      <c r="B1086" s="650" t="s">
        <v>581</v>
      </c>
      <c r="C1086" s="651" t="s">
        <v>596</v>
      </c>
      <c r="D1086" s="652" t="s">
        <v>3293</v>
      </c>
      <c r="E1086" s="651" t="s">
        <v>608</v>
      </c>
      <c r="F1086" s="652" t="s">
        <v>3297</v>
      </c>
      <c r="G1086" s="651" t="s">
        <v>630</v>
      </c>
      <c r="H1086" s="651" t="s">
        <v>1645</v>
      </c>
      <c r="I1086" s="651" t="s">
        <v>1645</v>
      </c>
      <c r="J1086" s="651" t="s">
        <v>1646</v>
      </c>
      <c r="K1086" s="651" t="s">
        <v>1647</v>
      </c>
      <c r="L1086" s="653">
        <v>748.06359480398726</v>
      </c>
      <c r="M1086" s="653">
        <v>20.382735599999997</v>
      </c>
      <c r="N1086" s="654">
        <v>15247.582464875204</v>
      </c>
    </row>
    <row r="1087" spans="1:14" ht="14.4" customHeight="1" x14ac:dyDescent="0.3">
      <c r="A1087" s="649" t="s">
        <v>580</v>
      </c>
      <c r="B1087" s="650" t="s">
        <v>581</v>
      </c>
      <c r="C1087" s="651" t="s">
        <v>596</v>
      </c>
      <c r="D1087" s="652" t="s">
        <v>3293</v>
      </c>
      <c r="E1087" s="651" t="s">
        <v>608</v>
      </c>
      <c r="F1087" s="652" t="s">
        <v>3297</v>
      </c>
      <c r="G1087" s="651" t="s">
        <v>630</v>
      </c>
      <c r="H1087" s="651" t="s">
        <v>1648</v>
      </c>
      <c r="I1087" s="651" t="s">
        <v>1649</v>
      </c>
      <c r="J1087" s="651" t="s">
        <v>1650</v>
      </c>
      <c r="K1087" s="651" t="s">
        <v>1651</v>
      </c>
      <c r="L1087" s="653">
        <v>23333.5</v>
      </c>
      <c r="M1087" s="653">
        <v>38</v>
      </c>
      <c r="N1087" s="654">
        <v>886673</v>
      </c>
    </row>
    <row r="1088" spans="1:14" ht="14.4" customHeight="1" x14ac:dyDescent="0.3">
      <c r="A1088" s="649" t="s">
        <v>580</v>
      </c>
      <c r="B1088" s="650" t="s">
        <v>581</v>
      </c>
      <c r="C1088" s="651" t="s">
        <v>596</v>
      </c>
      <c r="D1088" s="652" t="s">
        <v>3293</v>
      </c>
      <c r="E1088" s="651" t="s">
        <v>608</v>
      </c>
      <c r="F1088" s="652" t="s">
        <v>3297</v>
      </c>
      <c r="G1088" s="651" t="s">
        <v>630</v>
      </c>
      <c r="H1088" s="651" t="s">
        <v>1668</v>
      </c>
      <c r="I1088" s="651" t="s">
        <v>1668</v>
      </c>
      <c r="J1088" s="651" t="s">
        <v>1669</v>
      </c>
      <c r="K1088" s="651" t="s">
        <v>1670</v>
      </c>
      <c r="L1088" s="653">
        <v>45.658767300006659</v>
      </c>
      <c r="M1088" s="653">
        <v>162.90547789999994</v>
      </c>
      <c r="N1088" s="654">
        <v>7438.0633073324743</v>
      </c>
    </row>
    <row r="1089" spans="1:14" ht="14.4" customHeight="1" x14ac:dyDescent="0.3">
      <c r="A1089" s="649" t="s">
        <v>580</v>
      </c>
      <c r="B1089" s="650" t="s">
        <v>581</v>
      </c>
      <c r="C1089" s="651" t="s">
        <v>596</v>
      </c>
      <c r="D1089" s="652" t="s">
        <v>3293</v>
      </c>
      <c r="E1089" s="651" t="s">
        <v>608</v>
      </c>
      <c r="F1089" s="652" t="s">
        <v>3297</v>
      </c>
      <c r="G1089" s="651" t="s">
        <v>630</v>
      </c>
      <c r="H1089" s="651" t="s">
        <v>1671</v>
      </c>
      <c r="I1089" s="651" t="s">
        <v>1671</v>
      </c>
      <c r="J1089" s="651" t="s">
        <v>1669</v>
      </c>
      <c r="K1089" s="651" t="s">
        <v>1672</v>
      </c>
      <c r="L1089" s="653">
        <v>67.8623489433202</v>
      </c>
      <c r="M1089" s="653">
        <v>158.69463709999997</v>
      </c>
      <c r="N1089" s="654">
        <v>10769.390838313766</v>
      </c>
    </row>
    <row r="1090" spans="1:14" ht="14.4" customHeight="1" x14ac:dyDescent="0.3">
      <c r="A1090" s="649" t="s">
        <v>580</v>
      </c>
      <c r="B1090" s="650" t="s">
        <v>581</v>
      </c>
      <c r="C1090" s="651" t="s">
        <v>596</v>
      </c>
      <c r="D1090" s="652" t="s">
        <v>3293</v>
      </c>
      <c r="E1090" s="651" t="s">
        <v>608</v>
      </c>
      <c r="F1090" s="652" t="s">
        <v>3297</v>
      </c>
      <c r="G1090" s="651" t="s">
        <v>630</v>
      </c>
      <c r="H1090" s="651" t="s">
        <v>1673</v>
      </c>
      <c r="I1090" s="651" t="s">
        <v>1673</v>
      </c>
      <c r="J1090" s="651" t="s">
        <v>1669</v>
      </c>
      <c r="K1090" s="651" t="s">
        <v>1674</v>
      </c>
      <c r="L1090" s="653">
        <v>279.25211214525933</v>
      </c>
      <c r="M1090" s="653">
        <v>479.16673949999984</v>
      </c>
      <c r="N1090" s="654">
        <v>133808.32407513223</v>
      </c>
    </row>
    <row r="1091" spans="1:14" ht="14.4" customHeight="1" x14ac:dyDescent="0.3">
      <c r="A1091" s="649" t="s">
        <v>580</v>
      </c>
      <c r="B1091" s="650" t="s">
        <v>581</v>
      </c>
      <c r="C1091" s="651" t="s">
        <v>596</v>
      </c>
      <c r="D1091" s="652" t="s">
        <v>3293</v>
      </c>
      <c r="E1091" s="651" t="s">
        <v>608</v>
      </c>
      <c r="F1091" s="652" t="s">
        <v>3297</v>
      </c>
      <c r="G1091" s="651" t="s">
        <v>630</v>
      </c>
      <c r="H1091" s="651" t="s">
        <v>3133</v>
      </c>
      <c r="I1091" s="651" t="s">
        <v>3134</v>
      </c>
      <c r="J1091" s="651" t="s">
        <v>3135</v>
      </c>
      <c r="K1091" s="651" t="s">
        <v>3136</v>
      </c>
      <c r="L1091" s="653">
        <v>2013.9836251688628</v>
      </c>
      <c r="M1091" s="653">
        <v>345</v>
      </c>
      <c r="N1091" s="654">
        <v>694824.35068325768</v>
      </c>
    </row>
    <row r="1092" spans="1:14" ht="14.4" customHeight="1" x14ac:dyDescent="0.3">
      <c r="A1092" s="649" t="s">
        <v>580</v>
      </c>
      <c r="B1092" s="650" t="s">
        <v>581</v>
      </c>
      <c r="C1092" s="651" t="s">
        <v>596</v>
      </c>
      <c r="D1092" s="652" t="s">
        <v>3293</v>
      </c>
      <c r="E1092" s="651" t="s">
        <v>608</v>
      </c>
      <c r="F1092" s="652" t="s">
        <v>3297</v>
      </c>
      <c r="G1092" s="651" t="s">
        <v>630</v>
      </c>
      <c r="H1092" s="651" t="s">
        <v>1683</v>
      </c>
      <c r="I1092" s="651" t="s">
        <v>1684</v>
      </c>
      <c r="J1092" s="651" t="s">
        <v>638</v>
      </c>
      <c r="K1092" s="651" t="s">
        <v>1685</v>
      </c>
      <c r="L1092" s="653">
        <v>30.307404518777144</v>
      </c>
      <c r="M1092" s="653">
        <v>6</v>
      </c>
      <c r="N1092" s="654">
        <v>181.84442711266286</v>
      </c>
    </row>
    <row r="1093" spans="1:14" ht="14.4" customHeight="1" x14ac:dyDescent="0.3">
      <c r="A1093" s="649" t="s">
        <v>580</v>
      </c>
      <c r="B1093" s="650" t="s">
        <v>581</v>
      </c>
      <c r="C1093" s="651" t="s">
        <v>596</v>
      </c>
      <c r="D1093" s="652" t="s">
        <v>3293</v>
      </c>
      <c r="E1093" s="651" t="s">
        <v>608</v>
      </c>
      <c r="F1093" s="652" t="s">
        <v>3297</v>
      </c>
      <c r="G1093" s="651" t="s">
        <v>630</v>
      </c>
      <c r="H1093" s="651" t="s">
        <v>1692</v>
      </c>
      <c r="I1093" s="651" t="s">
        <v>1693</v>
      </c>
      <c r="J1093" s="651" t="s">
        <v>1694</v>
      </c>
      <c r="K1093" s="651" t="s">
        <v>1695</v>
      </c>
      <c r="L1093" s="653">
        <v>686.95274519508041</v>
      </c>
      <c r="M1093" s="653">
        <v>85.003026800000015</v>
      </c>
      <c r="N1093" s="654">
        <v>58393.062610150999</v>
      </c>
    </row>
    <row r="1094" spans="1:14" ht="14.4" customHeight="1" x14ac:dyDescent="0.3">
      <c r="A1094" s="649" t="s">
        <v>580</v>
      </c>
      <c r="B1094" s="650" t="s">
        <v>581</v>
      </c>
      <c r="C1094" s="651" t="s">
        <v>596</v>
      </c>
      <c r="D1094" s="652" t="s">
        <v>3293</v>
      </c>
      <c r="E1094" s="651" t="s">
        <v>608</v>
      </c>
      <c r="F1094" s="652" t="s">
        <v>3297</v>
      </c>
      <c r="G1094" s="651" t="s">
        <v>630</v>
      </c>
      <c r="H1094" s="651" t="s">
        <v>1700</v>
      </c>
      <c r="I1094" s="651" t="s">
        <v>1467</v>
      </c>
      <c r="J1094" s="651" t="s">
        <v>1701</v>
      </c>
      <c r="K1094" s="651" t="s">
        <v>1702</v>
      </c>
      <c r="L1094" s="653">
        <v>32.634830804041535</v>
      </c>
      <c r="M1094" s="653">
        <v>74</v>
      </c>
      <c r="N1094" s="654">
        <v>2414.9774794990735</v>
      </c>
    </row>
    <row r="1095" spans="1:14" ht="14.4" customHeight="1" x14ac:dyDescent="0.3">
      <c r="A1095" s="649" t="s">
        <v>580</v>
      </c>
      <c r="B1095" s="650" t="s">
        <v>581</v>
      </c>
      <c r="C1095" s="651" t="s">
        <v>596</v>
      </c>
      <c r="D1095" s="652" t="s">
        <v>3293</v>
      </c>
      <c r="E1095" s="651" t="s">
        <v>608</v>
      </c>
      <c r="F1095" s="652" t="s">
        <v>3297</v>
      </c>
      <c r="G1095" s="651" t="s">
        <v>630</v>
      </c>
      <c r="H1095" s="651" t="s">
        <v>1703</v>
      </c>
      <c r="I1095" s="651" t="s">
        <v>1467</v>
      </c>
      <c r="J1095" s="651" t="s">
        <v>1704</v>
      </c>
      <c r="K1095" s="651" t="s">
        <v>1705</v>
      </c>
      <c r="L1095" s="653">
        <v>19.574886828552501</v>
      </c>
      <c r="M1095" s="653">
        <v>10</v>
      </c>
      <c r="N1095" s="654">
        <v>195.74886828552502</v>
      </c>
    </row>
    <row r="1096" spans="1:14" ht="14.4" customHeight="1" x14ac:dyDescent="0.3">
      <c r="A1096" s="649" t="s">
        <v>580</v>
      </c>
      <c r="B1096" s="650" t="s">
        <v>581</v>
      </c>
      <c r="C1096" s="651" t="s">
        <v>596</v>
      </c>
      <c r="D1096" s="652" t="s">
        <v>3293</v>
      </c>
      <c r="E1096" s="651" t="s">
        <v>608</v>
      </c>
      <c r="F1096" s="652" t="s">
        <v>3297</v>
      </c>
      <c r="G1096" s="651" t="s">
        <v>630</v>
      </c>
      <c r="H1096" s="651" t="s">
        <v>3137</v>
      </c>
      <c r="I1096" s="651" t="s">
        <v>3138</v>
      </c>
      <c r="J1096" s="651" t="s">
        <v>3139</v>
      </c>
      <c r="K1096" s="651" t="s">
        <v>3140</v>
      </c>
      <c r="L1096" s="653">
        <v>10155.462863778137</v>
      </c>
      <c r="M1096" s="653">
        <v>226</v>
      </c>
      <c r="N1096" s="654">
        <v>2295134.607213859</v>
      </c>
    </row>
    <row r="1097" spans="1:14" ht="14.4" customHeight="1" x14ac:dyDescent="0.3">
      <c r="A1097" s="649" t="s">
        <v>580</v>
      </c>
      <c r="B1097" s="650" t="s">
        <v>581</v>
      </c>
      <c r="C1097" s="651" t="s">
        <v>596</v>
      </c>
      <c r="D1097" s="652" t="s">
        <v>3293</v>
      </c>
      <c r="E1097" s="651" t="s">
        <v>608</v>
      </c>
      <c r="F1097" s="652" t="s">
        <v>3297</v>
      </c>
      <c r="G1097" s="651" t="s">
        <v>630</v>
      </c>
      <c r="H1097" s="651" t="s">
        <v>1708</v>
      </c>
      <c r="I1097" s="651" t="s">
        <v>1708</v>
      </c>
      <c r="J1097" s="651" t="s">
        <v>1709</v>
      </c>
      <c r="K1097" s="651" t="s">
        <v>1710</v>
      </c>
      <c r="L1097" s="653">
        <v>448.27012343877686</v>
      </c>
      <c r="M1097" s="653">
        <v>175.11499979999999</v>
      </c>
      <c r="N1097" s="654">
        <v>78498.82257632738</v>
      </c>
    </row>
    <row r="1098" spans="1:14" ht="14.4" customHeight="1" x14ac:dyDescent="0.3">
      <c r="A1098" s="649" t="s">
        <v>580</v>
      </c>
      <c r="B1098" s="650" t="s">
        <v>581</v>
      </c>
      <c r="C1098" s="651" t="s">
        <v>596</v>
      </c>
      <c r="D1098" s="652" t="s">
        <v>3293</v>
      </c>
      <c r="E1098" s="651" t="s">
        <v>608</v>
      </c>
      <c r="F1098" s="652" t="s">
        <v>3297</v>
      </c>
      <c r="G1098" s="651" t="s">
        <v>630</v>
      </c>
      <c r="H1098" s="651" t="s">
        <v>1715</v>
      </c>
      <c r="I1098" s="651" t="s">
        <v>1716</v>
      </c>
      <c r="J1098" s="651" t="s">
        <v>1717</v>
      </c>
      <c r="K1098" s="651" t="s">
        <v>1718</v>
      </c>
      <c r="L1098" s="653">
        <v>655.20077838620819</v>
      </c>
      <c r="M1098" s="653">
        <v>12.284697</v>
      </c>
      <c r="N1098" s="654">
        <v>8048.943036638716</v>
      </c>
    </row>
    <row r="1099" spans="1:14" ht="14.4" customHeight="1" x14ac:dyDescent="0.3">
      <c r="A1099" s="649" t="s">
        <v>580</v>
      </c>
      <c r="B1099" s="650" t="s">
        <v>581</v>
      </c>
      <c r="C1099" s="651" t="s">
        <v>596</v>
      </c>
      <c r="D1099" s="652" t="s">
        <v>3293</v>
      </c>
      <c r="E1099" s="651" t="s">
        <v>608</v>
      </c>
      <c r="F1099" s="652" t="s">
        <v>3297</v>
      </c>
      <c r="G1099" s="651" t="s">
        <v>630</v>
      </c>
      <c r="H1099" s="651" t="s">
        <v>1723</v>
      </c>
      <c r="I1099" s="651" t="s">
        <v>1724</v>
      </c>
      <c r="J1099" s="651" t="s">
        <v>1725</v>
      </c>
      <c r="K1099" s="651" t="s">
        <v>1726</v>
      </c>
      <c r="L1099" s="653">
        <v>7067.7599475349971</v>
      </c>
      <c r="M1099" s="653">
        <v>16</v>
      </c>
      <c r="N1099" s="654">
        <v>113084.15916055995</v>
      </c>
    </row>
    <row r="1100" spans="1:14" ht="14.4" customHeight="1" x14ac:dyDescent="0.3">
      <c r="A1100" s="649" t="s">
        <v>580</v>
      </c>
      <c r="B1100" s="650" t="s">
        <v>581</v>
      </c>
      <c r="C1100" s="651" t="s">
        <v>596</v>
      </c>
      <c r="D1100" s="652" t="s">
        <v>3293</v>
      </c>
      <c r="E1100" s="651" t="s">
        <v>608</v>
      </c>
      <c r="F1100" s="652" t="s">
        <v>3297</v>
      </c>
      <c r="G1100" s="651" t="s">
        <v>630</v>
      </c>
      <c r="H1100" s="651" t="s">
        <v>1727</v>
      </c>
      <c r="I1100" s="651" t="s">
        <v>1727</v>
      </c>
      <c r="J1100" s="651" t="s">
        <v>1728</v>
      </c>
      <c r="K1100" s="651" t="s">
        <v>1729</v>
      </c>
      <c r="L1100" s="653">
        <v>69.940423700697622</v>
      </c>
      <c r="M1100" s="653">
        <v>23.687999999999999</v>
      </c>
      <c r="N1100" s="654">
        <v>1656.7487566221253</v>
      </c>
    </row>
    <row r="1101" spans="1:14" ht="14.4" customHeight="1" x14ac:dyDescent="0.3">
      <c r="A1101" s="649" t="s">
        <v>580</v>
      </c>
      <c r="B1101" s="650" t="s">
        <v>581</v>
      </c>
      <c r="C1101" s="651" t="s">
        <v>596</v>
      </c>
      <c r="D1101" s="652" t="s">
        <v>3293</v>
      </c>
      <c r="E1101" s="651" t="s">
        <v>608</v>
      </c>
      <c r="F1101" s="652" t="s">
        <v>3297</v>
      </c>
      <c r="G1101" s="651" t="s">
        <v>630</v>
      </c>
      <c r="H1101" s="651" t="s">
        <v>1730</v>
      </c>
      <c r="I1101" s="651" t="s">
        <v>1730</v>
      </c>
      <c r="J1101" s="651" t="s">
        <v>1728</v>
      </c>
      <c r="K1101" s="651" t="s">
        <v>1731</v>
      </c>
      <c r="L1101" s="653">
        <v>354.49214752159429</v>
      </c>
      <c r="M1101" s="653">
        <v>8</v>
      </c>
      <c r="N1101" s="654">
        <v>2835.9371801727543</v>
      </c>
    </row>
    <row r="1102" spans="1:14" ht="14.4" customHeight="1" x14ac:dyDescent="0.3">
      <c r="A1102" s="649" t="s">
        <v>580</v>
      </c>
      <c r="B1102" s="650" t="s">
        <v>581</v>
      </c>
      <c r="C1102" s="651" t="s">
        <v>596</v>
      </c>
      <c r="D1102" s="652" t="s">
        <v>3293</v>
      </c>
      <c r="E1102" s="651" t="s">
        <v>608</v>
      </c>
      <c r="F1102" s="652" t="s">
        <v>3297</v>
      </c>
      <c r="G1102" s="651" t="s">
        <v>630</v>
      </c>
      <c r="H1102" s="651" t="s">
        <v>3141</v>
      </c>
      <c r="I1102" s="651" t="s">
        <v>3142</v>
      </c>
      <c r="J1102" s="651" t="s">
        <v>3143</v>
      </c>
      <c r="K1102" s="651" t="s">
        <v>3144</v>
      </c>
      <c r="L1102" s="653">
        <v>4030.8664285714294</v>
      </c>
      <c r="M1102" s="653">
        <v>7</v>
      </c>
      <c r="N1102" s="654">
        <v>28216.065000000006</v>
      </c>
    </row>
    <row r="1103" spans="1:14" ht="14.4" customHeight="1" x14ac:dyDescent="0.3">
      <c r="A1103" s="649" t="s">
        <v>580</v>
      </c>
      <c r="B1103" s="650" t="s">
        <v>581</v>
      </c>
      <c r="C1103" s="651" t="s">
        <v>596</v>
      </c>
      <c r="D1103" s="652" t="s">
        <v>3293</v>
      </c>
      <c r="E1103" s="651" t="s">
        <v>608</v>
      </c>
      <c r="F1103" s="652" t="s">
        <v>3297</v>
      </c>
      <c r="G1103" s="651" t="s">
        <v>630</v>
      </c>
      <c r="H1103" s="651" t="s">
        <v>3145</v>
      </c>
      <c r="I1103" s="651" t="s">
        <v>3145</v>
      </c>
      <c r="J1103" s="651" t="s">
        <v>3146</v>
      </c>
      <c r="K1103" s="651" t="s">
        <v>3147</v>
      </c>
      <c r="L1103" s="653">
        <v>9490.1483050847492</v>
      </c>
      <c r="M1103" s="653">
        <v>58.999999999999986</v>
      </c>
      <c r="N1103" s="654">
        <v>559918.75000000012</v>
      </c>
    </row>
    <row r="1104" spans="1:14" ht="14.4" customHeight="1" x14ac:dyDescent="0.3">
      <c r="A1104" s="649" t="s">
        <v>580</v>
      </c>
      <c r="B1104" s="650" t="s">
        <v>581</v>
      </c>
      <c r="C1104" s="651" t="s">
        <v>596</v>
      </c>
      <c r="D1104" s="652" t="s">
        <v>3293</v>
      </c>
      <c r="E1104" s="651" t="s">
        <v>608</v>
      </c>
      <c r="F1104" s="652" t="s">
        <v>3297</v>
      </c>
      <c r="G1104" s="651" t="s">
        <v>630</v>
      </c>
      <c r="H1104" s="651" t="s">
        <v>3148</v>
      </c>
      <c r="I1104" s="651" t="s">
        <v>1467</v>
      </c>
      <c r="J1104" s="651" t="s">
        <v>3149</v>
      </c>
      <c r="K1104" s="651"/>
      <c r="L1104" s="653">
        <v>13.381679338117959</v>
      </c>
      <c r="M1104" s="653">
        <v>685</v>
      </c>
      <c r="N1104" s="654">
        <v>9166.4503466108017</v>
      </c>
    </row>
    <row r="1105" spans="1:14" ht="14.4" customHeight="1" x14ac:dyDescent="0.3">
      <c r="A1105" s="649" t="s">
        <v>580</v>
      </c>
      <c r="B1105" s="650" t="s">
        <v>581</v>
      </c>
      <c r="C1105" s="651" t="s">
        <v>596</v>
      </c>
      <c r="D1105" s="652" t="s">
        <v>3293</v>
      </c>
      <c r="E1105" s="651" t="s">
        <v>608</v>
      </c>
      <c r="F1105" s="652" t="s">
        <v>3297</v>
      </c>
      <c r="G1105" s="651" t="s">
        <v>630</v>
      </c>
      <c r="H1105" s="651" t="s">
        <v>3150</v>
      </c>
      <c r="I1105" s="651" t="s">
        <v>3151</v>
      </c>
      <c r="J1105" s="651" t="s">
        <v>3152</v>
      </c>
      <c r="K1105" s="651" t="s">
        <v>3153</v>
      </c>
      <c r="L1105" s="653">
        <v>1.1499999866362283</v>
      </c>
      <c r="M1105" s="653">
        <v>5</v>
      </c>
      <c r="N1105" s="654">
        <v>5.7499999331811411</v>
      </c>
    </row>
    <row r="1106" spans="1:14" ht="14.4" customHeight="1" x14ac:dyDescent="0.3">
      <c r="A1106" s="649" t="s">
        <v>580</v>
      </c>
      <c r="B1106" s="650" t="s">
        <v>581</v>
      </c>
      <c r="C1106" s="651" t="s">
        <v>596</v>
      </c>
      <c r="D1106" s="652" t="s">
        <v>3293</v>
      </c>
      <c r="E1106" s="651" t="s">
        <v>608</v>
      </c>
      <c r="F1106" s="652" t="s">
        <v>3297</v>
      </c>
      <c r="G1106" s="651" t="s">
        <v>630</v>
      </c>
      <c r="H1106" s="651" t="s">
        <v>1768</v>
      </c>
      <c r="I1106" s="651" t="s">
        <v>1768</v>
      </c>
      <c r="J1106" s="651" t="s">
        <v>1769</v>
      </c>
      <c r="K1106" s="651" t="s">
        <v>1770</v>
      </c>
      <c r="L1106" s="653">
        <v>285.01657142857135</v>
      </c>
      <c r="M1106" s="653">
        <v>7</v>
      </c>
      <c r="N1106" s="654">
        <v>1995.1159999999995</v>
      </c>
    </row>
    <row r="1107" spans="1:14" ht="14.4" customHeight="1" x14ac:dyDescent="0.3">
      <c r="A1107" s="649" t="s">
        <v>580</v>
      </c>
      <c r="B1107" s="650" t="s">
        <v>581</v>
      </c>
      <c r="C1107" s="651" t="s">
        <v>596</v>
      </c>
      <c r="D1107" s="652" t="s">
        <v>3293</v>
      </c>
      <c r="E1107" s="651" t="s">
        <v>608</v>
      </c>
      <c r="F1107" s="652" t="s">
        <v>3297</v>
      </c>
      <c r="G1107" s="651" t="s">
        <v>630</v>
      </c>
      <c r="H1107" s="651" t="s">
        <v>3154</v>
      </c>
      <c r="I1107" s="651" t="s">
        <v>3155</v>
      </c>
      <c r="J1107" s="651" t="s">
        <v>3156</v>
      </c>
      <c r="K1107" s="651" t="s">
        <v>3157</v>
      </c>
      <c r="L1107" s="653">
        <v>3421.7899999999995</v>
      </c>
      <c r="M1107" s="653">
        <v>1</v>
      </c>
      <c r="N1107" s="654">
        <v>3421.7899999999995</v>
      </c>
    </row>
    <row r="1108" spans="1:14" ht="14.4" customHeight="1" x14ac:dyDescent="0.3">
      <c r="A1108" s="649" t="s">
        <v>580</v>
      </c>
      <c r="B1108" s="650" t="s">
        <v>581</v>
      </c>
      <c r="C1108" s="651" t="s">
        <v>596</v>
      </c>
      <c r="D1108" s="652" t="s">
        <v>3293</v>
      </c>
      <c r="E1108" s="651" t="s">
        <v>608</v>
      </c>
      <c r="F1108" s="652" t="s">
        <v>3297</v>
      </c>
      <c r="G1108" s="651" t="s">
        <v>630</v>
      </c>
      <c r="H1108" s="651" t="s">
        <v>3158</v>
      </c>
      <c r="I1108" s="651" t="s">
        <v>1467</v>
      </c>
      <c r="J1108" s="651" t="s">
        <v>3159</v>
      </c>
      <c r="K1108" s="651" t="s">
        <v>3160</v>
      </c>
      <c r="L1108" s="653">
        <v>485.96694444444398</v>
      </c>
      <c r="M1108" s="653">
        <v>32</v>
      </c>
      <c r="N1108" s="654">
        <v>15550.942222222207</v>
      </c>
    </row>
    <row r="1109" spans="1:14" ht="14.4" customHeight="1" x14ac:dyDescent="0.3">
      <c r="A1109" s="649" t="s">
        <v>580</v>
      </c>
      <c r="B1109" s="650" t="s">
        <v>581</v>
      </c>
      <c r="C1109" s="651" t="s">
        <v>596</v>
      </c>
      <c r="D1109" s="652" t="s">
        <v>3293</v>
      </c>
      <c r="E1109" s="651" t="s">
        <v>608</v>
      </c>
      <c r="F1109" s="652" t="s">
        <v>3297</v>
      </c>
      <c r="G1109" s="651" t="s">
        <v>630</v>
      </c>
      <c r="H1109" s="651" t="s">
        <v>1783</v>
      </c>
      <c r="I1109" s="651" t="s">
        <v>1783</v>
      </c>
      <c r="J1109" s="651" t="s">
        <v>1784</v>
      </c>
      <c r="K1109" s="651" t="s">
        <v>1785</v>
      </c>
      <c r="L1109" s="653">
        <v>120.7501040423426</v>
      </c>
      <c r="M1109" s="653">
        <v>216.26400739999997</v>
      </c>
      <c r="N1109" s="654">
        <v>26113.901394163946</v>
      </c>
    </row>
    <row r="1110" spans="1:14" ht="14.4" customHeight="1" x14ac:dyDescent="0.3">
      <c r="A1110" s="649" t="s">
        <v>580</v>
      </c>
      <c r="B1110" s="650" t="s">
        <v>581</v>
      </c>
      <c r="C1110" s="651" t="s">
        <v>596</v>
      </c>
      <c r="D1110" s="652" t="s">
        <v>3293</v>
      </c>
      <c r="E1110" s="651" t="s">
        <v>608</v>
      </c>
      <c r="F1110" s="652" t="s">
        <v>3297</v>
      </c>
      <c r="G1110" s="651" t="s">
        <v>630</v>
      </c>
      <c r="H1110" s="651" t="s">
        <v>1786</v>
      </c>
      <c r="I1110" s="651" t="s">
        <v>1786</v>
      </c>
      <c r="J1110" s="651" t="s">
        <v>1784</v>
      </c>
      <c r="K1110" s="651" t="s">
        <v>1787</v>
      </c>
      <c r="L1110" s="653">
        <v>665.84998764458635</v>
      </c>
      <c r="M1110" s="653">
        <v>90.964095300000011</v>
      </c>
      <c r="N1110" s="654">
        <v>60568.441731605984</v>
      </c>
    </row>
    <row r="1111" spans="1:14" ht="14.4" customHeight="1" x14ac:dyDescent="0.3">
      <c r="A1111" s="649" t="s">
        <v>580</v>
      </c>
      <c r="B1111" s="650" t="s">
        <v>581</v>
      </c>
      <c r="C1111" s="651" t="s">
        <v>596</v>
      </c>
      <c r="D1111" s="652" t="s">
        <v>3293</v>
      </c>
      <c r="E1111" s="651" t="s">
        <v>608</v>
      </c>
      <c r="F1111" s="652" t="s">
        <v>3297</v>
      </c>
      <c r="G1111" s="651" t="s">
        <v>630</v>
      </c>
      <c r="H1111" s="651" t="s">
        <v>1788</v>
      </c>
      <c r="I1111" s="651" t="s">
        <v>1788</v>
      </c>
      <c r="J1111" s="651" t="s">
        <v>1789</v>
      </c>
      <c r="K1111" s="651" t="s">
        <v>1790</v>
      </c>
      <c r="L1111" s="653">
        <v>120.74999416040818</v>
      </c>
      <c r="M1111" s="653">
        <v>289.50937469999985</v>
      </c>
      <c r="N1111" s="654">
        <v>34958.255304408405</v>
      </c>
    </row>
    <row r="1112" spans="1:14" ht="14.4" customHeight="1" x14ac:dyDescent="0.3">
      <c r="A1112" s="649" t="s">
        <v>580</v>
      </c>
      <c r="B1112" s="650" t="s">
        <v>581</v>
      </c>
      <c r="C1112" s="651" t="s">
        <v>596</v>
      </c>
      <c r="D1112" s="652" t="s">
        <v>3293</v>
      </c>
      <c r="E1112" s="651" t="s">
        <v>608</v>
      </c>
      <c r="F1112" s="652" t="s">
        <v>3297</v>
      </c>
      <c r="G1112" s="651" t="s">
        <v>630</v>
      </c>
      <c r="H1112" s="651" t="s">
        <v>1791</v>
      </c>
      <c r="I1112" s="651" t="s">
        <v>1791</v>
      </c>
      <c r="J1112" s="651" t="s">
        <v>1789</v>
      </c>
      <c r="K1112" s="651" t="s">
        <v>1792</v>
      </c>
      <c r="L1112" s="653">
        <v>298.99993804817751</v>
      </c>
      <c r="M1112" s="653">
        <v>251.48227479999994</v>
      </c>
      <c r="N1112" s="654">
        <v>75193.18458541474</v>
      </c>
    </row>
    <row r="1113" spans="1:14" ht="14.4" customHeight="1" x14ac:dyDescent="0.3">
      <c r="A1113" s="649" t="s">
        <v>580</v>
      </c>
      <c r="B1113" s="650" t="s">
        <v>581</v>
      </c>
      <c r="C1113" s="651" t="s">
        <v>596</v>
      </c>
      <c r="D1113" s="652" t="s">
        <v>3293</v>
      </c>
      <c r="E1113" s="651" t="s">
        <v>608</v>
      </c>
      <c r="F1113" s="652" t="s">
        <v>3297</v>
      </c>
      <c r="G1113" s="651" t="s">
        <v>630</v>
      </c>
      <c r="H1113" s="651" t="s">
        <v>1793</v>
      </c>
      <c r="I1113" s="651" t="s">
        <v>1793</v>
      </c>
      <c r="J1113" s="651" t="s">
        <v>1789</v>
      </c>
      <c r="K1113" s="651" t="s">
        <v>1794</v>
      </c>
      <c r="L1113" s="653">
        <v>644.00001648373325</v>
      </c>
      <c r="M1113" s="653">
        <v>393.29501949999963</v>
      </c>
      <c r="N1113" s="654">
        <v>253281.99904096997</v>
      </c>
    </row>
    <row r="1114" spans="1:14" ht="14.4" customHeight="1" x14ac:dyDescent="0.3">
      <c r="A1114" s="649" t="s">
        <v>580</v>
      </c>
      <c r="B1114" s="650" t="s">
        <v>581</v>
      </c>
      <c r="C1114" s="651" t="s">
        <v>596</v>
      </c>
      <c r="D1114" s="652" t="s">
        <v>3293</v>
      </c>
      <c r="E1114" s="651" t="s">
        <v>608</v>
      </c>
      <c r="F1114" s="652" t="s">
        <v>3297</v>
      </c>
      <c r="G1114" s="651" t="s">
        <v>630</v>
      </c>
      <c r="H1114" s="651" t="s">
        <v>1795</v>
      </c>
      <c r="I1114" s="651" t="s">
        <v>1795</v>
      </c>
      <c r="J1114" s="651" t="s">
        <v>1796</v>
      </c>
      <c r="K1114" s="651" t="s">
        <v>1797</v>
      </c>
      <c r="L1114" s="653">
        <v>124.19999480051544</v>
      </c>
      <c r="M1114" s="653">
        <v>131.40725340000003</v>
      </c>
      <c r="N1114" s="654">
        <v>16320.780189030018</v>
      </c>
    </row>
    <row r="1115" spans="1:14" ht="14.4" customHeight="1" x14ac:dyDescent="0.3">
      <c r="A1115" s="649" t="s">
        <v>580</v>
      </c>
      <c r="B1115" s="650" t="s">
        <v>581</v>
      </c>
      <c r="C1115" s="651" t="s">
        <v>596</v>
      </c>
      <c r="D1115" s="652" t="s">
        <v>3293</v>
      </c>
      <c r="E1115" s="651" t="s">
        <v>608</v>
      </c>
      <c r="F1115" s="652" t="s">
        <v>3297</v>
      </c>
      <c r="G1115" s="651" t="s">
        <v>630</v>
      </c>
      <c r="H1115" s="651" t="s">
        <v>1798</v>
      </c>
      <c r="I1115" s="651" t="s">
        <v>1798</v>
      </c>
      <c r="J1115" s="651" t="s">
        <v>1796</v>
      </c>
      <c r="K1115" s="651" t="s">
        <v>1799</v>
      </c>
      <c r="L1115" s="653">
        <v>217.34997218842253</v>
      </c>
      <c r="M1115" s="653">
        <v>440.5664139999999</v>
      </c>
      <c r="N1115" s="654">
        <v>95757.097830053026</v>
      </c>
    </row>
    <row r="1116" spans="1:14" ht="14.4" customHeight="1" x14ac:dyDescent="0.3">
      <c r="A1116" s="649" t="s">
        <v>580</v>
      </c>
      <c r="B1116" s="650" t="s">
        <v>581</v>
      </c>
      <c r="C1116" s="651" t="s">
        <v>596</v>
      </c>
      <c r="D1116" s="652" t="s">
        <v>3293</v>
      </c>
      <c r="E1116" s="651" t="s">
        <v>608</v>
      </c>
      <c r="F1116" s="652" t="s">
        <v>3297</v>
      </c>
      <c r="G1116" s="651" t="s">
        <v>630</v>
      </c>
      <c r="H1116" s="651" t="s">
        <v>1802</v>
      </c>
      <c r="I1116" s="651" t="s">
        <v>1802</v>
      </c>
      <c r="J1116" s="651" t="s">
        <v>1803</v>
      </c>
      <c r="K1116" s="651" t="s">
        <v>1804</v>
      </c>
      <c r="L1116" s="653">
        <v>10856.181666666667</v>
      </c>
      <c r="M1116" s="653">
        <v>3</v>
      </c>
      <c r="N1116" s="654">
        <v>32568.545000000002</v>
      </c>
    </row>
    <row r="1117" spans="1:14" ht="14.4" customHeight="1" x14ac:dyDescent="0.3">
      <c r="A1117" s="649" t="s">
        <v>580</v>
      </c>
      <c r="B1117" s="650" t="s">
        <v>581</v>
      </c>
      <c r="C1117" s="651" t="s">
        <v>596</v>
      </c>
      <c r="D1117" s="652" t="s">
        <v>3293</v>
      </c>
      <c r="E1117" s="651" t="s">
        <v>608</v>
      </c>
      <c r="F1117" s="652" t="s">
        <v>3297</v>
      </c>
      <c r="G1117" s="651" t="s">
        <v>630</v>
      </c>
      <c r="H1117" s="651" t="s">
        <v>1805</v>
      </c>
      <c r="I1117" s="651" t="s">
        <v>1805</v>
      </c>
      <c r="J1117" s="651" t="s">
        <v>1784</v>
      </c>
      <c r="K1117" s="651" t="s">
        <v>1806</v>
      </c>
      <c r="L1117" s="653">
        <v>286.35000769195625</v>
      </c>
      <c r="M1117" s="653">
        <v>302.32170830000007</v>
      </c>
      <c r="N1117" s="654">
        <v>86569.82349715037</v>
      </c>
    </row>
    <row r="1118" spans="1:14" ht="14.4" customHeight="1" x14ac:dyDescent="0.3">
      <c r="A1118" s="649" t="s">
        <v>580</v>
      </c>
      <c r="B1118" s="650" t="s">
        <v>581</v>
      </c>
      <c r="C1118" s="651" t="s">
        <v>596</v>
      </c>
      <c r="D1118" s="652" t="s">
        <v>3293</v>
      </c>
      <c r="E1118" s="651" t="s">
        <v>608</v>
      </c>
      <c r="F1118" s="652" t="s">
        <v>3297</v>
      </c>
      <c r="G1118" s="651" t="s">
        <v>630</v>
      </c>
      <c r="H1118" s="651" t="s">
        <v>1814</v>
      </c>
      <c r="I1118" s="651" t="s">
        <v>1814</v>
      </c>
      <c r="J1118" s="651" t="s">
        <v>1784</v>
      </c>
      <c r="K1118" s="651" t="s">
        <v>1815</v>
      </c>
      <c r="L1118" s="653">
        <v>696.79201248372783</v>
      </c>
      <c r="M1118" s="653">
        <v>49.698180300000011</v>
      </c>
      <c r="N1118" s="654">
        <v>34629.295068016167</v>
      </c>
    </row>
    <row r="1119" spans="1:14" ht="14.4" customHeight="1" x14ac:dyDescent="0.3">
      <c r="A1119" s="649" t="s">
        <v>580</v>
      </c>
      <c r="B1119" s="650" t="s">
        <v>581</v>
      </c>
      <c r="C1119" s="651" t="s">
        <v>596</v>
      </c>
      <c r="D1119" s="652" t="s">
        <v>3293</v>
      </c>
      <c r="E1119" s="651" t="s">
        <v>608</v>
      </c>
      <c r="F1119" s="652" t="s">
        <v>3297</v>
      </c>
      <c r="G1119" s="651" t="s">
        <v>630</v>
      </c>
      <c r="H1119" s="651" t="s">
        <v>1832</v>
      </c>
      <c r="I1119" s="651" t="s">
        <v>1832</v>
      </c>
      <c r="J1119" s="651" t="s">
        <v>1833</v>
      </c>
      <c r="K1119" s="651" t="s">
        <v>1834</v>
      </c>
      <c r="L1119" s="653">
        <v>591.59808391481795</v>
      </c>
      <c r="M1119" s="653">
        <v>3.9039999999999999</v>
      </c>
      <c r="N1119" s="654">
        <v>2309.5989196034493</v>
      </c>
    </row>
    <row r="1120" spans="1:14" ht="14.4" customHeight="1" x14ac:dyDescent="0.3">
      <c r="A1120" s="649" t="s">
        <v>580</v>
      </c>
      <c r="B1120" s="650" t="s">
        <v>581</v>
      </c>
      <c r="C1120" s="651" t="s">
        <v>596</v>
      </c>
      <c r="D1120" s="652" t="s">
        <v>3293</v>
      </c>
      <c r="E1120" s="651" t="s">
        <v>608</v>
      </c>
      <c r="F1120" s="652" t="s">
        <v>3297</v>
      </c>
      <c r="G1120" s="651" t="s">
        <v>1839</v>
      </c>
      <c r="H1120" s="651" t="s">
        <v>1955</v>
      </c>
      <c r="I1120" s="651" t="s">
        <v>1956</v>
      </c>
      <c r="J1120" s="651" t="s">
        <v>1945</v>
      </c>
      <c r="K1120" s="651" t="s">
        <v>1957</v>
      </c>
      <c r="L1120" s="653">
        <v>71.405477521893033</v>
      </c>
      <c r="M1120" s="653">
        <v>55</v>
      </c>
      <c r="N1120" s="654">
        <v>3927.3012637041165</v>
      </c>
    </row>
    <row r="1121" spans="1:14" ht="14.4" customHeight="1" x14ac:dyDescent="0.3">
      <c r="A1121" s="649" t="s">
        <v>580</v>
      </c>
      <c r="B1121" s="650" t="s">
        <v>581</v>
      </c>
      <c r="C1121" s="651" t="s">
        <v>596</v>
      </c>
      <c r="D1121" s="652" t="s">
        <v>3293</v>
      </c>
      <c r="E1121" s="651" t="s">
        <v>608</v>
      </c>
      <c r="F1121" s="652" t="s">
        <v>3297</v>
      </c>
      <c r="G1121" s="651" t="s">
        <v>1839</v>
      </c>
      <c r="H1121" s="651" t="s">
        <v>1987</v>
      </c>
      <c r="I1121" s="651" t="s">
        <v>1988</v>
      </c>
      <c r="J1121" s="651" t="s">
        <v>1989</v>
      </c>
      <c r="K1121" s="651" t="s">
        <v>1990</v>
      </c>
      <c r="L1121" s="653">
        <v>70.909901269809225</v>
      </c>
      <c r="M1121" s="653">
        <v>4</v>
      </c>
      <c r="N1121" s="654">
        <v>283.6396050792369</v>
      </c>
    </row>
    <row r="1122" spans="1:14" ht="14.4" customHeight="1" x14ac:dyDescent="0.3">
      <c r="A1122" s="649" t="s">
        <v>580</v>
      </c>
      <c r="B1122" s="650" t="s">
        <v>581</v>
      </c>
      <c r="C1122" s="651" t="s">
        <v>596</v>
      </c>
      <c r="D1122" s="652" t="s">
        <v>3293</v>
      </c>
      <c r="E1122" s="651" t="s">
        <v>608</v>
      </c>
      <c r="F1122" s="652" t="s">
        <v>3297</v>
      </c>
      <c r="G1122" s="651" t="s">
        <v>1839</v>
      </c>
      <c r="H1122" s="651" t="s">
        <v>2045</v>
      </c>
      <c r="I1122" s="651" t="s">
        <v>2045</v>
      </c>
      <c r="J1122" s="651" t="s">
        <v>2046</v>
      </c>
      <c r="K1122" s="651" t="s">
        <v>2047</v>
      </c>
      <c r="L1122" s="653">
        <v>93.752224477505393</v>
      </c>
      <c r="M1122" s="653">
        <v>9.0179999999999989</v>
      </c>
      <c r="N1122" s="654">
        <v>845.45756033814359</v>
      </c>
    </row>
    <row r="1123" spans="1:14" ht="14.4" customHeight="1" x14ac:dyDescent="0.3">
      <c r="A1123" s="649" t="s">
        <v>580</v>
      </c>
      <c r="B1123" s="650" t="s">
        <v>581</v>
      </c>
      <c r="C1123" s="651" t="s">
        <v>596</v>
      </c>
      <c r="D1123" s="652" t="s">
        <v>3293</v>
      </c>
      <c r="E1123" s="651" t="s">
        <v>608</v>
      </c>
      <c r="F1123" s="652" t="s">
        <v>3297</v>
      </c>
      <c r="G1123" s="651" t="s">
        <v>1839</v>
      </c>
      <c r="H1123" s="651" t="s">
        <v>2048</v>
      </c>
      <c r="I1123" s="651" t="s">
        <v>2049</v>
      </c>
      <c r="J1123" s="651" t="s">
        <v>2046</v>
      </c>
      <c r="K1123" s="651" t="s">
        <v>2050</v>
      </c>
      <c r="L1123" s="653">
        <v>229.0801590641575</v>
      </c>
      <c r="M1123" s="653">
        <v>77.0116285</v>
      </c>
      <c r="N1123" s="654">
        <v>17641.836106569805</v>
      </c>
    </row>
    <row r="1124" spans="1:14" ht="14.4" customHeight="1" x14ac:dyDescent="0.3">
      <c r="A1124" s="649" t="s">
        <v>580</v>
      </c>
      <c r="B1124" s="650" t="s">
        <v>581</v>
      </c>
      <c r="C1124" s="651" t="s">
        <v>596</v>
      </c>
      <c r="D1124" s="652" t="s">
        <v>3293</v>
      </c>
      <c r="E1124" s="651" t="s">
        <v>608</v>
      </c>
      <c r="F1124" s="652" t="s">
        <v>3297</v>
      </c>
      <c r="G1124" s="651" t="s">
        <v>1839</v>
      </c>
      <c r="H1124" s="651" t="s">
        <v>2051</v>
      </c>
      <c r="I1124" s="651" t="s">
        <v>2052</v>
      </c>
      <c r="J1124" s="651" t="s">
        <v>2053</v>
      </c>
      <c r="K1124" s="651" t="s">
        <v>2054</v>
      </c>
      <c r="L1124" s="653">
        <v>5706.1392819900329</v>
      </c>
      <c r="M1124" s="653">
        <v>170</v>
      </c>
      <c r="N1124" s="654">
        <v>970043.67793830554</v>
      </c>
    </row>
    <row r="1125" spans="1:14" ht="14.4" customHeight="1" x14ac:dyDescent="0.3">
      <c r="A1125" s="649" t="s">
        <v>580</v>
      </c>
      <c r="B1125" s="650" t="s">
        <v>581</v>
      </c>
      <c r="C1125" s="651" t="s">
        <v>596</v>
      </c>
      <c r="D1125" s="652" t="s">
        <v>3293</v>
      </c>
      <c r="E1125" s="651" t="s">
        <v>608</v>
      </c>
      <c r="F1125" s="652" t="s">
        <v>3297</v>
      </c>
      <c r="G1125" s="651" t="s">
        <v>1839</v>
      </c>
      <c r="H1125" s="651" t="s">
        <v>2055</v>
      </c>
      <c r="I1125" s="651" t="s">
        <v>2055</v>
      </c>
      <c r="J1125" s="651" t="s">
        <v>2056</v>
      </c>
      <c r="K1125" s="651" t="s">
        <v>2057</v>
      </c>
      <c r="L1125" s="653">
        <v>622.23528412307053</v>
      </c>
      <c r="M1125" s="653">
        <v>42.228199100000005</v>
      </c>
      <c r="N1125" s="654">
        <v>26275.875464994093</v>
      </c>
    </row>
    <row r="1126" spans="1:14" ht="14.4" customHeight="1" x14ac:dyDescent="0.3">
      <c r="A1126" s="649" t="s">
        <v>580</v>
      </c>
      <c r="B1126" s="650" t="s">
        <v>581</v>
      </c>
      <c r="C1126" s="651" t="s">
        <v>596</v>
      </c>
      <c r="D1126" s="652" t="s">
        <v>3293</v>
      </c>
      <c r="E1126" s="651" t="s">
        <v>608</v>
      </c>
      <c r="F1126" s="652" t="s">
        <v>3297</v>
      </c>
      <c r="G1126" s="651" t="s">
        <v>1839</v>
      </c>
      <c r="H1126" s="651" t="s">
        <v>2070</v>
      </c>
      <c r="I1126" s="651" t="s">
        <v>2070</v>
      </c>
      <c r="J1126" s="651" t="s">
        <v>2071</v>
      </c>
      <c r="K1126" s="651" t="s">
        <v>2072</v>
      </c>
      <c r="L1126" s="653">
        <v>173.06091078561587</v>
      </c>
      <c r="M1126" s="653">
        <v>303.15680229999998</v>
      </c>
      <c r="N1126" s="654">
        <v>52464.592316892886</v>
      </c>
    </row>
    <row r="1127" spans="1:14" ht="14.4" customHeight="1" x14ac:dyDescent="0.3">
      <c r="A1127" s="649" t="s">
        <v>580</v>
      </c>
      <c r="B1127" s="650" t="s">
        <v>581</v>
      </c>
      <c r="C1127" s="651" t="s">
        <v>596</v>
      </c>
      <c r="D1127" s="652" t="s">
        <v>3293</v>
      </c>
      <c r="E1127" s="651" t="s">
        <v>608</v>
      </c>
      <c r="F1127" s="652" t="s">
        <v>3297</v>
      </c>
      <c r="G1127" s="651" t="s">
        <v>1839</v>
      </c>
      <c r="H1127" s="651" t="s">
        <v>2077</v>
      </c>
      <c r="I1127" s="651" t="s">
        <v>2078</v>
      </c>
      <c r="J1127" s="651" t="s">
        <v>2079</v>
      </c>
      <c r="K1127" s="651" t="s">
        <v>2080</v>
      </c>
      <c r="L1127" s="653">
        <v>600.21890106372609</v>
      </c>
      <c r="M1127" s="653">
        <v>102.65900000000001</v>
      </c>
      <c r="N1127" s="654">
        <v>61617.872164301065</v>
      </c>
    </row>
    <row r="1128" spans="1:14" ht="14.4" customHeight="1" x14ac:dyDescent="0.3">
      <c r="A1128" s="649" t="s">
        <v>580</v>
      </c>
      <c r="B1128" s="650" t="s">
        <v>581</v>
      </c>
      <c r="C1128" s="651" t="s">
        <v>596</v>
      </c>
      <c r="D1128" s="652" t="s">
        <v>3293</v>
      </c>
      <c r="E1128" s="651" t="s">
        <v>608</v>
      </c>
      <c r="F1128" s="652" t="s">
        <v>3297</v>
      </c>
      <c r="G1128" s="651" t="s">
        <v>1839</v>
      </c>
      <c r="H1128" s="651" t="s">
        <v>2088</v>
      </c>
      <c r="I1128" s="651" t="s">
        <v>2088</v>
      </c>
      <c r="J1128" s="651" t="s">
        <v>2089</v>
      </c>
      <c r="K1128" s="651" t="s">
        <v>2090</v>
      </c>
      <c r="L1128" s="653">
        <v>688.30925360538527</v>
      </c>
      <c r="M1128" s="653">
        <v>44.375660500000059</v>
      </c>
      <c r="N1128" s="654">
        <v>30544.177757001016</v>
      </c>
    </row>
    <row r="1129" spans="1:14" ht="14.4" customHeight="1" x14ac:dyDescent="0.3">
      <c r="A1129" s="649" t="s">
        <v>580</v>
      </c>
      <c r="B1129" s="650" t="s">
        <v>581</v>
      </c>
      <c r="C1129" s="651" t="s">
        <v>596</v>
      </c>
      <c r="D1129" s="652" t="s">
        <v>3293</v>
      </c>
      <c r="E1129" s="651" t="s">
        <v>608</v>
      </c>
      <c r="F1129" s="652" t="s">
        <v>3297</v>
      </c>
      <c r="G1129" s="651" t="s">
        <v>1839</v>
      </c>
      <c r="H1129" s="651" t="s">
        <v>2091</v>
      </c>
      <c r="I1129" s="651" t="s">
        <v>2091</v>
      </c>
      <c r="J1129" s="651" t="s">
        <v>2092</v>
      </c>
      <c r="K1129" s="651" t="s">
        <v>2093</v>
      </c>
      <c r="L1129" s="653">
        <v>269.13259655161721</v>
      </c>
      <c r="M1129" s="653">
        <v>140.0136305</v>
      </c>
      <c r="N1129" s="654">
        <v>37682.231929083711</v>
      </c>
    </row>
    <row r="1130" spans="1:14" ht="14.4" customHeight="1" x14ac:dyDescent="0.3">
      <c r="A1130" s="649" t="s">
        <v>580</v>
      </c>
      <c r="B1130" s="650" t="s">
        <v>581</v>
      </c>
      <c r="C1130" s="651" t="s">
        <v>596</v>
      </c>
      <c r="D1130" s="652" t="s">
        <v>3293</v>
      </c>
      <c r="E1130" s="651" t="s">
        <v>608</v>
      </c>
      <c r="F1130" s="652" t="s">
        <v>3297</v>
      </c>
      <c r="G1130" s="651" t="s">
        <v>1839</v>
      </c>
      <c r="H1130" s="651" t="s">
        <v>2100</v>
      </c>
      <c r="I1130" s="651" t="s">
        <v>2100</v>
      </c>
      <c r="J1130" s="651" t="s">
        <v>2101</v>
      </c>
      <c r="K1130" s="651" t="s">
        <v>2102</v>
      </c>
      <c r="L1130" s="653">
        <v>2703.0858906509184</v>
      </c>
      <c r="M1130" s="653">
        <v>28.234595000000009</v>
      </c>
      <c r="N1130" s="654">
        <v>76320.53537274299</v>
      </c>
    </row>
    <row r="1131" spans="1:14" ht="14.4" customHeight="1" x14ac:dyDescent="0.3">
      <c r="A1131" s="649" t="s">
        <v>580</v>
      </c>
      <c r="B1131" s="650" t="s">
        <v>581</v>
      </c>
      <c r="C1131" s="651" t="s">
        <v>596</v>
      </c>
      <c r="D1131" s="652" t="s">
        <v>3293</v>
      </c>
      <c r="E1131" s="651" t="s">
        <v>608</v>
      </c>
      <c r="F1131" s="652" t="s">
        <v>3297</v>
      </c>
      <c r="G1131" s="651" t="s">
        <v>1839</v>
      </c>
      <c r="H1131" s="651" t="s">
        <v>2103</v>
      </c>
      <c r="I1131" s="651" t="s">
        <v>2103</v>
      </c>
      <c r="J1131" s="651" t="s">
        <v>2071</v>
      </c>
      <c r="K1131" s="651" t="s">
        <v>2104</v>
      </c>
      <c r="L1131" s="653">
        <v>622.25140209949382</v>
      </c>
      <c r="M1131" s="653">
        <v>39.457336400000003</v>
      </c>
      <c r="N1131" s="654">
        <v>24552.382898011398</v>
      </c>
    </row>
    <row r="1132" spans="1:14" ht="14.4" customHeight="1" x14ac:dyDescent="0.3">
      <c r="A1132" s="649" t="s">
        <v>580</v>
      </c>
      <c r="B1132" s="650" t="s">
        <v>581</v>
      </c>
      <c r="C1132" s="651" t="s">
        <v>596</v>
      </c>
      <c r="D1132" s="652" t="s">
        <v>3293</v>
      </c>
      <c r="E1132" s="651" t="s">
        <v>608</v>
      </c>
      <c r="F1132" s="652" t="s">
        <v>3297</v>
      </c>
      <c r="G1132" s="651" t="s">
        <v>1839</v>
      </c>
      <c r="H1132" s="651" t="s">
        <v>2105</v>
      </c>
      <c r="I1132" s="651" t="s">
        <v>2106</v>
      </c>
      <c r="J1132" s="651" t="s">
        <v>2107</v>
      </c>
      <c r="K1132" s="651" t="s">
        <v>2047</v>
      </c>
      <c r="L1132" s="653">
        <v>1244.3118235042803</v>
      </c>
      <c r="M1132" s="653">
        <v>89.497</v>
      </c>
      <c r="N1132" s="654">
        <v>111362.17526816257</v>
      </c>
    </row>
    <row r="1133" spans="1:14" ht="14.4" customHeight="1" x14ac:dyDescent="0.3">
      <c r="A1133" s="649" t="s">
        <v>580</v>
      </c>
      <c r="B1133" s="650" t="s">
        <v>581</v>
      </c>
      <c r="C1133" s="651" t="s">
        <v>596</v>
      </c>
      <c r="D1133" s="652" t="s">
        <v>3293</v>
      </c>
      <c r="E1133" s="651" t="s">
        <v>608</v>
      </c>
      <c r="F1133" s="652" t="s">
        <v>3297</v>
      </c>
      <c r="G1133" s="651" t="s">
        <v>1839</v>
      </c>
      <c r="H1133" s="651" t="s">
        <v>2108</v>
      </c>
      <c r="I1133" s="651" t="s">
        <v>2109</v>
      </c>
      <c r="J1133" s="651" t="s">
        <v>2110</v>
      </c>
      <c r="K1133" s="651" t="s">
        <v>2111</v>
      </c>
      <c r="L1133" s="653">
        <v>1436.529445718772</v>
      </c>
      <c r="M1133" s="653">
        <v>134.76399999999998</v>
      </c>
      <c r="N1133" s="654">
        <v>193592.45422284456</v>
      </c>
    </row>
    <row r="1134" spans="1:14" ht="14.4" customHeight="1" x14ac:dyDescent="0.3">
      <c r="A1134" s="649" t="s">
        <v>580</v>
      </c>
      <c r="B1134" s="650" t="s">
        <v>581</v>
      </c>
      <c r="C1134" s="651" t="s">
        <v>596</v>
      </c>
      <c r="D1134" s="652" t="s">
        <v>3293</v>
      </c>
      <c r="E1134" s="651" t="s">
        <v>608</v>
      </c>
      <c r="F1134" s="652" t="s">
        <v>3297</v>
      </c>
      <c r="G1134" s="651" t="s">
        <v>1839</v>
      </c>
      <c r="H1134" s="651" t="s">
        <v>2112</v>
      </c>
      <c r="I1134" s="651" t="s">
        <v>2112</v>
      </c>
      <c r="J1134" s="651" t="s">
        <v>2113</v>
      </c>
      <c r="K1134" s="651" t="s">
        <v>2114</v>
      </c>
      <c r="L1134" s="653">
        <v>270.8465996506153</v>
      </c>
      <c r="M1134" s="653">
        <v>5</v>
      </c>
      <c r="N1134" s="654">
        <v>1354.2329982530764</v>
      </c>
    </row>
    <row r="1135" spans="1:14" ht="14.4" customHeight="1" x14ac:dyDescent="0.3">
      <c r="A1135" s="649" t="s">
        <v>580</v>
      </c>
      <c r="B1135" s="650" t="s">
        <v>581</v>
      </c>
      <c r="C1135" s="651" t="s">
        <v>596</v>
      </c>
      <c r="D1135" s="652" t="s">
        <v>3293</v>
      </c>
      <c r="E1135" s="651" t="s">
        <v>608</v>
      </c>
      <c r="F1135" s="652" t="s">
        <v>3297</v>
      </c>
      <c r="G1135" s="651" t="s">
        <v>1839</v>
      </c>
      <c r="H1135" s="651" t="s">
        <v>2115</v>
      </c>
      <c r="I1135" s="651" t="s">
        <v>2115</v>
      </c>
      <c r="J1135" s="651" t="s">
        <v>2113</v>
      </c>
      <c r="K1135" s="651" t="s">
        <v>2116</v>
      </c>
      <c r="L1135" s="653">
        <v>1339.6460873222406</v>
      </c>
      <c r="M1135" s="653">
        <v>1</v>
      </c>
      <c r="N1135" s="654">
        <v>1339.6460873222406</v>
      </c>
    </row>
    <row r="1136" spans="1:14" ht="14.4" customHeight="1" x14ac:dyDescent="0.3">
      <c r="A1136" s="649" t="s">
        <v>580</v>
      </c>
      <c r="B1136" s="650" t="s">
        <v>581</v>
      </c>
      <c r="C1136" s="651" t="s">
        <v>596</v>
      </c>
      <c r="D1136" s="652" t="s">
        <v>3293</v>
      </c>
      <c r="E1136" s="651" t="s">
        <v>608</v>
      </c>
      <c r="F1136" s="652" t="s">
        <v>3297</v>
      </c>
      <c r="G1136" s="651" t="s">
        <v>1839</v>
      </c>
      <c r="H1136" s="651" t="s">
        <v>3161</v>
      </c>
      <c r="I1136" s="651" t="s">
        <v>3162</v>
      </c>
      <c r="J1136" s="651" t="s">
        <v>628</v>
      </c>
      <c r="K1136" s="651" t="s">
        <v>629</v>
      </c>
      <c r="L1136" s="653">
        <v>31100.402945742499</v>
      </c>
      <c r="M1136" s="653">
        <v>66</v>
      </c>
      <c r="N1136" s="654">
        <v>2052626.5944190049</v>
      </c>
    </row>
    <row r="1137" spans="1:14" ht="14.4" customHeight="1" x14ac:dyDescent="0.3">
      <c r="A1137" s="649" t="s">
        <v>580</v>
      </c>
      <c r="B1137" s="650" t="s">
        <v>581</v>
      </c>
      <c r="C1137" s="651" t="s">
        <v>596</v>
      </c>
      <c r="D1137" s="652" t="s">
        <v>3293</v>
      </c>
      <c r="E1137" s="651" t="s">
        <v>608</v>
      </c>
      <c r="F1137" s="652" t="s">
        <v>3297</v>
      </c>
      <c r="G1137" s="651" t="s">
        <v>1839</v>
      </c>
      <c r="H1137" s="651" t="s">
        <v>3163</v>
      </c>
      <c r="I1137" s="651" t="s">
        <v>3164</v>
      </c>
      <c r="J1137" s="651" t="s">
        <v>3165</v>
      </c>
      <c r="K1137" s="651" t="s">
        <v>3166</v>
      </c>
      <c r="L1137" s="653">
        <v>23281.194000000003</v>
      </c>
      <c r="M1137" s="653">
        <v>5</v>
      </c>
      <c r="N1137" s="654">
        <v>116405.97000000002</v>
      </c>
    </row>
    <row r="1138" spans="1:14" ht="14.4" customHeight="1" x14ac:dyDescent="0.3">
      <c r="A1138" s="649" t="s">
        <v>580</v>
      </c>
      <c r="B1138" s="650" t="s">
        <v>581</v>
      </c>
      <c r="C1138" s="651" t="s">
        <v>596</v>
      </c>
      <c r="D1138" s="652" t="s">
        <v>3293</v>
      </c>
      <c r="E1138" s="651" t="s">
        <v>3167</v>
      </c>
      <c r="F1138" s="652" t="s">
        <v>3304</v>
      </c>
      <c r="G1138" s="651" t="s">
        <v>630</v>
      </c>
      <c r="H1138" s="651" t="s">
        <v>3168</v>
      </c>
      <c r="I1138" s="651" t="s">
        <v>3169</v>
      </c>
      <c r="J1138" s="651" t="s">
        <v>3170</v>
      </c>
      <c r="K1138" s="651" t="s">
        <v>3171</v>
      </c>
      <c r="L1138" s="653">
        <v>31480</v>
      </c>
      <c r="M1138" s="653">
        <v>1.877E-3</v>
      </c>
      <c r="N1138" s="654">
        <v>59.087960000000002</v>
      </c>
    </row>
    <row r="1139" spans="1:14" ht="14.4" customHeight="1" x14ac:dyDescent="0.3">
      <c r="A1139" s="649" t="s">
        <v>580</v>
      </c>
      <c r="B1139" s="650" t="s">
        <v>581</v>
      </c>
      <c r="C1139" s="651" t="s">
        <v>596</v>
      </c>
      <c r="D1139" s="652" t="s">
        <v>3293</v>
      </c>
      <c r="E1139" s="651" t="s">
        <v>3167</v>
      </c>
      <c r="F1139" s="652" t="s">
        <v>3304</v>
      </c>
      <c r="G1139" s="651" t="s">
        <v>630</v>
      </c>
      <c r="H1139" s="651" t="s">
        <v>3172</v>
      </c>
      <c r="I1139" s="651" t="s">
        <v>3173</v>
      </c>
      <c r="J1139" s="651" t="s">
        <v>3174</v>
      </c>
      <c r="K1139" s="651" t="s">
        <v>3175</v>
      </c>
      <c r="L1139" s="653">
        <v>26974.38853453421</v>
      </c>
      <c r="M1139" s="653">
        <v>8.072000000000001</v>
      </c>
      <c r="N1139" s="654">
        <v>217737.26425076017</v>
      </c>
    </row>
    <row r="1140" spans="1:14" ht="14.4" customHeight="1" x14ac:dyDescent="0.3">
      <c r="A1140" s="649" t="s">
        <v>580</v>
      </c>
      <c r="B1140" s="650" t="s">
        <v>581</v>
      </c>
      <c r="C1140" s="651" t="s">
        <v>596</v>
      </c>
      <c r="D1140" s="652" t="s">
        <v>3293</v>
      </c>
      <c r="E1140" s="651" t="s">
        <v>3167</v>
      </c>
      <c r="F1140" s="652" t="s">
        <v>3304</v>
      </c>
      <c r="G1140" s="651" t="s">
        <v>630</v>
      </c>
      <c r="H1140" s="651" t="s">
        <v>3176</v>
      </c>
      <c r="I1140" s="651" t="s">
        <v>3176</v>
      </c>
      <c r="J1140" s="651" t="s">
        <v>3177</v>
      </c>
      <c r="K1140" s="651" t="s">
        <v>3178</v>
      </c>
      <c r="L1140" s="653">
        <v>82504.070000000007</v>
      </c>
      <c r="M1140" s="653">
        <v>2</v>
      </c>
      <c r="N1140" s="654">
        <v>165008.14000000001</v>
      </c>
    </row>
    <row r="1141" spans="1:14" ht="14.4" customHeight="1" x14ac:dyDescent="0.3">
      <c r="A1141" s="649" t="s">
        <v>580</v>
      </c>
      <c r="B1141" s="650" t="s">
        <v>581</v>
      </c>
      <c r="C1141" s="651" t="s">
        <v>596</v>
      </c>
      <c r="D1141" s="652" t="s">
        <v>3293</v>
      </c>
      <c r="E1141" s="651" t="s">
        <v>3083</v>
      </c>
      <c r="F1141" s="652" t="s">
        <v>3303</v>
      </c>
      <c r="G1141" s="651" t="s">
        <v>630</v>
      </c>
      <c r="H1141" s="651" t="s">
        <v>3179</v>
      </c>
      <c r="I1141" s="651" t="s">
        <v>3180</v>
      </c>
      <c r="J1141" s="651" t="s">
        <v>3181</v>
      </c>
      <c r="K1141" s="651"/>
      <c r="L1141" s="653">
        <v>124493.25</v>
      </c>
      <c r="M1141" s="653">
        <v>20</v>
      </c>
      <c r="N1141" s="654">
        <v>2489865</v>
      </c>
    </row>
    <row r="1142" spans="1:14" ht="14.4" customHeight="1" x14ac:dyDescent="0.3">
      <c r="A1142" s="649" t="s">
        <v>580</v>
      </c>
      <c r="B1142" s="650" t="s">
        <v>581</v>
      </c>
      <c r="C1142" s="651" t="s">
        <v>596</v>
      </c>
      <c r="D1142" s="652" t="s">
        <v>3293</v>
      </c>
      <c r="E1142" s="651" t="s">
        <v>3083</v>
      </c>
      <c r="F1142" s="652" t="s">
        <v>3303</v>
      </c>
      <c r="G1142" s="651" t="s">
        <v>630</v>
      </c>
      <c r="H1142" s="651" t="s">
        <v>3084</v>
      </c>
      <c r="I1142" s="651" t="s">
        <v>3084</v>
      </c>
      <c r="J1142" s="651" t="s">
        <v>3085</v>
      </c>
      <c r="K1142" s="651" t="s">
        <v>3086</v>
      </c>
      <c r="L1142" s="653">
        <v>95162.050000000032</v>
      </c>
      <c r="M1142" s="653">
        <v>13</v>
      </c>
      <c r="N1142" s="654">
        <v>1237106.6500000004</v>
      </c>
    </row>
    <row r="1143" spans="1:14" ht="14.4" customHeight="1" x14ac:dyDescent="0.3">
      <c r="A1143" s="649" t="s">
        <v>580</v>
      </c>
      <c r="B1143" s="650" t="s">
        <v>581</v>
      </c>
      <c r="C1143" s="651" t="s">
        <v>599</v>
      </c>
      <c r="D1143" s="652" t="s">
        <v>3294</v>
      </c>
      <c r="E1143" s="651" t="s">
        <v>608</v>
      </c>
      <c r="F1143" s="652" t="s">
        <v>3297</v>
      </c>
      <c r="G1143" s="651" t="s">
        <v>630</v>
      </c>
      <c r="H1143" s="651" t="s">
        <v>649</v>
      </c>
      <c r="I1143" s="651" t="s">
        <v>650</v>
      </c>
      <c r="J1143" s="651" t="s">
        <v>651</v>
      </c>
      <c r="K1143" s="651" t="s">
        <v>652</v>
      </c>
      <c r="L1143" s="653">
        <v>84.57</v>
      </c>
      <c r="M1143" s="653">
        <v>1</v>
      </c>
      <c r="N1143" s="654">
        <v>84.57</v>
      </c>
    </row>
    <row r="1144" spans="1:14" ht="14.4" customHeight="1" x14ac:dyDescent="0.3">
      <c r="A1144" s="649" t="s">
        <v>580</v>
      </c>
      <c r="B1144" s="650" t="s">
        <v>581</v>
      </c>
      <c r="C1144" s="651" t="s">
        <v>599</v>
      </c>
      <c r="D1144" s="652" t="s">
        <v>3294</v>
      </c>
      <c r="E1144" s="651" t="s">
        <v>608</v>
      </c>
      <c r="F1144" s="652" t="s">
        <v>3297</v>
      </c>
      <c r="G1144" s="651" t="s">
        <v>630</v>
      </c>
      <c r="H1144" s="651" t="s">
        <v>653</v>
      </c>
      <c r="I1144" s="651" t="s">
        <v>654</v>
      </c>
      <c r="J1144" s="651" t="s">
        <v>655</v>
      </c>
      <c r="K1144" s="651" t="s">
        <v>656</v>
      </c>
      <c r="L1144" s="653">
        <v>103.18000000000002</v>
      </c>
      <c r="M1144" s="653">
        <v>5</v>
      </c>
      <c r="N1144" s="654">
        <v>515.90000000000009</v>
      </c>
    </row>
    <row r="1145" spans="1:14" ht="14.4" customHeight="1" x14ac:dyDescent="0.3">
      <c r="A1145" s="649" t="s">
        <v>580</v>
      </c>
      <c r="B1145" s="650" t="s">
        <v>581</v>
      </c>
      <c r="C1145" s="651" t="s">
        <v>599</v>
      </c>
      <c r="D1145" s="652" t="s">
        <v>3294</v>
      </c>
      <c r="E1145" s="651" t="s">
        <v>608</v>
      </c>
      <c r="F1145" s="652" t="s">
        <v>3297</v>
      </c>
      <c r="G1145" s="651" t="s">
        <v>630</v>
      </c>
      <c r="H1145" s="651" t="s">
        <v>657</v>
      </c>
      <c r="I1145" s="651" t="s">
        <v>658</v>
      </c>
      <c r="J1145" s="651" t="s">
        <v>655</v>
      </c>
      <c r="K1145" s="651" t="s">
        <v>659</v>
      </c>
      <c r="L1145" s="653">
        <v>106.04999999999997</v>
      </c>
      <c r="M1145" s="653">
        <v>15</v>
      </c>
      <c r="N1145" s="654">
        <v>1590.7499999999995</v>
      </c>
    </row>
    <row r="1146" spans="1:14" ht="14.4" customHeight="1" x14ac:dyDescent="0.3">
      <c r="A1146" s="649" t="s">
        <v>580</v>
      </c>
      <c r="B1146" s="650" t="s">
        <v>581</v>
      </c>
      <c r="C1146" s="651" t="s">
        <v>599</v>
      </c>
      <c r="D1146" s="652" t="s">
        <v>3294</v>
      </c>
      <c r="E1146" s="651" t="s">
        <v>608</v>
      </c>
      <c r="F1146" s="652" t="s">
        <v>3297</v>
      </c>
      <c r="G1146" s="651" t="s">
        <v>630</v>
      </c>
      <c r="H1146" s="651" t="s">
        <v>698</v>
      </c>
      <c r="I1146" s="651" t="s">
        <v>699</v>
      </c>
      <c r="J1146" s="651" t="s">
        <v>700</v>
      </c>
      <c r="K1146" s="651" t="s">
        <v>701</v>
      </c>
      <c r="L1146" s="653">
        <v>29.229999999999993</v>
      </c>
      <c r="M1146" s="653">
        <v>8</v>
      </c>
      <c r="N1146" s="654">
        <v>233.83999999999995</v>
      </c>
    </row>
    <row r="1147" spans="1:14" ht="14.4" customHeight="1" x14ac:dyDescent="0.3">
      <c r="A1147" s="649" t="s">
        <v>580</v>
      </c>
      <c r="B1147" s="650" t="s">
        <v>581</v>
      </c>
      <c r="C1147" s="651" t="s">
        <v>599</v>
      </c>
      <c r="D1147" s="652" t="s">
        <v>3294</v>
      </c>
      <c r="E1147" s="651" t="s">
        <v>608</v>
      </c>
      <c r="F1147" s="652" t="s">
        <v>3297</v>
      </c>
      <c r="G1147" s="651" t="s">
        <v>630</v>
      </c>
      <c r="H1147" s="651" t="s">
        <v>739</v>
      </c>
      <c r="I1147" s="651" t="s">
        <v>740</v>
      </c>
      <c r="J1147" s="651" t="s">
        <v>741</v>
      </c>
      <c r="K1147" s="651" t="s">
        <v>742</v>
      </c>
      <c r="L1147" s="653">
        <v>60.35</v>
      </c>
      <c r="M1147" s="653">
        <v>2</v>
      </c>
      <c r="N1147" s="654">
        <v>120.7</v>
      </c>
    </row>
    <row r="1148" spans="1:14" ht="14.4" customHeight="1" x14ac:dyDescent="0.3">
      <c r="A1148" s="649" t="s">
        <v>580</v>
      </c>
      <c r="B1148" s="650" t="s">
        <v>581</v>
      </c>
      <c r="C1148" s="651" t="s">
        <v>599</v>
      </c>
      <c r="D1148" s="652" t="s">
        <v>3294</v>
      </c>
      <c r="E1148" s="651" t="s">
        <v>608</v>
      </c>
      <c r="F1148" s="652" t="s">
        <v>3297</v>
      </c>
      <c r="G1148" s="651" t="s">
        <v>630</v>
      </c>
      <c r="H1148" s="651" t="s">
        <v>755</v>
      </c>
      <c r="I1148" s="651" t="s">
        <v>756</v>
      </c>
      <c r="J1148" s="651" t="s">
        <v>757</v>
      </c>
      <c r="K1148" s="651" t="s">
        <v>758</v>
      </c>
      <c r="L1148" s="653">
        <v>151.43047128984392</v>
      </c>
      <c r="M1148" s="653">
        <v>2</v>
      </c>
      <c r="N1148" s="654">
        <v>302.86094257968784</v>
      </c>
    </row>
    <row r="1149" spans="1:14" ht="14.4" customHeight="1" x14ac:dyDescent="0.3">
      <c r="A1149" s="649" t="s">
        <v>580</v>
      </c>
      <c r="B1149" s="650" t="s">
        <v>581</v>
      </c>
      <c r="C1149" s="651" t="s">
        <v>599</v>
      </c>
      <c r="D1149" s="652" t="s">
        <v>3294</v>
      </c>
      <c r="E1149" s="651" t="s">
        <v>608</v>
      </c>
      <c r="F1149" s="652" t="s">
        <v>3297</v>
      </c>
      <c r="G1149" s="651" t="s">
        <v>630</v>
      </c>
      <c r="H1149" s="651" t="s">
        <v>787</v>
      </c>
      <c r="I1149" s="651" t="s">
        <v>787</v>
      </c>
      <c r="J1149" s="651" t="s">
        <v>788</v>
      </c>
      <c r="K1149" s="651" t="s">
        <v>789</v>
      </c>
      <c r="L1149" s="653">
        <v>38.25</v>
      </c>
      <c r="M1149" s="653">
        <v>20</v>
      </c>
      <c r="N1149" s="654">
        <v>765</v>
      </c>
    </row>
    <row r="1150" spans="1:14" ht="14.4" customHeight="1" x14ac:dyDescent="0.3">
      <c r="A1150" s="649" t="s">
        <v>580</v>
      </c>
      <c r="B1150" s="650" t="s">
        <v>581</v>
      </c>
      <c r="C1150" s="651" t="s">
        <v>599</v>
      </c>
      <c r="D1150" s="652" t="s">
        <v>3294</v>
      </c>
      <c r="E1150" s="651" t="s">
        <v>608</v>
      </c>
      <c r="F1150" s="652" t="s">
        <v>3297</v>
      </c>
      <c r="G1150" s="651" t="s">
        <v>630</v>
      </c>
      <c r="H1150" s="651" t="s">
        <v>3182</v>
      </c>
      <c r="I1150" s="651" t="s">
        <v>3183</v>
      </c>
      <c r="J1150" s="651" t="s">
        <v>3184</v>
      </c>
      <c r="K1150" s="651" t="s">
        <v>3185</v>
      </c>
      <c r="L1150" s="653">
        <v>87.649708653764407</v>
      </c>
      <c r="M1150" s="653">
        <v>1</v>
      </c>
      <c r="N1150" s="654">
        <v>87.649708653764407</v>
      </c>
    </row>
    <row r="1151" spans="1:14" ht="14.4" customHeight="1" x14ac:dyDescent="0.3">
      <c r="A1151" s="649" t="s">
        <v>580</v>
      </c>
      <c r="B1151" s="650" t="s">
        <v>581</v>
      </c>
      <c r="C1151" s="651" t="s">
        <v>599</v>
      </c>
      <c r="D1151" s="652" t="s">
        <v>3294</v>
      </c>
      <c r="E1151" s="651" t="s">
        <v>608</v>
      </c>
      <c r="F1151" s="652" t="s">
        <v>3297</v>
      </c>
      <c r="G1151" s="651" t="s">
        <v>630</v>
      </c>
      <c r="H1151" s="651" t="s">
        <v>906</v>
      </c>
      <c r="I1151" s="651" t="s">
        <v>907</v>
      </c>
      <c r="J1151" s="651" t="s">
        <v>908</v>
      </c>
      <c r="K1151" s="651" t="s">
        <v>909</v>
      </c>
      <c r="L1151" s="653">
        <v>167.904</v>
      </c>
      <c r="M1151" s="653">
        <v>15</v>
      </c>
      <c r="N1151" s="654">
        <v>2518.56</v>
      </c>
    </row>
    <row r="1152" spans="1:14" ht="14.4" customHeight="1" x14ac:dyDescent="0.3">
      <c r="A1152" s="649" t="s">
        <v>580</v>
      </c>
      <c r="B1152" s="650" t="s">
        <v>581</v>
      </c>
      <c r="C1152" s="651" t="s">
        <v>599</v>
      </c>
      <c r="D1152" s="652" t="s">
        <v>3294</v>
      </c>
      <c r="E1152" s="651" t="s">
        <v>608</v>
      </c>
      <c r="F1152" s="652" t="s">
        <v>3297</v>
      </c>
      <c r="G1152" s="651" t="s">
        <v>630</v>
      </c>
      <c r="H1152" s="651" t="s">
        <v>910</v>
      </c>
      <c r="I1152" s="651" t="s">
        <v>911</v>
      </c>
      <c r="J1152" s="651" t="s">
        <v>912</v>
      </c>
      <c r="K1152" s="651" t="s">
        <v>913</v>
      </c>
      <c r="L1152" s="653">
        <v>67.257999999999996</v>
      </c>
      <c r="M1152" s="653">
        <v>10</v>
      </c>
      <c r="N1152" s="654">
        <v>672.57999999999993</v>
      </c>
    </row>
    <row r="1153" spans="1:14" ht="14.4" customHeight="1" x14ac:dyDescent="0.3">
      <c r="A1153" s="649" t="s">
        <v>580</v>
      </c>
      <c r="B1153" s="650" t="s">
        <v>581</v>
      </c>
      <c r="C1153" s="651" t="s">
        <v>599</v>
      </c>
      <c r="D1153" s="652" t="s">
        <v>3294</v>
      </c>
      <c r="E1153" s="651" t="s">
        <v>608</v>
      </c>
      <c r="F1153" s="652" t="s">
        <v>3297</v>
      </c>
      <c r="G1153" s="651" t="s">
        <v>630</v>
      </c>
      <c r="H1153" s="651" t="s">
        <v>925</v>
      </c>
      <c r="I1153" s="651" t="s">
        <v>926</v>
      </c>
      <c r="J1153" s="651" t="s">
        <v>927</v>
      </c>
      <c r="K1153" s="651" t="s">
        <v>928</v>
      </c>
      <c r="L1153" s="653">
        <v>42.0036029097447</v>
      </c>
      <c r="M1153" s="653">
        <v>20</v>
      </c>
      <c r="N1153" s="654">
        <v>840.072058194894</v>
      </c>
    </row>
    <row r="1154" spans="1:14" ht="14.4" customHeight="1" x14ac:dyDescent="0.3">
      <c r="A1154" s="649" t="s">
        <v>580</v>
      </c>
      <c r="B1154" s="650" t="s">
        <v>581</v>
      </c>
      <c r="C1154" s="651" t="s">
        <v>599</v>
      </c>
      <c r="D1154" s="652" t="s">
        <v>3294</v>
      </c>
      <c r="E1154" s="651" t="s">
        <v>608</v>
      </c>
      <c r="F1154" s="652" t="s">
        <v>3297</v>
      </c>
      <c r="G1154" s="651" t="s">
        <v>630</v>
      </c>
      <c r="H1154" s="651" t="s">
        <v>3186</v>
      </c>
      <c r="I1154" s="651" t="s">
        <v>3187</v>
      </c>
      <c r="J1154" s="651" t="s">
        <v>3188</v>
      </c>
      <c r="K1154" s="651" t="s">
        <v>3189</v>
      </c>
      <c r="L1154" s="653">
        <v>40.309872179765897</v>
      </c>
      <c r="M1154" s="653">
        <v>1</v>
      </c>
      <c r="N1154" s="654">
        <v>40.309872179765897</v>
      </c>
    </row>
    <row r="1155" spans="1:14" ht="14.4" customHeight="1" x14ac:dyDescent="0.3">
      <c r="A1155" s="649" t="s">
        <v>580</v>
      </c>
      <c r="B1155" s="650" t="s">
        <v>581</v>
      </c>
      <c r="C1155" s="651" t="s">
        <v>599</v>
      </c>
      <c r="D1155" s="652" t="s">
        <v>3294</v>
      </c>
      <c r="E1155" s="651" t="s">
        <v>608</v>
      </c>
      <c r="F1155" s="652" t="s">
        <v>3297</v>
      </c>
      <c r="G1155" s="651" t="s">
        <v>630</v>
      </c>
      <c r="H1155" s="651" t="s">
        <v>959</v>
      </c>
      <c r="I1155" s="651" t="s">
        <v>960</v>
      </c>
      <c r="J1155" s="651" t="s">
        <v>961</v>
      </c>
      <c r="K1155" s="651" t="s">
        <v>962</v>
      </c>
      <c r="L1155" s="653">
        <v>41.620000000000005</v>
      </c>
      <c r="M1155" s="653">
        <v>4</v>
      </c>
      <c r="N1155" s="654">
        <v>166.48000000000002</v>
      </c>
    </row>
    <row r="1156" spans="1:14" ht="14.4" customHeight="1" x14ac:dyDescent="0.3">
      <c r="A1156" s="649" t="s">
        <v>580</v>
      </c>
      <c r="B1156" s="650" t="s">
        <v>581</v>
      </c>
      <c r="C1156" s="651" t="s">
        <v>599</v>
      </c>
      <c r="D1156" s="652" t="s">
        <v>3294</v>
      </c>
      <c r="E1156" s="651" t="s">
        <v>608</v>
      </c>
      <c r="F1156" s="652" t="s">
        <v>3297</v>
      </c>
      <c r="G1156" s="651" t="s">
        <v>630</v>
      </c>
      <c r="H1156" s="651" t="s">
        <v>966</v>
      </c>
      <c r="I1156" s="651" t="s">
        <v>967</v>
      </c>
      <c r="J1156" s="651" t="s">
        <v>968</v>
      </c>
      <c r="K1156" s="651" t="s">
        <v>969</v>
      </c>
      <c r="L1156" s="653">
        <v>392.89049684928506</v>
      </c>
      <c r="M1156" s="653">
        <v>5</v>
      </c>
      <c r="N1156" s="654">
        <v>1964.4524842464252</v>
      </c>
    </row>
    <row r="1157" spans="1:14" ht="14.4" customHeight="1" x14ac:dyDescent="0.3">
      <c r="A1157" s="649" t="s">
        <v>580</v>
      </c>
      <c r="B1157" s="650" t="s">
        <v>581</v>
      </c>
      <c r="C1157" s="651" t="s">
        <v>599</v>
      </c>
      <c r="D1157" s="652" t="s">
        <v>3294</v>
      </c>
      <c r="E1157" s="651" t="s">
        <v>608</v>
      </c>
      <c r="F1157" s="652" t="s">
        <v>3297</v>
      </c>
      <c r="G1157" s="651" t="s">
        <v>630</v>
      </c>
      <c r="H1157" s="651" t="s">
        <v>1013</v>
      </c>
      <c r="I1157" s="651" t="s">
        <v>237</v>
      </c>
      <c r="J1157" s="651" t="s">
        <v>1014</v>
      </c>
      <c r="K1157" s="651"/>
      <c r="L1157" s="653">
        <v>97.320291465827324</v>
      </c>
      <c r="M1157" s="653">
        <v>1</v>
      </c>
      <c r="N1157" s="654">
        <v>97.320291465827324</v>
      </c>
    </row>
    <row r="1158" spans="1:14" ht="14.4" customHeight="1" x14ac:dyDescent="0.3">
      <c r="A1158" s="649" t="s">
        <v>580</v>
      </c>
      <c r="B1158" s="650" t="s">
        <v>581</v>
      </c>
      <c r="C1158" s="651" t="s">
        <v>599</v>
      </c>
      <c r="D1158" s="652" t="s">
        <v>3294</v>
      </c>
      <c r="E1158" s="651" t="s">
        <v>608</v>
      </c>
      <c r="F1158" s="652" t="s">
        <v>3297</v>
      </c>
      <c r="G1158" s="651" t="s">
        <v>630</v>
      </c>
      <c r="H1158" s="651" t="s">
        <v>1039</v>
      </c>
      <c r="I1158" s="651" t="s">
        <v>1040</v>
      </c>
      <c r="J1158" s="651" t="s">
        <v>1041</v>
      </c>
      <c r="K1158" s="651" t="s">
        <v>1042</v>
      </c>
      <c r="L1158" s="653">
        <v>110.92999999999999</v>
      </c>
      <c r="M1158" s="653">
        <v>8</v>
      </c>
      <c r="N1158" s="654">
        <v>887.43999999999994</v>
      </c>
    </row>
    <row r="1159" spans="1:14" ht="14.4" customHeight="1" x14ac:dyDescent="0.3">
      <c r="A1159" s="649" t="s">
        <v>580</v>
      </c>
      <c r="B1159" s="650" t="s">
        <v>581</v>
      </c>
      <c r="C1159" s="651" t="s">
        <v>599</v>
      </c>
      <c r="D1159" s="652" t="s">
        <v>3294</v>
      </c>
      <c r="E1159" s="651" t="s">
        <v>608</v>
      </c>
      <c r="F1159" s="652" t="s">
        <v>3297</v>
      </c>
      <c r="G1159" s="651" t="s">
        <v>630</v>
      </c>
      <c r="H1159" s="651" t="s">
        <v>2448</v>
      </c>
      <c r="I1159" s="651" t="s">
        <v>2449</v>
      </c>
      <c r="J1159" s="651" t="s">
        <v>1065</v>
      </c>
      <c r="K1159" s="651" t="s">
        <v>2450</v>
      </c>
      <c r="L1159" s="653">
        <v>59.21</v>
      </c>
      <c r="M1159" s="653">
        <v>1</v>
      </c>
      <c r="N1159" s="654">
        <v>59.21</v>
      </c>
    </row>
    <row r="1160" spans="1:14" ht="14.4" customHeight="1" x14ac:dyDescent="0.3">
      <c r="A1160" s="649" t="s">
        <v>580</v>
      </c>
      <c r="B1160" s="650" t="s">
        <v>581</v>
      </c>
      <c r="C1160" s="651" t="s">
        <v>599</v>
      </c>
      <c r="D1160" s="652" t="s">
        <v>3294</v>
      </c>
      <c r="E1160" s="651" t="s">
        <v>608</v>
      </c>
      <c r="F1160" s="652" t="s">
        <v>3297</v>
      </c>
      <c r="G1160" s="651" t="s">
        <v>630</v>
      </c>
      <c r="H1160" s="651" t="s">
        <v>1095</v>
      </c>
      <c r="I1160" s="651" t="s">
        <v>237</v>
      </c>
      <c r="J1160" s="651" t="s">
        <v>1096</v>
      </c>
      <c r="K1160" s="651"/>
      <c r="L1160" s="653">
        <v>191.13049999999998</v>
      </c>
      <c r="M1160" s="653">
        <v>6</v>
      </c>
      <c r="N1160" s="654">
        <v>1146.7829999999999</v>
      </c>
    </row>
    <row r="1161" spans="1:14" ht="14.4" customHeight="1" x14ac:dyDescent="0.3">
      <c r="A1161" s="649" t="s">
        <v>580</v>
      </c>
      <c r="B1161" s="650" t="s">
        <v>581</v>
      </c>
      <c r="C1161" s="651" t="s">
        <v>599</v>
      </c>
      <c r="D1161" s="652" t="s">
        <v>3294</v>
      </c>
      <c r="E1161" s="651" t="s">
        <v>608</v>
      </c>
      <c r="F1161" s="652" t="s">
        <v>3297</v>
      </c>
      <c r="G1161" s="651" t="s">
        <v>630</v>
      </c>
      <c r="H1161" s="651" t="s">
        <v>1188</v>
      </c>
      <c r="I1161" s="651" t="s">
        <v>1189</v>
      </c>
      <c r="J1161" s="651" t="s">
        <v>1190</v>
      </c>
      <c r="K1161" s="651" t="s">
        <v>1191</v>
      </c>
      <c r="L1161" s="653">
        <v>54.649999775134603</v>
      </c>
      <c r="M1161" s="653">
        <v>1</v>
      </c>
      <c r="N1161" s="654">
        <v>54.649999775134603</v>
      </c>
    </row>
    <row r="1162" spans="1:14" ht="14.4" customHeight="1" x14ac:dyDescent="0.3">
      <c r="A1162" s="649" t="s">
        <v>580</v>
      </c>
      <c r="B1162" s="650" t="s">
        <v>581</v>
      </c>
      <c r="C1162" s="651" t="s">
        <v>599</v>
      </c>
      <c r="D1162" s="652" t="s">
        <v>3294</v>
      </c>
      <c r="E1162" s="651" t="s">
        <v>608</v>
      </c>
      <c r="F1162" s="652" t="s">
        <v>3297</v>
      </c>
      <c r="G1162" s="651" t="s">
        <v>630</v>
      </c>
      <c r="H1162" s="651" t="s">
        <v>3190</v>
      </c>
      <c r="I1162" s="651" t="s">
        <v>237</v>
      </c>
      <c r="J1162" s="651" t="s">
        <v>3191</v>
      </c>
      <c r="K1162" s="651"/>
      <c r="L1162" s="653">
        <v>590.84529830726513</v>
      </c>
      <c r="M1162" s="653">
        <v>11</v>
      </c>
      <c r="N1162" s="654">
        <v>6499.2982813799163</v>
      </c>
    </row>
    <row r="1163" spans="1:14" ht="14.4" customHeight="1" x14ac:dyDescent="0.3">
      <c r="A1163" s="649" t="s">
        <v>580</v>
      </c>
      <c r="B1163" s="650" t="s">
        <v>581</v>
      </c>
      <c r="C1163" s="651" t="s">
        <v>599</v>
      </c>
      <c r="D1163" s="652" t="s">
        <v>3294</v>
      </c>
      <c r="E1163" s="651" t="s">
        <v>608</v>
      </c>
      <c r="F1163" s="652" t="s">
        <v>3297</v>
      </c>
      <c r="G1163" s="651" t="s">
        <v>630</v>
      </c>
      <c r="H1163" s="651" t="s">
        <v>2587</v>
      </c>
      <c r="I1163" s="651" t="s">
        <v>2588</v>
      </c>
      <c r="J1163" s="651" t="s">
        <v>2589</v>
      </c>
      <c r="K1163" s="651" t="s">
        <v>2590</v>
      </c>
      <c r="L1163" s="653">
        <v>38.936708611300197</v>
      </c>
      <c r="M1163" s="653">
        <v>1</v>
      </c>
      <c r="N1163" s="654">
        <v>38.936708611300197</v>
      </c>
    </row>
    <row r="1164" spans="1:14" ht="14.4" customHeight="1" x14ac:dyDescent="0.3">
      <c r="A1164" s="649" t="s">
        <v>580</v>
      </c>
      <c r="B1164" s="650" t="s">
        <v>581</v>
      </c>
      <c r="C1164" s="651" t="s">
        <v>599</v>
      </c>
      <c r="D1164" s="652" t="s">
        <v>3294</v>
      </c>
      <c r="E1164" s="651" t="s">
        <v>608</v>
      </c>
      <c r="F1164" s="652" t="s">
        <v>3297</v>
      </c>
      <c r="G1164" s="651" t="s">
        <v>630</v>
      </c>
      <c r="H1164" s="651" t="s">
        <v>1427</v>
      </c>
      <c r="I1164" s="651" t="s">
        <v>1428</v>
      </c>
      <c r="J1164" s="651" t="s">
        <v>954</v>
      </c>
      <c r="K1164" s="651" t="s">
        <v>1429</v>
      </c>
      <c r="L1164" s="653">
        <v>439.06088378846317</v>
      </c>
      <c r="M1164" s="653">
        <v>1</v>
      </c>
      <c r="N1164" s="654">
        <v>439.06088378846317</v>
      </c>
    </row>
    <row r="1165" spans="1:14" ht="14.4" customHeight="1" x14ac:dyDescent="0.3">
      <c r="A1165" s="649" t="s">
        <v>580</v>
      </c>
      <c r="B1165" s="650" t="s">
        <v>581</v>
      </c>
      <c r="C1165" s="651" t="s">
        <v>599</v>
      </c>
      <c r="D1165" s="652" t="s">
        <v>3294</v>
      </c>
      <c r="E1165" s="651" t="s">
        <v>608</v>
      </c>
      <c r="F1165" s="652" t="s">
        <v>3297</v>
      </c>
      <c r="G1165" s="651" t="s">
        <v>630</v>
      </c>
      <c r="H1165" s="651" t="s">
        <v>3192</v>
      </c>
      <c r="I1165" s="651" t="s">
        <v>3193</v>
      </c>
      <c r="J1165" s="651" t="s">
        <v>3194</v>
      </c>
      <c r="K1165" s="651" t="s">
        <v>3195</v>
      </c>
      <c r="L1165" s="653">
        <v>7472.6574074074078</v>
      </c>
      <c r="M1165" s="653">
        <v>27</v>
      </c>
      <c r="N1165" s="654">
        <v>201761.75</v>
      </c>
    </row>
    <row r="1166" spans="1:14" ht="14.4" customHeight="1" x14ac:dyDescent="0.3">
      <c r="A1166" s="649" t="s">
        <v>580</v>
      </c>
      <c r="B1166" s="650" t="s">
        <v>581</v>
      </c>
      <c r="C1166" s="651" t="s">
        <v>599</v>
      </c>
      <c r="D1166" s="652" t="s">
        <v>3294</v>
      </c>
      <c r="E1166" s="651" t="s">
        <v>608</v>
      </c>
      <c r="F1166" s="652" t="s">
        <v>3297</v>
      </c>
      <c r="G1166" s="651" t="s">
        <v>630</v>
      </c>
      <c r="H1166" s="651" t="s">
        <v>3196</v>
      </c>
      <c r="I1166" s="651" t="s">
        <v>3196</v>
      </c>
      <c r="J1166" s="651" t="s">
        <v>3197</v>
      </c>
      <c r="K1166" s="651" t="s">
        <v>3198</v>
      </c>
      <c r="L1166" s="653">
        <v>6826.4108000000051</v>
      </c>
      <c r="M1166" s="653">
        <v>25</v>
      </c>
      <c r="N1166" s="654">
        <v>170660.27000000014</v>
      </c>
    </row>
    <row r="1167" spans="1:14" ht="14.4" customHeight="1" x14ac:dyDescent="0.3">
      <c r="A1167" s="649" t="s">
        <v>580</v>
      </c>
      <c r="B1167" s="650" t="s">
        <v>581</v>
      </c>
      <c r="C1167" s="651" t="s">
        <v>599</v>
      </c>
      <c r="D1167" s="652" t="s">
        <v>3294</v>
      </c>
      <c r="E1167" s="651" t="s">
        <v>608</v>
      </c>
      <c r="F1167" s="652" t="s">
        <v>3297</v>
      </c>
      <c r="G1167" s="651" t="s">
        <v>630</v>
      </c>
      <c r="H1167" s="651" t="s">
        <v>1686</v>
      </c>
      <c r="I1167" s="651" t="s">
        <v>237</v>
      </c>
      <c r="J1167" s="651" t="s">
        <v>1687</v>
      </c>
      <c r="K1167" s="651"/>
      <c r="L1167" s="653">
        <v>1392.5818176580221</v>
      </c>
      <c r="M1167" s="653">
        <v>1</v>
      </c>
      <c r="N1167" s="654">
        <v>1392.5818176580221</v>
      </c>
    </row>
    <row r="1168" spans="1:14" ht="14.4" customHeight="1" x14ac:dyDescent="0.3">
      <c r="A1168" s="649" t="s">
        <v>580</v>
      </c>
      <c r="B1168" s="650" t="s">
        <v>581</v>
      </c>
      <c r="C1168" s="651" t="s">
        <v>599</v>
      </c>
      <c r="D1168" s="652" t="s">
        <v>3294</v>
      </c>
      <c r="E1168" s="651" t="s">
        <v>608</v>
      </c>
      <c r="F1168" s="652" t="s">
        <v>3297</v>
      </c>
      <c r="G1168" s="651" t="s">
        <v>630</v>
      </c>
      <c r="H1168" s="651" t="s">
        <v>1723</v>
      </c>
      <c r="I1168" s="651" t="s">
        <v>1724</v>
      </c>
      <c r="J1168" s="651" t="s">
        <v>1725</v>
      </c>
      <c r="K1168" s="651" t="s">
        <v>1726</v>
      </c>
      <c r="L1168" s="653">
        <v>7067.7720127162593</v>
      </c>
      <c r="M1168" s="653">
        <v>35</v>
      </c>
      <c r="N1168" s="654">
        <v>247372.02044506907</v>
      </c>
    </row>
    <row r="1169" spans="1:14" ht="14.4" customHeight="1" x14ac:dyDescent="0.3">
      <c r="A1169" s="649" t="s">
        <v>580</v>
      </c>
      <c r="B1169" s="650" t="s">
        <v>581</v>
      </c>
      <c r="C1169" s="651" t="s">
        <v>599</v>
      </c>
      <c r="D1169" s="652" t="s">
        <v>3294</v>
      </c>
      <c r="E1169" s="651" t="s">
        <v>608</v>
      </c>
      <c r="F1169" s="652" t="s">
        <v>3297</v>
      </c>
      <c r="G1169" s="651" t="s">
        <v>1839</v>
      </c>
      <c r="H1169" s="651" t="s">
        <v>2860</v>
      </c>
      <c r="I1169" s="651" t="s">
        <v>2861</v>
      </c>
      <c r="J1169" s="651" t="s">
        <v>2862</v>
      </c>
      <c r="K1169" s="651" t="s">
        <v>2863</v>
      </c>
      <c r="L1169" s="653">
        <v>379.5</v>
      </c>
      <c r="M1169" s="653">
        <v>1</v>
      </c>
      <c r="N1169" s="654">
        <v>379.5</v>
      </c>
    </row>
    <row r="1170" spans="1:14" ht="14.4" customHeight="1" x14ac:dyDescent="0.3">
      <c r="A1170" s="649" t="s">
        <v>580</v>
      </c>
      <c r="B1170" s="650" t="s">
        <v>581</v>
      </c>
      <c r="C1170" s="651" t="s">
        <v>599</v>
      </c>
      <c r="D1170" s="652" t="s">
        <v>3294</v>
      </c>
      <c r="E1170" s="651" t="s">
        <v>608</v>
      </c>
      <c r="F1170" s="652" t="s">
        <v>3297</v>
      </c>
      <c r="G1170" s="651" t="s">
        <v>1839</v>
      </c>
      <c r="H1170" s="651" t="s">
        <v>1893</v>
      </c>
      <c r="I1170" s="651" t="s">
        <v>1894</v>
      </c>
      <c r="J1170" s="651" t="s">
        <v>1895</v>
      </c>
      <c r="K1170" s="651" t="s">
        <v>1896</v>
      </c>
      <c r="L1170" s="653">
        <v>117.75009291552304</v>
      </c>
      <c r="M1170" s="653">
        <v>2</v>
      </c>
      <c r="N1170" s="654">
        <v>235.50018583104608</v>
      </c>
    </row>
    <row r="1171" spans="1:14" ht="14.4" customHeight="1" x14ac:dyDescent="0.3">
      <c r="A1171" s="649" t="s">
        <v>580</v>
      </c>
      <c r="B1171" s="650" t="s">
        <v>581</v>
      </c>
      <c r="C1171" s="651" t="s">
        <v>599</v>
      </c>
      <c r="D1171" s="652" t="s">
        <v>3294</v>
      </c>
      <c r="E1171" s="651" t="s">
        <v>608</v>
      </c>
      <c r="F1171" s="652" t="s">
        <v>3297</v>
      </c>
      <c r="G1171" s="651" t="s">
        <v>1839</v>
      </c>
      <c r="H1171" s="651" t="s">
        <v>2883</v>
      </c>
      <c r="I1171" s="651" t="s">
        <v>2884</v>
      </c>
      <c r="J1171" s="651" t="s">
        <v>2885</v>
      </c>
      <c r="K1171" s="651" t="s">
        <v>2886</v>
      </c>
      <c r="L1171" s="653">
        <v>76.489092511791853</v>
      </c>
      <c r="M1171" s="653">
        <v>1</v>
      </c>
      <c r="N1171" s="654">
        <v>76.489092511791853</v>
      </c>
    </row>
    <row r="1172" spans="1:14" ht="14.4" customHeight="1" x14ac:dyDescent="0.3">
      <c r="A1172" s="649" t="s">
        <v>580</v>
      </c>
      <c r="B1172" s="650" t="s">
        <v>581</v>
      </c>
      <c r="C1172" s="651" t="s">
        <v>599</v>
      </c>
      <c r="D1172" s="652" t="s">
        <v>3294</v>
      </c>
      <c r="E1172" s="651" t="s">
        <v>608</v>
      </c>
      <c r="F1172" s="652" t="s">
        <v>3297</v>
      </c>
      <c r="G1172" s="651" t="s">
        <v>1839</v>
      </c>
      <c r="H1172" s="651" t="s">
        <v>1955</v>
      </c>
      <c r="I1172" s="651" t="s">
        <v>1956</v>
      </c>
      <c r="J1172" s="651" t="s">
        <v>1945</v>
      </c>
      <c r="K1172" s="651" t="s">
        <v>1957</v>
      </c>
      <c r="L1172" s="653">
        <v>71.379999999999967</v>
      </c>
      <c r="M1172" s="653">
        <v>5</v>
      </c>
      <c r="N1172" s="654">
        <v>356.89999999999986</v>
      </c>
    </row>
    <row r="1173" spans="1:14" ht="14.4" customHeight="1" x14ac:dyDescent="0.3">
      <c r="A1173" s="649" t="s">
        <v>580</v>
      </c>
      <c r="B1173" s="650" t="s">
        <v>581</v>
      </c>
      <c r="C1173" s="651" t="s">
        <v>599</v>
      </c>
      <c r="D1173" s="652" t="s">
        <v>3294</v>
      </c>
      <c r="E1173" s="651" t="s">
        <v>608</v>
      </c>
      <c r="F1173" s="652" t="s">
        <v>3297</v>
      </c>
      <c r="G1173" s="651" t="s">
        <v>1839</v>
      </c>
      <c r="H1173" s="651" t="s">
        <v>2023</v>
      </c>
      <c r="I1173" s="651" t="s">
        <v>2024</v>
      </c>
      <c r="J1173" s="651" t="s">
        <v>2025</v>
      </c>
      <c r="K1173" s="651" t="s">
        <v>2026</v>
      </c>
      <c r="L1173" s="653">
        <v>380.51999999999981</v>
      </c>
      <c r="M1173" s="653">
        <v>3</v>
      </c>
      <c r="N1173" s="654">
        <v>1141.5599999999995</v>
      </c>
    </row>
    <row r="1174" spans="1:14" ht="14.4" customHeight="1" x14ac:dyDescent="0.3">
      <c r="A1174" s="649" t="s">
        <v>580</v>
      </c>
      <c r="B1174" s="650" t="s">
        <v>581</v>
      </c>
      <c r="C1174" s="651" t="s">
        <v>599</v>
      </c>
      <c r="D1174" s="652" t="s">
        <v>3294</v>
      </c>
      <c r="E1174" s="651" t="s">
        <v>608</v>
      </c>
      <c r="F1174" s="652" t="s">
        <v>3297</v>
      </c>
      <c r="G1174" s="651" t="s">
        <v>1839</v>
      </c>
      <c r="H1174" s="651" t="s">
        <v>2124</v>
      </c>
      <c r="I1174" s="651" t="s">
        <v>2124</v>
      </c>
      <c r="J1174" s="651" t="s">
        <v>1871</v>
      </c>
      <c r="K1174" s="651" t="s">
        <v>2125</v>
      </c>
      <c r="L1174" s="653">
        <v>104.17000000000004</v>
      </c>
      <c r="M1174" s="653">
        <v>1</v>
      </c>
      <c r="N1174" s="654">
        <v>104.17000000000004</v>
      </c>
    </row>
    <row r="1175" spans="1:14" ht="14.4" customHeight="1" x14ac:dyDescent="0.3">
      <c r="A1175" s="649" t="s">
        <v>580</v>
      </c>
      <c r="B1175" s="650" t="s">
        <v>581</v>
      </c>
      <c r="C1175" s="651" t="s">
        <v>602</v>
      </c>
      <c r="D1175" s="652" t="s">
        <v>3295</v>
      </c>
      <c r="E1175" s="651" t="s">
        <v>608</v>
      </c>
      <c r="F1175" s="652" t="s">
        <v>3297</v>
      </c>
      <c r="G1175" s="651" t="s">
        <v>630</v>
      </c>
      <c r="H1175" s="651" t="s">
        <v>706</v>
      </c>
      <c r="I1175" s="651" t="s">
        <v>707</v>
      </c>
      <c r="J1175" s="651" t="s">
        <v>704</v>
      </c>
      <c r="K1175" s="651" t="s">
        <v>708</v>
      </c>
      <c r="L1175" s="653">
        <v>81.129999999999981</v>
      </c>
      <c r="M1175" s="653">
        <v>1</v>
      </c>
      <c r="N1175" s="654">
        <v>81.129999999999981</v>
      </c>
    </row>
    <row r="1176" spans="1:14" ht="14.4" customHeight="1" x14ac:dyDescent="0.3">
      <c r="A1176" s="649" t="s">
        <v>580</v>
      </c>
      <c r="B1176" s="650" t="s">
        <v>581</v>
      </c>
      <c r="C1176" s="651" t="s">
        <v>602</v>
      </c>
      <c r="D1176" s="652" t="s">
        <v>3295</v>
      </c>
      <c r="E1176" s="651" t="s">
        <v>608</v>
      </c>
      <c r="F1176" s="652" t="s">
        <v>3297</v>
      </c>
      <c r="G1176" s="651" t="s">
        <v>630</v>
      </c>
      <c r="H1176" s="651" t="s">
        <v>1092</v>
      </c>
      <c r="I1176" s="651" t="s">
        <v>1093</v>
      </c>
      <c r="J1176" s="651" t="s">
        <v>1094</v>
      </c>
      <c r="K1176" s="651"/>
      <c r="L1176" s="653">
        <v>218.178</v>
      </c>
      <c r="M1176" s="653">
        <v>2</v>
      </c>
      <c r="N1176" s="654">
        <v>436.35599999999999</v>
      </c>
    </row>
    <row r="1177" spans="1:14" ht="14.4" customHeight="1" x14ac:dyDescent="0.3">
      <c r="A1177" s="649" t="s">
        <v>580</v>
      </c>
      <c r="B1177" s="650" t="s">
        <v>581</v>
      </c>
      <c r="C1177" s="651" t="s">
        <v>602</v>
      </c>
      <c r="D1177" s="652" t="s">
        <v>3295</v>
      </c>
      <c r="E1177" s="651" t="s">
        <v>608</v>
      </c>
      <c r="F1177" s="652" t="s">
        <v>3297</v>
      </c>
      <c r="G1177" s="651" t="s">
        <v>630</v>
      </c>
      <c r="H1177" s="651" t="s">
        <v>3199</v>
      </c>
      <c r="I1177" s="651" t="s">
        <v>3200</v>
      </c>
      <c r="J1177" s="651" t="s">
        <v>3201</v>
      </c>
      <c r="K1177" s="651"/>
      <c r="L1177" s="653">
        <v>527.85</v>
      </c>
      <c r="M1177" s="653">
        <v>2</v>
      </c>
      <c r="N1177" s="654">
        <v>1055.7</v>
      </c>
    </row>
    <row r="1178" spans="1:14" ht="14.4" customHeight="1" x14ac:dyDescent="0.3">
      <c r="A1178" s="649" t="s">
        <v>580</v>
      </c>
      <c r="B1178" s="650" t="s">
        <v>581</v>
      </c>
      <c r="C1178" s="651" t="s">
        <v>602</v>
      </c>
      <c r="D1178" s="652" t="s">
        <v>3295</v>
      </c>
      <c r="E1178" s="651" t="s">
        <v>608</v>
      </c>
      <c r="F1178" s="652" t="s">
        <v>3297</v>
      </c>
      <c r="G1178" s="651" t="s">
        <v>630</v>
      </c>
      <c r="H1178" s="651" t="s">
        <v>1095</v>
      </c>
      <c r="I1178" s="651" t="s">
        <v>237</v>
      </c>
      <c r="J1178" s="651" t="s">
        <v>1096</v>
      </c>
      <c r="K1178" s="651"/>
      <c r="L1178" s="653">
        <v>191.13045108095491</v>
      </c>
      <c r="M1178" s="653">
        <v>3</v>
      </c>
      <c r="N1178" s="654">
        <v>573.39135324286474</v>
      </c>
    </row>
    <row r="1179" spans="1:14" ht="14.4" customHeight="1" x14ac:dyDescent="0.3">
      <c r="A1179" s="649" t="s">
        <v>580</v>
      </c>
      <c r="B1179" s="650" t="s">
        <v>581</v>
      </c>
      <c r="C1179" s="651" t="s">
        <v>602</v>
      </c>
      <c r="D1179" s="652" t="s">
        <v>3295</v>
      </c>
      <c r="E1179" s="651" t="s">
        <v>608</v>
      </c>
      <c r="F1179" s="652" t="s">
        <v>3297</v>
      </c>
      <c r="G1179" s="651" t="s">
        <v>630</v>
      </c>
      <c r="H1179" s="651" t="s">
        <v>1277</v>
      </c>
      <c r="I1179" s="651" t="s">
        <v>1278</v>
      </c>
      <c r="J1179" s="651" t="s">
        <v>1279</v>
      </c>
      <c r="K1179" s="651" t="s">
        <v>1280</v>
      </c>
      <c r="L1179" s="653">
        <v>52.409999999999968</v>
      </c>
      <c r="M1179" s="653">
        <v>1</v>
      </c>
      <c r="N1179" s="654">
        <v>52.409999999999968</v>
      </c>
    </row>
    <row r="1180" spans="1:14" ht="14.4" customHeight="1" x14ac:dyDescent="0.3">
      <c r="A1180" s="649" t="s">
        <v>580</v>
      </c>
      <c r="B1180" s="650" t="s">
        <v>581</v>
      </c>
      <c r="C1180" s="651" t="s">
        <v>602</v>
      </c>
      <c r="D1180" s="652" t="s">
        <v>3295</v>
      </c>
      <c r="E1180" s="651" t="s">
        <v>608</v>
      </c>
      <c r="F1180" s="652" t="s">
        <v>3297</v>
      </c>
      <c r="G1180" s="651" t="s">
        <v>630</v>
      </c>
      <c r="H1180" s="651" t="s">
        <v>3202</v>
      </c>
      <c r="I1180" s="651" t="s">
        <v>3203</v>
      </c>
      <c r="J1180" s="651" t="s">
        <v>3204</v>
      </c>
      <c r="K1180" s="651" t="s">
        <v>3205</v>
      </c>
      <c r="L1180" s="653">
        <v>298.99924023699504</v>
      </c>
      <c r="M1180" s="653">
        <v>2</v>
      </c>
      <c r="N1180" s="654">
        <v>597.99848047399007</v>
      </c>
    </row>
    <row r="1181" spans="1:14" ht="14.4" customHeight="1" x14ac:dyDescent="0.3">
      <c r="A1181" s="649" t="s">
        <v>580</v>
      </c>
      <c r="B1181" s="650" t="s">
        <v>581</v>
      </c>
      <c r="C1181" s="651" t="s">
        <v>602</v>
      </c>
      <c r="D1181" s="652" t="s">
        <v>3295</v>
      </c>
      <c r="E1181" s="651" t="s">
        <v>608</v>
      </c>
      <c r="F1181" s="652" t="s">
        <v>3297</v>
      </c>
      <c r="G1181" s="651" t="s">
        <v>630</v>
      </c>
      <c r="H1181" s="651" t="s">
        <v>3206</v>
      </c>
      <c r="I1181" s="651" t="s">
        <v>3207</v>
      </c>
      <c r="J1181" s="651" t="s">
        <v>2541</v>
      </c>
      <c r="K1181" s="651" t="s">
        <v>3208</v>
      </c>
      <c r="L1181" s="653">
        <v>555.41999999999996</v>
      </c>
      <c r="M1181" s="653">
        <v>2</v>
      </c>
      <c r="N1181" s="654">
        <v>1110.8399999999999</v>
      </c>
    </row>
    <row r="1182" spans="1:14" ht="14.4" customHeight="1" x14ac:dyDescent="0.3">
      <c r="A1182" s="649" t="s">
        <v>580</v>
      </c>
      <c r="B1182" s="650" t="s">
        <v>581</v>
      </c>
      <c r="C1182" s="651" t="s">
        <v>602</v>
      </c>
      <c r="D1182" s="652" t="s">
        <v>3295</v>
      </c>
      <c r="E1182" s="651" t="s">
        <v>608</v>
      </c>
      <c r="F1182" s="652" t="s">
        <v>3297</v>
      </c>
      <c r="G1182" s="651" t="s">
        <v>630</v>
      </c>
      <c r="H1182" s="651" t="s">
        <v>1337</v>
      </c>
      <c r="I1182" s="651" t="s">
        <v>1338</v>
      </c>
      <c r="J1182" s="651" t="s">
        <v>1339</v>
      </c>
      <c r="K1182" s="651" t="s">
        <v>1340</v>
      </c>
      <c r="L1182" s="653">
        <v>61.269999999999996</v>
      </c>
      <c r="M1182" s="653">
        <v>1</v>
      </c>
      <c r="N1182" s="654">
        <v>61.269999999999996</v>
      </c>
    </row>
    <row r="1183" spans="1:14" ht="14.4" customHeight="1" x14ac:dyDescent="0.3">
      <c r="A1183" s="649" t="s">
        <v>580</v>
      </c>
      <c r="B1183" s="650" t="s">
        <v>581</v>
      </c>
      <c r="C1183" s="651" t="s">
        <v>602</v>
      </c>
      <c r="D1183" s="652" t="s">
        <v>3295</v>
      </c>
      <c r="E1183" s="651" t="s">
        <v>608</v>
      </c>
      <c r="F1183" s="652" t="s">
        <v>3297</v>
      </c>
      <c r="G1183" s="651" t="s">
        <v>630</v>
      </c>
      <c r="H1183" s="651" t="s">
        <v>2574</v>
      </c>
      <c r="I1183" s="651" t="s">
        <v>237</v>
      </c>
      <c r="J1183" s="651" t="s">
        <v>2575</v>
      </c>
      <c r="K1183" s="651"/>
      <c r="L1183" s="653">
        <v>59.69596356867973</v>
      </c>
      <c r="M1183" s="653">
        <v>15</v>
      </c>
      <c r="N1183" s="654">
        <v>895.43945353019592</v>
      </c>
    </row>
    <row r="1184" spans="1:14" ht="14.4" customHeight="1" x14ac:dyDescent="0.3">
      <c r="A1184" s="649" t="s">
        <v>580</v>
      </c>
      <c r="B1184" s="650" t="s">
        <v>581</v>
      </c>
      <c r="C1184" s="651" t="s">
        <v>602</v>
      </c>
      <c r="D1184" s="652" t="s">
        <v>3295</v>
      </c>
      <c r="E1184" s="651" t="s">
        <v>608</v>
      </c>
      <c r="F1184" s="652" t="s">
        <v>3297</v>
      </c>
      <c r="G1184" s="651" t="s">
        <v>630</v>
      </c>
      <c r="H1184" s="651" t="s">
        <v>3209</v>
      </c>
      <c r="I1184" s="651" t="s">
        <v>237</v>
      </c>
      <c r="J1184" s="651" t="s">
        <v>3210</v>
      </c>
      <c r="K1184" s="651" t="s">
        <v>3211</v>
      </c>
      <c r="L1184" s="653">
        <v>35.869999999999997</v>
      </c>
      <c r="M1184" s="653">
        <v>1</v>
      </c>
      <c r="N1184" s="654">
        <v>35.869999999999997</v>
      </c>
    </row>
    <row r="1185" spans="1:14" ht="14.4" customHeight="1" x14ac:dyDescent="0.3">
      <c r="A1185" s="649" t="s">
        <v>580</v>
      </c>
      <c r="B1185" s="650" t="s">
        <v>581</v>
      </c>
      <c r="C1185" s="651" t="s">
        <v>602</v>
      </c>
      <c r="D1185" s="652" t="s">
        <v>3295</v>
      </c>
      <c r="E1185" s="651" t="s">
        <v>608</v>
      </c>
      <c r="F1185" s="652" t="s">
        <v>3297</v>
      </c>
      <c r="G1185" s="651" t="s">
        <v>630</v>
      </c>
      <c r="H1185" s="651" t="s">
        <v>3212</v>
      </c>
      <c r="I1185" s="651" t="s">
        <v>237</v>
      </c>
      <c r="J1185" s="651" t="s">
        <v>3213</v>
      </c>
      <c r="K1185" s="651"/>
      <c r="L1185" s="653">
        <v>197.65940433539618</v>
      </c>
      <c r="M1185" s="653">
        <v>1</v>
      </c>
      <c r="N1185" s="654">
        <v>197.65940433539618</v>
      </c>
    </row>
    <row r="1186" spans="1:14" ht="14.4" customHeight="1" x14ac:dyDescent="0.3">
      <c r="A1186" s="649" t="s">
        <v>580</v>
      </c>
      <c r="B1186" s="650" t="s">
        <v>581</v>
      </c>
      <c r="C1186" s="651" t="s">
        <v>602</v>
      </c>
      <c r="D1186" s="652" t="s">
        <v>3295</v>
      </c>
      <c r="E1186" s="651" t="s">
        <v>3214</v>
      </c>
      <c r="F1186" s="652" t="s">
        <v>3305</v>
      </c>
      <c r="G1186" s="651" t="s">
        <v>630</v>
      </c>
      <c r="H1186" s="651" t="s">
        <v>3215</v>
      </c>
      <c r="I1186" s="651" t="s">
        <v>3216</v>
      </c>
      <c r="J1186" s="651" t="s">
        <v>3217</v>
      </c>
      <c r="K1186" s="651" t="s">
        <v>3218</v>
      </c>
      <c r="L1186" s="653">
        <v>297.79992632433584</v>
      </c>
      <c r="M1186" s="653">
        <v>2</v>
      </c>
      <c r="N1186" s="654">
        <v>595.59985264867169</v>
      </c>
    </row>
    <row r="1187" spans="1:14" ht="14.4" customHeight="1" x14ac:dyDescent="0.3">
      <c r="A1187" s="649" t="s">
        <v>580</v>
      </c>
      <c r="B1187" s="650" t="s">
        <v>581</v>
      </c>
      <c r="C1187" s="651" t="s">
        <v>605</v>
      </c>
      <c r="D1187" s="652" t="s">
        <v>3296</v>
      </c>
      <c r="E1187" s="651" t="s">
        <v>608</v>
      </c>
      <c r="F1187" s="652" t="s">
        <v>3297</v>
      </c>
      <c r="G1187" s="651" t="s">
        <v>630</v>
      </c>
      <c r="H1187" s="651" t="s">
        <v>3219</v>
      </c>
      <c r="I1187" s="651" t="s">
        <v>3220</v>
      </c>
      <c r="J1187" s="651" t="s">
        <v>1372</v>
      </c>
      <c r="K1187" s="651" t="s">
        <v>3221</v>
      </c>
      <c r="L1187" s="653">
        <v>0</v>
      </c>
      <c r="M1187" s="653">
        <v>0</v>
      </c>
      <c r="N1187" s="654">
        <v>0</v>
      </c>
    </row>
    <row r="1188" spans="1:14" ht="14.4" customHeight="1" x14ac:dyDescent="0.3">
      <c r="A1188" s="649" t="s">
        <v>580</v>
      </c>
      <c r="B1188" s="650" t="s">
        <v>581</v>
      </c>
      <c r="C1188" s="651" t="s">
        <v>605</v>
      </c>
      <c r="D1188" s="652" t="s">
        <v>3296</v>
      </c>
      <c r="E1188" s="651" t="s">
        <v>608</v>
      </c>
      <c r="F1188" s="652" t="s">
        <v>3297</v>
      </c>
      <c r="G1188" s="651" t="s">
        <v>630</v>
      </c>
      <c r="H1188" s="651" t="s">
        <v>3150</v>
      </c>
      <c r="I1188" s="651" t="s">
        <v>3151</v>
      </c>
      <c r="J1188" s="651" t="s">
        <v>3152</v>
      </c>
      <c r="K1188" s="651" t="s">
        <v>3153</v>
      </c>
      <c r="L1188" s="653">
        <v>1.1499999832952901</v>
      </c>
      <c r="M1188" s="653">
        <v>2</v>
      </c>
      <c r="N1188" s="654">
        <v>2.2999999665905801</v>
      </c>
    </row>
    <row r="1189" spans="1:14" ht="14.4" customHeight="1" x14ac:dyDescent="0.3">
      <c r="A1189" s="649" t="s">
        <v>580</v>
      </c>
      <c r="B1189" s="650" t="s">
        <v>581</v>
      </c>
      <c r="C1189" s="651" t="s">
        <v>605</v>
      </c>
      <c r="D1189" s="652" t="s">
        <v>3296</v>
      </c>
      <c r="E1189" s="651" t="s">
        <v>3167</v>
      </c>
      <c r="F1189" s="652" t="s">
        <v>3304</v>
      </c>
      <c r="G1189" s="651" t="s">
        <v>630</v>
      </c>
      <c r="H1189" s="651" t="s">
        <v>3222</v>
      </c>
      <c r="I1189" s="651" t="s">
        <v>3223</v>
      </c>
      <c r="J1189" s="651" t="s">
        <v>3170</v>
      </c>
      <c r="K1189" s="651" t="s">
        <v>3224</v>
      </c>
      <c r="L1189" s="653">
        <v>8077.5549782476701</v>
      </c>
      <c r="M1189" s="653">
        <v>250.01965509999999</v>
      </c>
      <c r="N1189" s="654">
        <v>2019547.5097127703</v>
      </c>
    </row>
    <row r="1190" spans="1:14" ht="14.4" customHeight="1" x14ac:dyDescent="0.3">
      <c r="A1190" s="649" t="s">
        <v>580</v>
      </c>
      <c r="B1190" s="650" t="s">
        <v>581</v>
      </c>
      <c r="C1190" s="651" t="s">
        <v>605</v>
      </c>
      <c r="D1190" s="652" t="s">
        <v>3296</v>
      </c>
      <c r="E1190" s="651" t="s">
        <v>3167</v>
      </c>
      <c r="F1190" s="652" t="s">
        <v>3304</v>
      </c>
      <c r="G1190" s="651" t="s">
        <v>630</v>
      </c>
      <c r="H1190" s="651" t="s">
        <v>3168</v>
      </c>
      <c r="I1190" s="651" t="s">
        <v>3169</v>
      </c>
      <c r="J1190" s="651" t="s">
        <v>3170</v>
      </c>
      <c r="K1190" s="651" t="s">
        <v>3171</v>
      </c>
      <c r="L1190" s="653">
        <v>31451.001169235617</v>
      </c>
      <c r="M1190" s="653">
        <v>179.87841110000002</v>
      </c>
      <c r="N1190" s="654">
        <v>5657356.1178263454</v>
      </c>
    </row>
    <row r="1191" spans="1:14" ht="14.4" customHeight="1" x14ac:dyDescent="0.3">
      <c r="A1191" s="649" t="s">
        <v>580</v>
      </c>
      <c r="B1191" s="650" t="s">
        <v>581</v>
      </c>
      <c r="C1191" s="651" t="s">
        <v>605</v>
      </c>
      <c r="D1191" s="652" t="s">
        <v>3296</v>
      </c>
      <c r="E1191" s="651" t="s">
        <v>3167</v>
      </c>
      <c r="F1191" s="652" t="s">
        <v>3304</v>
      </c>
      <c r="G1191" s="651" t="s">
        <v>630</v>
      </c>
      <c r="H1191" s="651" t="s">
        <v>3172</v>
      </c>
      <c r="I1191" s="651" t="s">
        <v>3173</v>
      </c>
      <c r="J1191" s="651" t="s">
        <v>3174</v>
      </c>
      <c r="K1191" s="651" t="s">
        <v>3175</v>
      </c>
      <c r="L1191" s="653">
        <v>26974.373698354957</v>
      </c>
      <c r="M1191" s="653">
        <v>3.7017766000000001</v>
      </c>
      <c r="N1191" s="654">
        <v>99853.105356225846</v>
      </c>
    </row>
    <row r="1192" spans="1:14" ht="14.4" customHeight="1" x14ac:dyDescent="0.3">
      <c r="A1192" s="649" t="s">
        <v>580</v>
      </c>
      <c r="B1192" s="650" t="s">
        <v>581</v>
      </c>
      <c r="C1192" s="651" t="s">
        <v>605</v>
      </c>
      <c r="D1192" s="652" t="s">
        <v>3296</v>
      </c>
      <c r="E1192" s="651" t="s">
        <v>3167</v>
      </c>
      <c r="F1192" s="652" t="s">
        <v>3304</v>
      </c>
      <c r="G1192" s="651" t="s">
        <v>630</v>
      </c>
      <c r="H1192" s="651" t="s">
        <v>3225</v>
      </c>
      <c r="I1192" s="651" t="s">
        <v>3226</v>
      </c>
      <c r="J1192" s="651" t="s">
        <v>3227</v>
      </c>
      <c r="K1192" s="651" t="s">
        <v>1647</v>
      </c>
      <c r="L1192" s="653">
        <v>25721.290188079071</v>
      </c>
      <c r="M1192" s="653">
        <v>24</v>
      </c>
      <c r="N1192" s="654">
        <v>617310.96451389766</v>
      </c>
    </row>
    <row r="1193" spans="1:14" ht="14.4" customHeight="1" x14ac:dyDescent="0.3">
      <c r="A1193" s="649" t="s">
        <v>580</v>
      </c>
      <c r="B1193" s="650" t="s">
        <v>581</v>
      </c>
      <c r="C1193" s="651" t="s">
        <v>605</v>
      </c>
      <c r="D1193" s="652" t="s">
        <v>3296</v>
      </c>
      <c r="E1193" s="651" t="s">
        <v>3167</v>
      </c>
      <c r="F1193" s="652" t="s">
        <v>3304</v>
      </c>
      <c r="G1193" s="651" t="s">
        <v>630</v>
      </c>
      <c r="H1193" s="651" t="s">
        <v>3228</v>
      </c>
      <c r="I1193" s="651" t="s">
        <v>3228</v>
      </c>
      <c r="J1193" s="651" t="s">
        <v>3227</v>
      </c>
      <c r="K1193" s="651" t="s">
        <v>3229</v>
      </c>
      <c r="L1193" s="653">
        <v>5230.4069298245631</v>
      </c>
      <c r="M1193" s="653">
        <v>37.999999999999993</v>
      </c>
      <c r="N1193" s="654">
        <v>198755.46333333335</v>
      </c>
    </row>
    <row r="1194" spans="1:14" ht="14.4" customHeight="1" x14ac:dyDescent="0.3">
      <c r="A1194" s="649" t="s">
        <v>580</v>
      </c>
      <c r="B1194" s="650" t="s">
        <v>581</v>
      </c>
      <c r="C1194" s="651" t="s">
        <v>605</v>
      </c>
      <c r="D1194" s="652" t="s">
        <v>3296</v>
      </c>
      <c r="E1194" s="651" t="s">
        <v>3167</v>
      </c>
      <c r="F1194" s="652" t="s">
        <v>3304</v>
      </c>
      <c r="G1194" s="651" t="s">
        <v>630</v>
      </c>
      <c r="H1194" s="651" t="s">
        <v>3230</v>
      </c>
      <c r="I1194" s="651" t="s">
        <v>3230</v>
      </c>
      <c r="J1194" s="651" t="s">
        <v>3231</v>
      </c>
      <c r="K1194" s="651" t="s">
        <v>3232</v>
      </c>
      <c r="L1194" s="653">
        <v>70918.830569913742</v>
      </c>
      <c r="M1194" s="653">
        <v>32</v>
      </c>
      <c r="N1194" s="654">
        <v>2269402.5782372397</v>
      </c>
    </row>
    <row r="1195" spans="1:14" ht="14.4" customHeight="1" x14ac:dyDescent="0.3">
      <c r="A1195" s="649" t="s">
        <v>580</v>
      </c>
      <c r="B1195" s="650" t="s">
        <v>581</v>
      </c>
      <c r="C1195" s="651" t="s">
        <v>605</v>
      </c>
      <c r="D1195" s="652" t="s">
        <v>3296</v>
      </c>
      <c r="E1195" s="651" t="s">
        <v>3167</v>
      </c>
      <c r="F1195" s="652" t="s">
        <v>3304</v>
      </c>
      <c r="G1195" s="651" t="s">
        <v>630</v>
      </c>
      <c r="H1195" s="651" t="s">
        <v>3233</v>
      </c>
      <c r="I1195" s="651" t="s">
        <v>3234</v>
      </c>
      <c r="J1195" s="651" t="s">
        <v>3235</v>
      </c>
      <c r="K1195" s="651" t="s">
        <v>3236</v>
      </c>
      <c r="L1195" s="653">
        <v>106474.23000000001</v>
      </c>
      <c r="M1195" s="653">
        <v>1</v>
      </c>
      <c r="N1195" s="654">
        <v>106474.23000000001</v>
      </c>
    </row>
    <row r="1196" spans="1:14" ht="14.4" customHeight="1" x14ac:dyDescent="0.3">
      <c r="A1196" s="649" t="s">
        <v>580</v>
      </c>
      <c r="B1196" s="650" t="s">
        <v>581</v>
      </c>
      <c r="C1196" s="651" t="s">
        <v>605</v>
      </c>
      <c r="D1196" s="652" t="s">
        <v>3296</v>
      </c>
      <c r="E1196" s="651" t="s">
        <v>3167</v>
      </c>
      <c r="F1196" s="652" t="s">
        <v>3304</v>
      </c>
      <c r="G1196" s="651" t="s">
        <v>630</v>
      </c>
      <c r="H1196" s="651" t="s">
        <v>3237</v>
      </c>
      <c r="I1196" s="651" t="s">
        <v>3238</v>
      </c>
      <c r="J1196" s="651" t="s">
        <v>3239</v>
      </c>
      <c r="K1196" s="651" t="s">
        <v>3240</v>
      </c>
      <c r="L1196" s="653">
        <v>14480.319344024727</v>
      </c>
      <c r="M1196" s="653">
        <v>1292.1088859999986</v>
      </c>
      <c r="N1196" s="654">
        <v>18710149.29653202</v>
      </c>
    </row>
    <row r="1197" spans="1:14" ht="14.4" customHeight="1" x14ac:dyDescent="0.3">
      <c r="A1197" s="649" t="s">
        <v>580</v>
      </c>
      <c r="B1197" s="650" t="s">
        <v>581</v>
      </c>
      <c r="C1197" s="651" t="s">
        <v>605</v>
      </c>
      <c r="D1197" s="652" t="s">
        <v>3296</v>
      </c>
      <c r="E1197" s="651" t="s">
        <v>3167</v>
      </c>
      <c r="F1197" s="652" t="s">
        <v>3304</v>
      </c>
      <c r="G1197" s="651" t="s">
        <v>630</v>
      </c>
      <c r="H1197" s="651" t="s">
        <v>3241</v>
      </c>
      <c r="I1197" s="651" t="s">
        <v>3242</v>
      </c>
      <c r="J1197" s="651" t="s">
        <v>3243</v>
      </c>
      <c r="K1197" s="651" t="s">
        <v>3244</v>
      </c>
      <c r="L1197" s="653">
        <v>29862.109406105941</v>
      </c>
      <c r="M1197" s="653">
        <v>24</v>
      </c>
      <c r="N1197" s="654">
        <v>716690.62574654259</v>
      </c>
    </row>
    <row r="1198" spans="1:14" ht="14.4" customHeight="1" x14ac:dyDescent="0.3">
      <c r="A1198" s="649" t="s">
        <v>580</v>
      </c>
      <c r="B1198" s="650" t="s">
        <v>581</v>
      </c>
      <c r="C1198" s="651" t="s">
        <v>605</v>
      </c>
      <c r="D1198" s="652" t="s">
        <v>3296</v>
      </c>
      <c r="E1198" s="651" t="s">
        <v>3167</v>
      </c>
      <c r="F1198" s="652" t="s">
        <v>3304</v>
      </c>
      <c r="G1198" s="651" t="s">
        <v>630</v>
      </c>
      <c r="H1198" s="651" t="s">
        <v>3245</v>
      </c>
      <c r="I1198" s="651" t="s">
        <v>3246</v>
      </c>
      <c r="J1198" s="651" t="s">
        <v>3247</v>
      </c>
      <c r="K1198" s="651" t="s">
        <v>3248</v>
      </c>
      <c r="L1198" s="653">
        <v>60516.841843894072</v>
      </c>
      <c r="M1198" s="653">
        <v>24</v>
      </c>
      <c r="N1198" s="654">
        <v>1452404.2042534577</v>
      </c>
    </row>
    <row r="1199" spans="1:14" ht="14.4" customHeight="1" x14ac:dyDescent="0.3">
      <c r="A1199" s="649" t="s">
        <v>580</v>
      </c>
      <c r="B1199" s="650" t="s">
        <v>581</v>
      </c>
      <c r="C1199" s="651" t="s">
        <v>605</v>
      </c>
      <c r="D1199" s="652" t="s">
        <v>3296</v>
      </c>
      <c r="E1199" s="651" t="s">
        <v>3167</v>
      </c>
      <c r="F1199" s="652" t="s">
        <v>3304</v>
      </c>
      <c r="G1199" s="651" t="s">
        <v>630</v>
      </c>
      <c r="H1199" s="651" t="s">
        <v>3249</v>
      </c>
      <c r="I1199" s="651" t="s">
        <v>3250</v>
      </c>
      <c r="J1199" s="651" t="s">
        <v>3251</v>
      </c>
      <c r="K1199" s="651" t="s">
        <v>3252</v>
      </c>
      <c r="L1199" s="653">
        <v>116279.62958333326</v>
      </c>
      <c r="M1199" s="653">
        <v>72</v>
      </c>
      <c r="N1199" s="654">
        <v>8372133.3299999945</v>
      </c>
    </row>
    <row r="1200" spans="1:14" ht="14.4" customHeight="1" x14ac:dyDescent="0.3">
      <c r="A1200" s="649" t="s">
        <v>580</v>
      </c>
      <c r="B1200" s="650" t="s">
        <v>581</v>
      </c>
      <c r="C1200" s="651" t="s">
        <v>605</v>
      </c>
      <c r="D1200" s="652" t="s">
        <v>3296</v>
      </c>
      <c r="E1200" s="651" t="s">
        <v>3167</v>
      </c>
      <c r="F1200" s="652" t="s">
        <v>3304</v>
      </c>
      <c r="G1200" s="651" t="s">
        <v>630</v>
      </c>
      <c r="H1200" s="651" t="s">
        <v>3253</v>
      </c>
      <c r="I1200" s="651" t="s">
        <v>3254</v>
      </c>
      <c r="J1200" s="651" t="s">
        <v>3255</v>
      </c>
      <c r="K1200" s="651" t="s">
        <v>3256</v>
      </c>
      <c r="L1200" s="653">
        <v>90549.282222222202</v>
      </c>
      <c r="M1200" s="653">
        <v>9</v>
      </c>
      <c r="N1200" s="654">
        <v>814943.5399999998</v>
      </c>
    </row>
    <row r="1201" spans="1:14" ht="14.4" customHeight="1" x14ac:dyDescent="0.3">
      <c r="A1201" s="649" t="s">
        <v>580</v>
      </c>
      <c r="B1201" s="650" t="s">
        <v>581</v>
      </c>
      <c r="C1201" s="651" t="s">
        <v>605</v>
      </c>
      <c r="D1201" s="652" t="s">
        <v>3296</v>
      </c>
      <c r="E1201" s="651" t="s">
        <v>3167</v>
      </c>
      <c r="F1201" s="652" t="s">
        <v>3304</v>
      </c>
      <c r="G1201" s="651" t="s">
        <v>630</v>
      </c>
      <c r="H1201" s="651" t="s">
        <v>3257</v>
      </c>
      <c r="I1201" s="651" t="s">
        <v>3258</v>
      </c>
      <c r="J1201" s="651" t="s">
        <v>3259</v>
      </c>
      <c r="K1201" s="651" t="s">
        <v>3260</v>
      </c>
      <c r="L1201" s="653">
        <v>5290.5534315724417</v>
      </c>
      <c r="M1201" s="653">
        <v>1045.192</v>
      </c>
      <c r="N1201" s="654">
        <v>5529644.1222520638</v>
      </c>
    </row>
    <row r="1202" spans="1:14" ht="14.4" customHeight="1" x14ac:dyDescent="0.3">
      <c r="A1202" s="649" t="s">
        <v>580</v>
      </c>
      <c r="B1202" s="650" t="s">
        <v>581</v>
      </c>
      <c r="C1202" s="651" t="s">
        <v>605</v>
      </c>
      <c r="D1202" s="652" t="s">
        <v>3296</v>
      </c>
      <c r="E1202" s="651" t="s">
        <v>3167</v>
      </c>
      <c r="F1202" s="652" t="s">
        <v>3304</v>
      </c>
      <c r="G1202" s="651" t="s">
        <v>630</v>
      </c>
      <c r="H1202" s="651" t="s">
        <v>3261</v>
      </c>
      <c r="I1202" s="651" t="s">
        <v>3262</v>
      </c>
      <c r="J1202" s="651" t="s">
        <v>3263</v>
      </c>
      <c r="K1202" s="651" t="s">
        <v>3264</v>
      </c>
      <c r="L1202" s="653">
        <v>11180.014430649329</v>
      </c>
      <c r="M1202" s="653">
        <v>240.38799999999995</v>
      </c>
      <c r="N1202" s="654">
        <v>2687541.3089549304</v>
      </c>
    </row>
    <row r="1203" spans="1:14" ht="14.4" customHeight="1" x14ac:dyDescent="0.3">
      <c r="A1203" s="649" t="s">
        <v>580</v>
      </c>
      <c r="B1203" s="650" t="s">
        <v>581</v>
      </c>
      <c r="C1203" s="651" t="s">
        <v>605</v>
      </c>
      <c r="D1203" s="652" t="s">
        <v>3296</v>
      </c>
      <c r="E1203" s="651" t="s">
        <v>3167</v>
      </c>
      <c r="F1203" s="652" t="s">
        <v>3304</v>
      </c>
      <c r="G1203" s="651" t="s">
        <v>630</v>
      </c>
      <c r="H1203" s="651" t="s">
        <v>3265</v>
      </c>
      <c r="I1203" s="651" t="s">
        <v>3265</v>
      </c>
      <c r="J1203" s="651" t="s">
        <v>3266</v>
      </c>
      <c r="K1203" s="651" t="s">
        <v>1088</v>
      </c>
      <c r="L1203" s="653">
        <v>92526.120884012795</v>
      </c>
      <c r="M1203" s="653">
        <v>39</v>
      </c>
      <c r="N1203" s="654">
        <v>3608518.7144764988</v>
      </c>
    </row>
    <row r="1204" spans="1:14" ht="14.4" customHeight="1" x14ac:dyDescent="0.3">
      <c r="A1204" s="649" t="s">
        <v>580</v>
      </c>
      <c r="B1204" s="650" t="s">
        <v>581</v>
      </c>
      <c r="C1204" s="651" t="s">
        <v>605</v>
      </c>
      <c r="D1204" s="652" t="s">
        <v>3296</v>
      </c>
      <c r="E1204" s="651" t="s">
        <v>3167</v>
      </c>
      <c r="F1204" s="652" t="s">
        <v>3304</v>
      </c>
      <c r="G1204" s="651" t="s">
        <v>630</v>
      </c>
      <c r="H1204" s="651" t="s">
        <v>3267</v>
      </c>
      <c r="I1204" s="651" t="s">
        <v>3267</v>
      </c>
      <c r="J1204" s="651" t="s">
        <v>3268</v>
      </c>
      <c r="K1204" s="651" t="s">
        <v>3269</v>
      </c>
      <c r="L1204" s="653">
        <v>24201.89000000001</v>
      </c>
      <c r="M1204" s="653">
        <v>32</v>
      </c>
      <c r="N1204" s="654">
        <v>774460.48000000033</v>
      </c>
    </row>
    <row r="1205" spans="1:14" ht="14.4" customHeight="1" x14ac:dyDescent="0.3">
      <c r="A1205" s="649" t="s">
        <v>580</v>
      </c>
      <c r="B1205" s="650" t="s">
        <v>581</v>
      </c>
      <c r="C1205" s="651" t="s">
        <v>605</v>
      </c>
      <c r="D1205" s="652" t="s">
        <v>3296</v>
      </c>
      <c r="E1205" s="651" t="s">
        <v>3167</v>
      </c>
      <c r="F1205" s="652" t="s">
        <v>3304</v>
      </c>
      <c r="G1205" s="651" t="s">
        <v>630</v>
      </c>
      <c r="H1205" s="651" t="s">
        <v>3270</v>
      </c>
      <c r="I1205" s="651" t="s">
        <v>3270</v>
      </c>
      <c r="J1205" s="651" t="s">
        <v>3271</v>
      </c>
      <c r="K1205" s="651" t="s">
        <v>3272</v>
      </c>
      <c r="L1205" s="653">
        <v>80102.029999999926</v>
      </c>
      <c r="M1205" s="653">
        <v>44</v>
      </c>
      <c r="N1205" s="654">
        <v>3524489.319999997</v>
      </c>
    </row>
    <row r="1206" spans="1:14" ht="14.4" customHeight="1" x14ac:dyDescent="0.3">
      <c r="A1206" s="649" t="s">
        <v>580</v>
      </c>
      <c r="B1206" s="650" t="s">
        <v>581</v>
      </c>
      <c r="C1206" s="651" t="s">
        <v>605</v>
      </c>
      <c r="D1206" s="652" t="s">
        <v>3296</v>
      </c>
      <c r="E1206" s="651" t="s">
        <v>3167</v>
      </c>
      <c r="F1206" s="652" t="s">
        <v>3304</v>
      </c>
      <c r="G1206" s="651" t="s">
        <v>630</v>
      </c>
      <c r="H1206" s="651" t="s">
        <v>3273</v>
      </c>
      <c r="I1206" s="651" t="s">
        <v>3151</v>
      </c>
      <c r="J1206" s="651" t="s">
        <v>3274</v>
      </c>
      <c r="K1206" s="651" t="s">
        <v>1084</v>
      </c>
      <c r="L1206" s="653">
        <v>69185.211818183321</v>
      </c>
      <c r="M1206" s="653">
        <v>11</v>
      </c>
      <c r="N1206" s="654">
        <v>761037.33000001661</v>
      </c>
    </row>
    <row r="1207" spans="1:14" ht="14.4" customHeight="1" x14ac:dyDescent="0.3">
      <c r="A1207" s="649" t="s">
        <v>580</v>
      </c>
      <c r="B1207" s="650" t="s">
        <v>581</v>
      </c>
      <c r="C1207" s="651" t="s">
        <v>605</v>
      </c>
      <c r="D1207" s="652" t="s">
        <v>3296</v>
      </c>
      <c r="E1207" s="651" t="s">
        <v>3167</v>
      </c>
      <c r="F1207" s="652" t="s">
        <v>3304</v>
      </c>
      <c r="G1207" s="651" t="s">
        <v>630</v>
      </c>
      <c r="H1207" s="651" t="s">
        <v>3275</v>
      </c>
      <c r="I1207" s="651" t="s">
        <v>3276</v>
      </c>
      <c r="J1207" s="651" t="s">
        <v>3277</v>
      </c>
      <c r="K1207" s="651" t="s">
        <v>2319</v>
      </c>
      <c r="L1207" s="653">
        <v>17165.689279936028</v>
      </c>
      <c r="M1207" s="653">
        <v>10</v>
      </c>
      <c r="N1207" s="654">
        <v>171656.89279936027</v>
      </c>
    </row>
    <row r="1208" spans="1:14" ht="14.4" customHeight="1" x14ac:dyDescent="0.3">
      <c r="A1208" s="649" t="s">
        <v>580</v>
      </c>
      <c r="B1208" s="650" t="s">
        <v>581</v>
      </c>
      <c r="C1208" s="651" t="s">
        <v>605</v>
      </c>
      <c r="D1208" s="652" t="s">
        <v>3296</v>
      </c>
      <c r="E1208" s="651" t="s">
        <v>3167</v>
      </c>
      <c r="F1208" s="652" t="s">
        <v>3304</v>
      </c>
      <c r="G1208" s="651" t="s">
        <v>630</v>
      </c>
      <c r="H1208" s="651" t="s">
        <v>3278</v>
      </c>
      <c r="I1208" s="651" t="s">
        <v>3278</v>
      </c>
      <c r="J1208" s="651" t="s">
        <v>3279</v>
      </c>
      <c r="K1208" s="651" t="s">
        <v>3280</v>
      </c>
      <c r="L1208" s="653">
        <v>92785.299999999945</v>
      </c>
      <c r="M1208" s="653">
        <v>38</v>
      </c>
      <c r="N1208" s="654">
        <v>3525841.399999998</v>
      </c>
    </row>
    <row r="1209" spans="1:14" ht="14.4" customHeight="1" x14ac:dyDescent="0.3">
      <c r="A1209" s="649" t="s">
        <v>580</v>
      </c>
      <c r="B1209" s="650" t="s">
        <v>581</v>
      </c>
      <c r="C1209" s="651" t="s">
        <v>605</v>
      </c>
      <c r="D1209" s="652" t="s">
        <v>3296</v>
      </c>
      <c r="E1209" s="651" t="s">
        <v>3167</v>
      </c>
      <c r="F1209" s="652" t="s">
        <v>3304</v>
      </c>
      <c r="G1209" s="651" t="s">
        <v>630</v>
      </c>
      <c r="H1209" s="651" t="s">
        <v>3281</v>
      </c>
      <c r="I1209" s="651" t="s">
        <v>3281</v>
      </c>
      <c r="J1209" s="651" t="s">
        <v>3282</v>
      </c>
      <c r="K1209" s="651" t="s">
        <v>1647</v>
      </c>
      <c r="L1209" s="653">
        <v>97825.06</v>
      </c>
      <c r="M1209" s="653">
        <v>2</v>
      </c>
      <c r="N1209" s="654">
        <v>195650.12</v>
      </c>
    </row>
    <row r="1210" spans="1:14" ht="14.4" customHeight="1" x14ac:dyDescent="0.3">
      <c r="A1210" s="649" t="s">
        <v>580</v>
      </c>
      <c r="B1210" s="650" t="s">
        <v>581</v>
      </c>
      <c r="C1210" s="651" t="s">
        <v>605</v>
      </c>
      <c r="D1210" s="652" t="s">
        <v>3296</v>
      </c>
      <c r="E1210" s="651" t="s">
        <v>3167</v>
      </c>
      <c r="F1210" s="652" t="s">
        <v>3304</v>
      </c>
      <c r="G1210" s="651" t="s">
        <v>630</v>
      </c>
      <c r="H1210" s="651" t="s">
        <v>3283</v>
      </c>
      <c r="I1210" s="651" t="s">
        <v>3283</v>
      </c>
      <c r="J1210" s="651" t="s">
        <v>3282</v>
      </c>
      <c r="K1210" s="651" t="s">
        <v>3284</v>
      </c>
      <c r="L1210" s="653">
        <v>391298.38</v>
      </c>
      <c r="M1210" s="653">
        <v>2</v>
      </c>
      <c r="N1210" s="654">
        <v>782596.76</v>
      </c>
    </row>
    <row r="1211" spans="1:14" ht="14.4" customHeight="1" x14ac:dyDescent="0.3">
      <c r="A1211" s="649" t="s">
        <v>580</v>
      </c>
      <c r="B1211" s="650" t="s">
        <v>581</v>
      </c>
      <c r="C1211" s="651" t="s">
        <v>605</v>
      </c>
      <c r="D1211" s="652" t="s">
        <v>3296</v>
      </c>
      <c r="E1211" s="651" t="s">
        <v>3167</v>
      </c>
      <c r="F1211" s="652" t="s">
        <v>3304</v>
      </c>
      <c r="G1211" s="651" t="s">
        <v>1839</v>
      </c>
      <c r="H1211" s="651" t="s">
        <v>3285</v>
      </c>
      <c r="I1211" s="651" t="s">
        <v>3286</v>
      </c>
      <c r="J1211" s="651" t="s">
        <v>3287</v>
      </c>
      <c r="K1211" s="651" t="s">
        <v>3288</v>
      </c>
      <c r="L1211" s="653">
        <v>59093.470701241633</v>
      </c>
      <c r="M1211" s="653">
        <v>170</v>
      </c>
      <c r="N1211" s="654">
        <v>10045890.019211078</v>
      </c>
    </row>
    <row r="1212" spans="1:14" ht="14.4" customHeight="1" thickBot="1" x14ac:dyDescent="0.35">
      <c r="A1212" s="655" t="s">
        <v>580</v>
      </c>
      <c r="B1212" s="656" t="s">
        <v>581</v>
      </c>
      <c r="C1212" s="657" t="s">
        <v>605</v>
      </c>
      <c r="D1212" s="658" t="s">
        <v>3296</v>
      </c>
      <c r="E1212" s="657" t="s">
        <v>3167</v>
      </c>
      <c r="F1212" s="658" t="s">
        <v>3304</v>
      </c>
      <c r="G1212" s="657" t="s">
        <v>1839</v>
      </c>
      <c r="H1212" s="657" t="s">
        <v>3289</v>
      </c>
      <c r="I1212" s="657" t="s">
        <v>3289</v>
      </c>
      <c r="J1212" s="657" t="s">
        <v>3287</v>
      </c>
      <c r="K1212" s="657" t="s">
        <v>3290</v>
      </c>
      <c r="L1212" s="659">
        <v>176927.6298141233</v>
      </c>
      <c r="M1212" s="659">
        <v>27</v>
      </c>
      <c r="N1212" s="660">
        <v>4777046.0049813287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3306</v>
      </c>
      <c r="B5" s="647">
        <v>292572.1531381376</v>
      </c>
      <c r="C5" s="665">
        <v>5.6862312568054144E-2</v>
      </c>
      <c r="D5" s="647">
        <v>4852701.401960073</v>
      </c>
      <c r="E5" s="665">
        <v>0.94313768743194593</v>
      </c>
      <c r="F5" s="648">
        <v>5145273.5550982105</v>
      </c>
    </row>
    <row r="6" spans="1:6" ht="14.4" customHeight="1" x14ac:dyDescent="0.3">
      <c r="A6" s="676" t="s">
        <v>3307</v>
      </c>
      <c r="B6" s="653">
        <v>41253.132358788163</v>
      </c>
      <c r="C6" s="666">
        <v>7.0331298137282783E-2</v>
      </c>
      <c r="D6" s="653">
        <v>545301.26733769325</v>
      </c>
      <c r="E6" s="666">
        <v>0.92966870186271722</v>
      </c>
      <c r="F6" s="654">
        <v>586554.39969648141</v>
      </c>
    </row>
    <row r="7" spans="1:6" ht="14.4" customHeight="1" x14ac:dyDescent="0.3">
      <c r="A7" s="676" t="s">
        <v>3308</v>
      </c>
      <c r="B7" s="653">
        <v>14227.416672753499</v>
      </c>
      <c r="C7" s="666">
        <v>2.2824099978125848E-2</v>
      </c>
      <c r="D7" s="653">
        <v>609123.19458415324</v>
      </c>
      <c r="E7" s="666">
        <v>0.97717590002187416</v>
      </c>
      <c r="F7" s="654">
        <v>623350.61125690676</v>
      </c>
    </row>
    <row r="8" spans="1:6" ht="14.4" customHeight="1" x14ac:dyDescent="0.3">
      <c r="A8" s="676" t="s">
        <v>3309</v>
      </c>
      <c r="B8" s="653">
        <v>104.17000000000004</v>
      </c>
      <c r="C8" s="666">
        <v>4.5407403609479056E-2</v>
      </c>
      <c r="D8" s="653">
        <v>2189.9492783428373</v>
      </c>
      <c r="E8" s="666">
        <v>0.95459259639052096</v>
      </c>
      <c r="F8" s="654">
        <v>2294.1192783428373</v>
      </c>
    </row>
    <row r="9" spans="1:6" ht="14.4" customHeight="1" thickBot="1" x14ac:dyDescent="0.35">
      <c r="A9" s="677" t="s">
        <v>3310</v>
      </c>
      <c r="B9" s="668"/>
      <c r="C9" s="669">
        <v>0</v>
      </c>
      <c r="D9" s="668">
        <v>18630939.295610238</v>
      </c>
      <c r="E9" s="669">
        <v>1</v>
      </c>
      <c r="F9" s="670">
        <v>18630939.295610238</v>
      </c>
    </row>
    <row r="10" spans="1:6" ht="14.4" customHeight="1" thickBot="1" x14ac:dyDescent="0.35">
      <c r="A10" s="671" t="s">
        <v>3</v>
      </c>
      <c r="B10" s="672">
        <v>348156.87216967926</v>
      </c>
      <c r="C10" s="673">
        <v>1.3932732997808532E-2</v>
      </c>
      <c r="D10" s="672">
        <v>24640255.108770501</v>
      </c>
      <c r="E10" s="673">
        <v>0.98606726700219161</v>
      </c>
      <c r="F10" s="674">
        <v>24988411.980940178</v>
      </c>
    </row>
    <row r="11" spans="1:6" ht="14.4" customHeight="1" thickBot="1" x14ac:dyDescent="0.35"/>
    <row r="12" spans="1:6" ht="14.4" customHeight="1" x14ac:dyDescent="0.3">
      <c r="A12" s="675" t="s">
        <v>3311</v>
      </c>
      <c r="B12" s="647">
        <v>248475.68333333332</v>
      </c>
      <c r="C12" s="665">
        <v>0.10278173138162069</v>
      </c>
      <c r="D12" s="647">
        <v>2169032.5644190046</v>
      </c>
      <c r="E12" s="665">
        <v>0.89721826861837939</v>
      </c>
      <c r="F12" s="648">
        <v>2417508.2477523377</v>
      </c>
    </row>
    <row r="13" spans="1:6" ht="14.4" customHeight="1" x14ac:dyDescent="0.3">
      <c r="A13" s="676" t="s">
        <v>3312</v>
      </c>
      <c r="B13" s="653">
        <v>37098.01215000001</v>
      </c>
      <c r="C13" s="666">
        <v>0.23276593712901356</v>
      </c>
      <c r="D13" s="653">
        <v>122281.03019431842</v>
      </c>
      <c r="E13" s="666">
        <v>0.7672340628709865</v>
      </c>
      <c r="F13" s="654">
        <v>159379.04234431841</v>
      </c>
    </row>
    <row r="14" spans="1:6" ht="14.4" customHeight="1" x14ac:dyDescent="0.3">
      <c r="A14" s="676" t="s">
        <v>3313</v>
      </c>
      <c r="B14" s="653">
        <v>24108.481157280985</v>
      </c>
      <c r="C14" s="666">
        <v>1</v>
      </c>
      <c r="D14" s="653"/>
      <c r="E14" s="666">
        <v>0</v>
      </c>
      <c r="F14" s="654">
        <v>24108.481157280985</v>
      </c>
    </row>
    <row r="15" spans="1:6" ht="14.4" customHeight="1" x14ac:dyDescent="0.3">
      <c r="A15" s="676" t="s">
        <v>3314</v>
      </c>
      <c r="B15" s="653">
        <v>14809.130000000008</v>
      </c>
      <c r="C15" s="666">
        <v>2.7746904405030519E-2</v>
      </c>
      <c r="D15" s="653">
        <v>518912.75060427777</v>
      </c>
      <c r="E15" s="666">
        <v>0.97225309559496942</v>
      </c>
      <c r="F15" s="654">
        <v>533721.88060427783</v>
      </c>
    </row>
    <row r="16" spans="1:6" ht="14.4" customHeight="1" x14ac:dyDescent="0.3">
      <c r="A16" s="676" t="s">
        <v>3315</v>
      </c>
      <c r="B16" s="653">
        <v>9881.39</v>
      </c>
      <c r="C16" s="666">
        <v>9.9302411515088118E-3</v>
      </c>
      <c r="D16" s="653">
        <v>985199.17745415587</v>
      </c>
      <c r="E16" s="666">
        <v>0.99006975884849113</v>
      </c>
      <c r="F16" s="654">
        <v>995080.56745415588</v>
      </c>
    </row>
    <row r="17" spans="1:6" ht="14.4" customHeight="1" x14ac:dyDescent="0.3">
      <c r="A17" s="676" t="s">
        <v>3316</v>
      </c>
      <c r="B17" s="653">
        <v>5775.2972621494355</v>
      </c>
      <c r="C17" s="666">
        <v>0.11448105565756284</v>
      </c>
      <c r="D17" s="653">
        <v>44672.326835802429</v>
      </c>
      <c r="E17" s="666">
        <v>0.88551894434243716</v>
      </c>
      <c r="F17" s="654">
        <v>50447.624097951862</v>
      </c>
    </row>
    <row r="18" spans="1:6" ht="14.4" customHeight="1" x14ac:dyDescent="0.3">
      <c r="A18" s="676" t="s">
        <v>3317</v>
      </c>
      <c r="B18" s="653">
        <v>4120.1501751150472</v>
      </c>
      <c r="C18" s="666">
        <v>9.8818128868911823E-2</v>
      </c>
      <c r="D18" s="653">
        <v>37574.124167811169</v>
      </c>
      <c r="E18" s="666">
        <v>0.90118187113108805</v>
      </c>
      <c r="F18" s="654">
        <v>41694.274342926219</v>
      </c>
    </row>
    <row r="19" spans="1:6" ht="14.4" customHeight="1" x14ac:dyDescent="0.3">
      <c r="A19" s="676" t="s">
        <v>3318</v>
      </c>
      <c r="B19" s="653">
        <v>1789.729034103887</v>
      </c>
      <c r="C19" s="666">
        <v>1</v>
      </c>
      <c r="D19" s="653"/>
      <c r="E19" s="666">
        <v>0</v>
      </c>
      <c r="F19" s="654">
        <v>1789.729034103887</v>
      </c>
    </row>
    <row r="20" spans="1:6" ht="14.4" customHeight="1" x14ac:dyDescent="0.3">
      <c r="A20" s="676" t="s">
        <v>3319</v>
      </c>
      <c r="B20" s="653">
        <v>725.24981987554008</v>
      </c>
      <c r="C20" s="666">
        <v>0.28852243233926844</v>
      </c>
      <c r="D20" s="653">
        <v>1788.4189232977176</v>
      </c>
      <c r="E20" s="666">
        <v>0.71147756766073167</v>
      </c>
      <c r="F20" s="654">
        <v>2513.6687431732576</v>
      </c>
    </row>
    <row r="21" spans="1:6" ht="14.4" customHeight="1" x14ac:dyDescent="0.3">
      <c r="A21" s="676" t="s">
        <v>3320</v>
      </c>
      <c r="B21" s="653">
        <v>384.2999999999999</v>
      </c>
      <c r="C21" s="666">
        <v>1</v>
      </c>
      <c r="D21" s="653"/>
      <c r="E21" s="666">
        <v>0</v>
      </c>
      <c r="F21" s="654">
        <v>384.2999999999999</v>
      </c>
    </row>
    <row r="22" spans="1:6" ht="14.4" customHeight="1" x14ac:dyDescent="0.3">
      <c r="A22" s="676" t="s">
        <v>3321</v>
      </c>
      <c r="B22" s="653">
        <v>314.19000000000011</v>
      </c>
      <c r="C22" s="666">
        <v>0.49722261786070376</v>
      </c>
      <c r="D22" s="653">
        <v>317.69999999999987</v>
      </c>
      <c r="E22" s="666">
        <v>0.50277738213929624</v>
      </c>
      <c r="F22" s="654">
        <v>631.89</v>
      </c>
    </row>
    <row r="23" spans="1:6" ht="14.4" customHeight="1" x14ac:dyDescent="0.3">
      <c r="A23" s="676" t="s">
        <v>3322</v>
      </c>
      <c r="B23" s="653">
        <v>197.07</v>
      </c>
      <c r="C23" s="666">
        <v>2.3930508247467439E-2</v>
      </c>
      <c r="D23" s="653">
        <v>8038.0246315925351</v>
      </c>
      <c r="E23" s="666">
        <v>0.97606949175253244</v>
      </c>
      <c r="F23" s="654">
        <v>8235.0946315925357</v>
      </c>
    </row>
    <row r="24" spans="1:6" ht="14.4" customHeight="1" x14ac:dyDescent="0.3">
      <c r="A24" s="676" t="s">
        <v>3323</v>
      </c>
      <c r="B24" s="653">
        <v>162.039237821021</v>
      </c>
      <c r="C24" s="666">
        <v>3.6900412498240172E-2</v>
      </c>
      <c r="D24" s="653">
        <v>4229.2189311425063</v>
      </c>
      <c r="E24" s="666">
        <v>0.96309958750175984</v>
      </c>
      <c r="F24" s="654">
        <v>4391.2581689635272</v>
      </c>
    </row>
    <row r="25" spans="1:6" ht="14.4" customHeight="1" x14ac:dyDescent="0.3">
      <c r="A25" s="676" t="s">
        <v>3324</v>
      </c>
      <c r="B25" s="653">
        <v>150.22</v>
      </c>
      <c r="C25" s="666">
        <v>1</v>
      </c>
      <c r="D25" s="653"/>
      <c r="E25" s="666">
        <v>0</v>
      </c>
      <c r="F25" s="654">
        <v>150.22</v>
      </c>
    </row>
    <row r="26" spans="1:6" ht="14.4" customHeight="1" x14ac:dyDescent="0.3">
      <c r="A26" s="676" t="s">
        <v>3325</v>
      </c>
      <c r="B26" s="653">
        <v>101.07</v>
      </c>
      <c r="C26" s="666">
        <v>1</v>
      </c>
      <c r="D26" s="653"/>
      <c r="E26" s="666">
        <v>0</v>
      </c>
      <c r="F26" s="654">
        <v>101.07</v>
      </c>
    </row>
    <row r="27" spans="1:6" ht="14.4" customHeight="1" x14ac:dyDescent="0.3">
      <c r="A27" s="676" t="s">
        <v>3326</v>
      </c>
      <c r="B27" s="653">
        <v>64.860000000000014</v>
      </c>
      <c r="C27" s="666">
        <v>0.39884268858254912</v>
      </c>
      <c r="D27" s="653">
        <v>97.760506421984516</v>
      </c>
      <c r="E27" s="666">
        <v>0.60115731141745077</v>
      </c>
      <c r="F27" s="654">
        <v>162.62050642198454</v>
      </c>
    </row>
    <row r="28" spans="1:6" ht="14.4" customHeight="1" x14ac:dyDescent="0.3">
      <c r="A28" s="676" t="s">
        <v>3327</v>
      </c>
      <c r="B28" s="653"/>
      <c r="C28" s="666">
        <v>0</v>
      </c>
      <c r="D28" s="653">
        <v>472.28999999999996</v>
      </c>
      <c r="E28" s="666">
        <v>1</v>
      </c>
      <c r="F28" s="654">
        <v>472.28999999999996</v>
      </c>
    </row>
    <row r="29" spans="1:6" ht="14.4" customHeight="1" x14ac:dyDescent="0.3">
      <c r="A29" s="676" t="s">
        <v>3328</v>
      </c>
      <c r="B29" s="653"/>
      <c r="C29" s="666">
        <v>0</v>
      </c>
      <c r="D29" s="653">
        <v>541.92003493110883</v>
      </c>
      <c r="E29" s="666">
        <v>1</v>
      </c>
      <c r="F29" s="654">
        <v>541.92003493110883</v>
      </c>
    </row>
    <row r="30" spans="1:6" ht="14.4" customHeight="1" x14ac:dyDescent="0.3">
      <c r="A30" s="676" t="s">
        <v>3329</v>
      </c>
      <c r="B30" s="653"/>
      <c r="C30" s="666">
        <v>0</v>
      </c>
      <c r="D30" s="653">
        <v>90878.301511046389</v>
      </c>
      <c r="E30" s="666">
        <v>1</v>
      </c>
      <c r="F30" s="654">
        <v>90878.301511046389</v>
      </c>
    </row>
    <row r="31" spans="1:6" ht="14.4" customHeight="1" x14ac:dyDescent="0.3">
      <c r="A31" s="676" t="s">
        <v>3330</v>
      </c>
      <c r="B31" s="653"/>
      <c r="C31" s="666">
        <v>0</v>
      </c>
      <c r="D31" s="653">
        <v>1048.5599930845365</v>
      </c>
      <c r="E31" s="666">
        <v>1</v>
      </c>
      <c r="F31" s="654">
        <v>1048.5599930845365</v>
      </c>
    </row>
    <row r="32" spans="1:6" ht="14.4" customHeight="1" x14ac:dyDescent="0.3">
      <c r="A32" s="676" t="s">
        <v>3331</v>
      </c>
      <c r="B32" s="653"/>
      <c r="C32" s="666">
        <v>0</v>
      </c>
      <c r="D32" s="653">
        <v>7877.0972094174722</v>
      </c>
      <c r="E32" s="666">
        <v>1</v>
      </c>
      <c r="F32" s="654">
        <v>7877.0972094174722</v>
      </c>
    </row>
    <row r="33" spans="1:6" ht="14.4" customHeight="1" x14ac:dyDescent="0.3">
      <c r="A33" s="676" t="s">
        <v>3332</v>
      </c>
      <c r="B33" s="653"/>
      <c r="C33" s="666">
        <v>0</v>
      </c>
      <c r="D33" s="653">
        <v>638.6400000000001</v>
      </c>
      <c r="E33" s="666">
        <v>1</v>
      </c>
      <c r="F33" s="654">
        <v>638.6400000000001</v>
      </c>
    </row>
    <row r="34" spans="1:6" ht="14.4" customHeight="1" x14ac:dyDescent="0.3">
      <c r="A34" s="676" t="s">
        <v>3333</v>
      </c>
      <c r="B34" s="653"/>
      <c r="C34" s="666">
        <v>0</v>
      </c>
      <c r="D34" s="653">
        <v>1057.52</v>
      </c>
      <c r="E34" s="666">
        <v>1</v>
      </c>
      <c r="F34" s="654">
        <v>1057.52</v>
      </c>
    </row>
    <row r="35" spans="1:6" ht="14.4" customHeight="1" x14ac:dyDescent="0.3">
      <c r="A35" s="676" t="s">
        <v>3334</v>
      </c>
      <c r="B35" s="653"/>
      <c r="C35" s="666">
        <v>0</v>
      </c>
      <c r="D35" s="653">
        <v>1252.0399707034478</v>
      </c>
      <c r="E35" s="666">
        <v>1</v>
      </c>
      <c r="F35" s="654">
        <v>1252.0399707034478</v>
      </c>
    </row>
    <row r="36" spans="1:6" ht="14.4" customHeight="1" x14ac:dyDescent="0.3">
      <c r="A36" s="676" t="s">
        <v>3335</v>
      </c>
      <c r="B36" s="653"/>
      <c r="C36" s="666">
        <v>0</v>
      </c>
      <c r="D36" s="653">
        <v>20478.083157958303</v>
      </c>
      <c r="E36" s="666">
        <v>1</v>
      </c>
      <c r="F36" s="654">
        <v>20478.083157958303</v>
      </c>
    </row>
    <row r="37" spans="1:6" ht="14.4" customHeight="1" x14ac:dyDescent="0.3">
      <c r="A37" s="676" t="s">
        <v>3336</v>
      </c>
      <c r="B37" s="653"/>
      <c r="C37" s="666">
        <v>0</v>
      </c>
      <c r="D37" s="653">
        <v>1007.5798799497246</v>
      </c>
      <c r="E37" s="666">
        <v>1</v>
      </c>
      <c r="F37" s="654">
        <v>1007.5798799497246</v>
      </c>
    </row>
    <row r="38" spans="1:6" ht="14.4" customHeight="1" x14ac:dyDescent="0.3">
      <c r="A38" s="676" t="s">
        <v>3337</v>
      </c>
      <c r="B38" s="653"/>
      <c r="C38" s="666">
        <v>0</v>
      </c>
      <c r="D38" s="653">
        <v>50658.01</v>
      </c>
      <c r="E38" s="666">
        <v>1</v>
      </c>
      <c r="F38" s="654">
        <v>50658.01</v>
      </c>
    </row>
    <row r="39" spans="1:6" ht="14.4" customHeight="1" x14ac:dyDescent="0.3">
      <c r="A39" s="676" t="s">
        <v>3338</v>
      </c>
      <c r="B39" s="653"/>
      <c r="C39" s="666">
        <v>0</v>
      </c>
      <c r="D39" s="653">
        <v>462.85032520817106</v>
      </c>
      <c r="E39" s="666">
        <v>1</v>
      </c>
      <c r="F39" s="654">
        <v>462.85032520817106</v>
      </c>
    </row>
    <row r="40" spans="1:6" ht="14.4" customHeight="1" x14ac:dyDescent="0.3">
      <c r="A40" s="676" t="s">
        <v>3339</v>
      </c>
      <c r="B40" s="653"/>
      <c r="C40" s="666">
        <v>0</v>
      </c>
      <c r="D40" s="653">
        <v>104848.3549293378</v>
      </c>
      <c r="E40" s="666">
        <v>1</v>
      </c>
      <c r="F40" s="654">
        <v>104848.3549293378</v>
      </c>
    </row>
    <row r="41" spans="1:6" ht="14.4" customHeight="1" x14ac:dyDescent="0.3">
      <c r="A41" s="676" t="s">
        <v>3340</v>
      </c>
      <c r="B41" s="653"/>
      <c r="C41" s="666">
        <v>0</v>
      </c>
      <c r="D41" s="653">
        <v>128.96</v>
      </c>
      <c r="E41" s="666">
        <v>1</v>
      </c>
      <c r="F41" s="654">
        <v>128.96</v>
      </c>
    </row>
    <row r="42" spans="1:6" ht="14.4" customHeight="1" x14ac:dyDescent="0.3">
      <c r="A42" s="676" t="s">
        <v>3341</v>
      </c>
      <c r="B42" s="653"/>
      <c r="C42" s="666">
        <v>0</v>
      </c>
      <c r="D42" s="653">
        <v>31254.34</v>
      </c>
      <c r="E42" s="666">
        <v>1</v>
      </c>
      <c r="F42" s="654">
        <v>31254.34</v>
      </c>
    </row>
    <row r="43" spans="1:6" ht="14.4" customHeight="1" x14ac:dyDescent="0.3">
      <c r="A43" s="676" t="s">
        <v>3342</v>
      </c>
      <c r="B43" s="653"/>
      <c r="C43" s="666">
        <v>0</v>
      </c>
      <c r="D43" s="653">
        <v>75.069999999999993</v>
      </c>
      <c r="E43" s="666">
        <v>1</v>
      </c>
      <c r="F43" s="654">
        <v>75.069999999999993</v>
      </c>
    </row>
    <row r="44" spans="1:6" ht="14.4" customHeight="1" x14ac:dyDescent="0.3">
      <c r="A44" s="676" t="s">
        <v>3343</v>
      </c>
      <c r="B44" s="653"/>
      <c r="C44" s="666">
        <v>0</v>
      </c>
      <c r="D44" s="653">
        <v>202198.29563161195</v>
      </c>
      <c r="E44" s="666">
        <v>1</v>
      </c>
      <c r="F44" s="654">
        <v>202198.29563161195</v>
      </c>
    </row>
    <row r="45" spans="1:6" ht="14.4" customHeight="1" x14ac:dyDescent="0.3">
      <c r="A45" s="676" t="s">
        <v>3344</v>
      </c>
      <c r="B45" s="653"/>
      <c r="C45" s="666">
        <v>0</v>
      </c>
      <c r="D45" s="653">
        <v>851.70144581383022</v>
      </c>
      <c r="E45" s="666">
        <v>1</v>
      </c>
      <c r="F45" s="654">
        <v>851.70144581383022</v>
      </c>
    </row>
    <row r="46" spans="1:6" ht="14.4" customHeight="1" x14ac:dyDescent="0.3">
      <c r="A46" s="676" t="s">
        <v>3345</v>
      </c>
      <c r="B46" s="653"/>
      <c r="C46" s="666">
        <v>0</v>
      </c>
      <c r="D46" s="653">
        <v>653.2567680139955</v>
      </c>
      <c r="E46" s="666">
        <v>1</v>
      </c>
      <c r="F46" s="654">
        <v>653.2567680139955</v>
      </c>
    </row>
    <row r="47" spans="1:6" ht="14.4" customHeight="1" x14ac:dyDescent="0.3">
      <c r="A47" s="676" t="s">
        <v>3346</v>
      </c>
      <c r="B47" s="653"/>
      <c r="C47" s="666">
        <v>0</v>
      </c>
      <c r="D47" s="653">
        <v>1140.2709544770353</v>
      </c>
      <c r="E47" s="666">
        <v>1</v>
      </c>
      <c r="F47" s="654">
        <v>1140.2709544770353</v>
      </c>
    </row>
    <row r="48" spans="1:6" ht="14.4" customHeight="1" x14ac:dyDescent="0.3">
      <c r="A48" s="676" t="s">
        <v>3347</v>
      </c>
      <c r="B48" s="653"/>
      <c r="C48" s="666">
        <v>0</v>
      </c>
      <c r="D48" s="653">
        <v>3517580.5914178188</v>
      </c>
      <c r="E48" s="666">
        <v>1</v>
      </c>
      <c r="F48" s="654">
        <v>3517580.5914178188</v>
      </c>
    </row>
    <row r="49" spans="1:6" ht="14.4" customHeight="1" x14ac:dyDescent="0.3">
      <c r="A49" s="676" t="s">
        <v>3348</v>
      </c>
      <c r="B49" s="653"/>
      <c r="C49" s="666">
        <v>0</v>
      </c>
      <c r="D49" s="653">
        <v>203.28000000000003</v>
      </c>
      <c r="E49" s="666">
        <v>1</v>
      </c>
      <c r="F49" s="654">
        <v>203.28000000000003</v>
      </c>
    </row>
    <row r="50" spans="1:6" ht="14.4" customHeight="1" x14ac:dyDescent="0.3">
      <c r="A50" s="676" t="s">
        <v>3349</v>
      </c>
      <c r="B50" s="653"/>
      <c r="C50" s="666">
        <v>0</v>
      </c>
      <c r="D50" s="653">
        <v>925.88999999999987</v>
      </c>
      <c r="E50" s="666">
        <v>1</v>
      </c>
      <c r="F50" s="654">
        <v>925.88999999999987</v>
      </c>
    </row>
    <row r="51" spans="1:6" ht="14.4" customHeight="1" x14ac:dyDescent="0.3">
      <c r="A51" s="676" t="s">
        <v>3350</v>
      </c>
      <c r="B51" s="653"/>
      <c r="C51" s="666">
        <v>0</v>
      </c>
      <c r="D51" s="653">
        <v>634.65924818378198</v>
      </c>
      <c r="E51" s="666">
        <v>1</v>
      </c>
      <c r="F51" s="654">
        <v>634.65924818378198</v>
      </c>
    </row>
    <row r="52" spans="1:6" ht="14.4" customHeight="1" x14ac:dyDescent="0.3">
      <c r="A52" s="676" t="s">
        <v>3351</v>
      </c>
      <c r="B52" s="653"/>
      <c r="C52" s="666">
        <v>0</v>
      </c>
      <c r="D52" s="653">
        <v>573.5</v>
      </c>
      <c r="E52" s="666">
        <v>1</v>
      </c>
      <c r="F52" s="654">
        <v>573.5</v>
      </c>
    </row>
    <row r="53" spans="1:6" ht="14.4" customHeight="1" x14ac:dyDescent="0.3">
      <c r="A53" s="676" t="s">
        <v>3352</v>
      </c>
      <c r="B53" s="653"/>
      <c r="C53" s="666">
        <v>0</v>
      </c>
      <c r="D53" s="653">
        <v>574.89047135311296</v>
      </c>
      <c r="E53" s="666">
        <v>1</v>
      </c>
      <c r="F53" s="654">
        <v>574.89047135311296</v>
      </c>
    </row>
    <row r="54" spans="1:6" ht="14.4" customHeight="1" x14ac:dyDescent="0.3">
      <c r="A54" s="676" t="s">
        <v>3353</v>
      </c>
      <c r="B54" s="653"/>
      <c r="C54" s="666">
        <v>0</v>
      </c>
      <c r="D54" s="653">
        <v>952.9</v>
      </c>
      <c r="E54" s="666">
        <v>1</v>
      </c>
      <c r="F54" s="654">
        <v>952.9</v>
      </c>
    </row>
    <row r="55" spans="1:6" ht="14.4" customHeight="1" x14ac:dyDescent="0.3">
      <c r="A55" s="676" t="s">
        <v>3354</v>
      </c>
      <c r="B55" s="653"/>
      <c r="C55" s="666">
        <v>0</v>
      </c>
      <c r="D55" s="653">
        <v>1127.8503048819205</v>
      </c>
      <c r="E55" s="666">
        <v>1</v>
      </c>
      <c r="F55" s="654">
        <v>1127.8503048819205</v>
      </c>
    </row>
    <row r="56" spans="1:6" ht="14.4" customHeight="1" x14ac:dyDescent="0.3">
      <c r="A56" s="676" t="s">
        <v>3355</v>
      </c>
      <c r="B56" s="653"/>
      <c r="C56" s="666">
        <v>0</v>
      </c>
      <c r="D56" s="653">
        <v>2872.5708586191668</v>
      </c>
      <c r="E56" s="666">
        <v>1</v>
      </c>
      <c r="F56" s="654">
        <v>2872.5708586191668</v>
      </c>
    </row>
    <row r="57" spans="1:6" ht="14.4" customHeight="1" x14ac:dyDescent="0.3">
      <c r="A57" s="676" t="s">
        <v>3356</v>
      </c>
      <c r="B57" s="653"/>
      <c r="C57" s="666">
        <v>0</v>
      </c>
      <c r="D57" s="653">
        <v>107.71999999999996</v>
      </c>
      <c r="E57" s="666">
        <v>1</v>
      </c>
      <c r="F57" s="654">
        <v>107.71999999999996</v>
      </c>
    </row>
    <row r="58" spans="1:6" ht="14.4" customHeight="1" x14ac:dyDescent="0.3">
      <c r="A58" s="676" t="s">
        <v>3357</v>
      </c>
      <c r="B58" s="653"/>
      <c r="C58" s="666">
        <v>0</v>
      </c>
      <c r="D58" s="653">
        <v>371.88968869570613</v>
      </c>
      <c r="E58" s="666">
        <v>1</v>
      </c>
      <c r="F58" s="654">
        <v>371.88968869570613</v>
      </c>
    </row>
    <row r="59" spans="1:6" ht="14.4" customHeight="1" x14ac:dyDescent="0.3">
      <c r="A59" s="676" t="s">
        <v>3358</v>
      </c>
      <c r="B59" s="653"/>
      <c r="C59" s="666">
        <v>0</v>
      </c>
      <c r="D59" s="653">
        <v>765.13037742529821</v>
      </c>
      <c r="E59" s="666">
        <v>1</v>
      </c>
      <c r="F59" s="654">
        <v>765.13037742529821</v>
      </c>
    </row>
    <row r="60" spans="1:6" ht="14.4" customHeight="1" x14ac:dyDescent="0.3">
      <c r="A60" s="676" t="s">
        <v>3359</v>
      </c>
      <c r="B60" s="653"/>
      <c r="C60" s="666">
        <v>0</v>
      </c>
      <c r="D60" s="653">
        <v>90538.531615750995</v>
      </c>
      <c r="E60" s="666">
        <v>1</v>
      </c>
      <c r="F60" s="654">
        <v>90538.531615750995</v>
      </c>
    </row>
    <row r="61" spans="1:6" ht="14.4" customHeight="1" x14ac:dyDescent="0.3">
      <c r="A61" s="676" t="s">
        <v>3360</v>
      </c>
      <c r="B61" s="653"/>
      <c r="C61" s="666">
        <v>0</v>
      </c>
      <c r="D61" s="653">
        <v>398.28923410929673</v>
      </c>
      <c r="E61" s="666">
        <v>1</v>
      </c>
      <c r="F61" s="654">
        <v>398.28923410929673</v>
      </c>
    </row>
    <row r="62" spans="1:6" ht="14.4" customHeight="1" x14ac:dyDescent="0.3">
      <c r="A62" s="676" t="s">
        <v>3361</v>
      </c>
      <c r="B62" s="653"/>
      <c r="C62" s="666">
        <v>0</v>
      </c>
      <c r="D62" s="653">
        <v>105817.83361373104</v>
      </c>
      <c r="E62" s="666">
        <v>1</v>
      </c>
      <c r="F62" s="654">
        <v>105817.83361373104</v>
      </c>
    </row>
    <row r="63" spans="1:6" ht="14.4" customHeight="1" x14ac:dyDescent="0.3">
      <c r="A63" s="676" t="s">
        <v>3362</v>
      </c>
      <c r="B63" s="653"/>
      <c r="C63" s="666">
        <v>0</v>
      </c>
      <c r="D63" s="653">
        <v>1658.4051237036704</v>
      </c>
      <c r="E63" s="666">
        <v>1</v>
      </c>
      <c r="F63" s="654">
        <v>1658.4051237036704</v>
      </c>
    </row>
    <row r="64" spans="1:6" ht="14.4" customHeight="1" x14ac:dyDescent="0.3">
      <c r="A64" s="676" t="s">
        <v>3363</v>
      </c>
      <c r="B64" s="653"/>
      <c r="C64" s="666">
        <v>0</v>
      </c>
      <c r="D64" s="653">
        <v>7061.4674021191267</v>
      </c>
      <c r="E64" s="666">
        <v>1</v>
      </c>
      <c r="F64" s="654">
        <v>7061.4674021191267</v>
      </c>
    </row>
    <row r="65" spans="1:6" ht="14.4" customHeight="1" x14ac:dyDescent="0.3">
      <c r="A65" s="676" t="s">
        <v>3364</v>
      </c>
      <c r="B65" s="653"/>
      <c r="C65" s="666">
        <v>0</v>
      </c>
      <c r="D65" s="653">
        <v>499.07999875210999</v>
      </c>
      <c r="E65" s="666">
        <v>1</v>
      </c>
      <c r="F65" s="654">
        <v>499.07999875210999</v>
      </c>
    </row>
    <row r="66" spans="1:6" ht="14.4" customHeight="1" x14ac:dyDescent="0.3">
      <c r="A66" s="676" t="s">
        <v>3365</v>
      </c>
      <c r="B66" s="653"/>
      <c r="C66" s="666">
        <v>0</v>
      </c>
      <c r="D66" s="653">
        <v>332.55999999999995</v>
      </c>
      <c r="E66" s="666">
        <v>1</v>
      </c>
      <c r="F66" s="654">
        <v>332.55999999999995</v>
      </c>
    </row>
    <row r="67" spans="1:6" ht="14.4" customHeight="1" x14ac:dyDescent="0.3">
      <c r="A67" s="676" t="s">
        <v>3366</v>
      </c>
      <c r="B67" s="653"/>
      <c r="C67" s="666">
        <v>0</v>
      </c>
      <c r="D67" s="653">
        <v>937.59000000000026</v>
      </c>
      <c r="E67" s="666">
        <v>1</v>
      </c>
      <c r="F67" s="654">
        <v>937.59000000000026</v>
      </c>
    </row>
    <row r="68" spans="1:6" ht="14.4" customHeight="1" x14ac:dyDescent="0.3">
      <c r="A68" s="676" t="s">
        <v>3367</v>
      </c>
      <c r="B68" s="653"/>
      <c r="C68" s="666">
        <v>0</v>
      </c>
      <c r="D68" s="653">
        <v>267911.39476760937</v>
      </c>
      <c r="E68" s="666">
        <v>1</v>
      </c>
      <c r="F68" s="654">
        <v>267911.39476760937</v>
      </c>
    </row>
    <row r="69" spans="1:6" ht="14.4" customHeight="1" x14ac:dyDescent="0.3">
      <c r="A69" s="676" t="s">
        <v>3368</v>
      </c>
      <c r="B69" s="653"/>
      <c r="C69" s="666">
        <v>0</v>
      </c>
      <c r="D69" s="653">
        <v>2231.1396490299412</v>
      </c>
      <c r="E69" s="666">
        <v>1</v>
      </c>
      <c r="F69" s="654">
        <v>2231.1396490299412</v>
      </c>
    </row>
    <row r="70" spans="1:6" ht="14.4" customHeight="1" x14ac:dyDescent="0.3">
      <c r="A70" s="676" t="s">
        <v>3369</v>
      </c>
      <c r="B70" s="653"/>
      <c r="C70" s="666">
        <v>0</v>
      </c>
      <c r="D70" s="653">
        <v>14822936.024192413</v>
      </c>
      <c r="E70" s="666">
        <v>1</v>
      </c>
      <c r="F70" s="654">
        <v>14822936.024192413</v>
      </c>
    </row>
    <row r="71" spans="1:6" ht="14.4" customHeight="1" x14ac:dyDescent="0.3">
      <c r="A71" s="676" t="s">
        <v>3370</v>
      </c>
      <c r="B71" s="653"/>
      <c r="C71" s="666">
        <v>0</v>
      </c>
      <c r="D71" s="653">
        <v>549.54000000000008</v>
      </c>
      <c r="E71" s="666">
        <v>1</v>
      </c>
      <c r="F71" s="654">
        <v>549.54000000000008</v>
      </c>
    </row>
    <row r="72" spans="1:6" ht="14.4" customHeight="1" x14ac:dyDescent="0.3">
      <c r="A72" s="676" t="s">
        <v>3371</v>
      </c>
      <c r="B72" s="653"/>
      <c r="C72" s="666">
        <v>0</v>
      </c>
      <c r="D72" s="653">
        <v>290422.68</v>
      </c>
      <c r="E72" s="666">
        <v>1</v>
      </c>
      <c r="F72" s="654">
        <v>290422.68</v>
      </c>
    </row>
    <row r="73" spans="1:6" ht="14.4" customHeight="1" x14ac:dyDescent="0.3">
      <c r="A73" s="676" t="s">
        <v>3372</v>
      </c>
      <c r="B73" s="653"/>
      <c r="C73" s="666">
        <v>0</v>
      </c>
      <c r="D73" s="653">
        <v>457.09112276412566</v>
      </c>
      <c r="E73" s="666">
        <v>1</v>
      </c>
      <c r="F73" s="654">
        <v>457.09112276412566</v>
      </c>
    </row>
    <row r="74" spans="1:6" ht="14.4" customHeight="1" x14ac:dyDescent="0.3">
      <c r="A74" s="676" t="s">
        <v>3373</v>
      </c>
      <c r="B74" s="653"/>
      <c r="C74" s="666">
        <v>0</v>
      </c>
      <c r="D74" s="653">
        <v>690996.58314345067</v>
      </c>
      <c r="E74" s="666">
        <v>1</v>
      </c>
      <c r="F74" s="654">
        <v>690996.58314345067</v>
      </c>
    </row>
    <row r="75" spans="1:6" ht="14.4" customHeight="1" x14ac:dyDescent="0.3">
      <c r="A75" s="676" t="s">
        <v>3374</v>
      </c>
      <c r="B75" s="653"/>
      <c r="C75" s="666">
        <v>0</v>
      </c>
      <c r="D75" s="653">
        <v>316.40129978600208</v>
      </c>
      <c r="E75" s="666">
        <v>1</v>
      </c>
      <c r="F75" s="654">
        <v>316.40129978600208</v>
      </c>
    </row>
    <row r="76" spans="1:6" ht="14.4" customHeight="1" x14ac:dyDescent="0.3">
      <c r="A76" s="676" t="s">
        <v>3375</v>
      </c>
      <c r="B76" s="653"/>
      <c r="C76" s="666">
        <v>0</v>
      </c>
      <c r="D76" s="653">
        <v>446.36</v>
      </c>
      <c r="E76" s="666">
        <v>1</v>
      </c>
      <c r="F76" s="654">
        <v>446.36</v>
      </c>
    </row>
    <row r="77" spans="1:6" ht="14.4" customHeight="1" x14ac:dyDescent="0.3">
      <c r="A77" s="676" t="s">
        <v>3376</v>
      </c>
      <c r="B77" s="653"/>
      <c r="C77" s="666">
        <v>0</v>
      </c>
      <c r="D77" s="653">
        <v>111.58</v>
      </c>
      <c r="E77" s="666">
        <v>1</v>
      </c>
      <c r="F77" s="654">
        <v>111.58</v>
      </c>
    </row>
    <row r="78" spans="1:6" ht="14.4" customHeight="1" x14ac:dyDescent="0.3">
      <c r="A78" s="676" t="s">
        <v>3377</v>
      </c>
      <c r="B78" s="653"/>
      <c r="C78" s="666">
        <v>0</v>
      </c>
      <c r="D78" s="653">
        <v>2923.1231046753333</v>
      </c>
      <c r="E78" s="666">
        <v>1</v>
      </c>
      <c r="F78" s="654">
        <v>2923.1231046753333</v>
      </c>
    </row>
    <row r="79" spans="1:6" ht="14.4" customHeight="1" x14ac:dyDescent="0.3">
      <c r="A79" s="676" t="s">
        <v>3378</v>
      </c>
      <c r="B79" s="653"/>
      <c r="C79" s="666">
        <v>0</v>
      </c>
      <c r="D79" s="653">
        <v>426.07999999999993</v>
      </c>
      <c r="E79" s="666">
        <v>1</v>
      </c>
      <c r="F79" s="654">
        <v>426.07999999999993</v>
      </c>
    </row>
    <row r="80" spans="1:6" ht="14.4" customHeight="1" x14ac:dyDescent="0.3">
      <c r="A80" s="676" t="s">
        <v>3379</v>
      </c>
      <c r="B80" s="653"/>
      <c r="C80" s="666">
        <v>0</v>
      </c>
      <c r="D80" s="653">
        <v>847.86000000000013</v>
      </c>
      <c r="E80" s="666">
        <v>1</v>
      </c>
      <c r="F80" s="654">
        <v>847.86000000000013</v>
      </c>
    </row>
    <row r="81" spans="1:6" ht="14.4" customHeight="1" x14ac:dyDescent="0.3">
      <c r="A81" s="676" t="s">
        <v>3380</v>
      </c>
      <c r="B81" s="653"/>
      <c r="C81" s="666">
        <v>0</v>
      </c>
      <c r="D81" s="653">
        <v>427.74</v>
      </c>
      <c r="E81" s="666">
        <v>1</v>
      </c>
      <c r="F81" s="654">
        <v>427.74</v>
      </c>
    </row>
    <row r="82" spans="1:6" ht="14.4" customHeight="1" x14ac:dyDescent="0.3">
      <c r="A82" s="676" t="s">
        <v>3381</v>
      </c>
      <c r="B82" s="653"/>
      <c r="C82" s="666">
        <v>0</v>
      </c>
      <c r="D82" s="653">
        <v>1940.2450226400551</v>
      </c>
      <c r="E82" s="666">
        <v>1</v>
      </c>
      <c r="F82" s="654">
        <v>1940.2450226400551</v>
      </c>
    </row>
    <row r="83" spans="1:6" ht="14.4" customHeight="1" x14ac:dyDescent="0.3">
      <c r="A83" s="676" t="s">
        <v>3382</v>
      </c>
      <c r="B83" s="653"/>
      <c r="C83" s="666">
        <v>0</v>
      </c>
      <c r="D83" s="653">
        <v>178.5</v>
      </c>
      <c r="E83" s="666">
        <v>1</v>
      </c>
      <c r="F83" s="654">
        <v>178.5</v>
      </c>
    </row>
    <row r="84" spans="1:6" ht="14.4" customHeight="1" x14ac:dyDescent="0.3">
      <c r="A84" s="676" t="s">
        <v>3383</v>
      </c>
      <c r="B84" s="653"/>
      <c r="C84" s="666">
        <v>0</v>
      </c>
      <c r="D84" s="653">
        <v>12778.069515933004</v>
      </c>
      <c r="E84" s="666">
        <v>1</v>
      </c>
      <c r="F84" s="654">
        <v>12778.069515933004</v>
      </c>
    </row>
    <row r="85" spans="1:6" ht="14.4" customHeight="1" x14ac:dyDescent="0.3">
      <c r="A85" s="676" t="s">
        <v>3384</v>
      </c>
      <c r="B85" s="653"/>
      <c r="C85" s="666">
        <v>0</v>
      </c>
      <c r="D85" s="653">
        <v>1189.67</v>
      </c>
      <c r="E85" s="666">
        <v>1</v>
      </c>
      <c r="F85" s="654">
        <v>1189.67</v>
      </c>
    </row>
    <row r="86" spans="1:6" ht="14.4" customHeight="1" x14ac:dyDescent="0.3">
      <c r="A86" s="676" t="s">
        <v>3385</v>
      </c>
      <c r="B86" s="653"/>
      <c r="C86" s="666">
        <v>0</v>
      </c>
      <c r="D86" s="653">
        <v>5625.5189937633741</v>
      </c>
      <c r="E86" s="666">
        <v>1</v>
      </c>
      <c r="F86" s="654">
        <v>5625.5189937633741</v>
      </c>
    </row>
    <row r="87" spans="1:6" ht="14.4" customHeight="1" x14ac:dyDescent="0.3">
      <c r="A87" s="676" t="s">
        <v>3386</v>
      </c>
      <c r="B87" s="653"/>
      <c r="C87" s="666">
        <v>0</v>
      </c>
      <c r="D87" s="653">
        <v>58916.358215843626</v>
      </c>
      <c r="E87" s="666">
        <v>1</v>
      </c>
      <c r="F87" s="654">
        <v>58916.358215843626</v>
      </c>
    </row>
    <row r="88" spans="1:6" ht="14.4" customHeight="1" x14ac:dyDescent="0.3">
      <c r="A88" s="676" t="s">
        <v>3387</v>
      </c>
      <c r="B88" s="653"/>
      <c r="C88" s="666">
        <v>0</v>
      </c>
      <c r="D88" s="653">
        <v>19526.199637422229</v>
      </c>
      <c r="E88" s="666">
        <v>1</v>
      </c>
      <c r="F88" s="654">
        <v>19526.199637422229</v>
      </c>
    </row>
    <row r="89" spans="1:6" ht="14.4" customHeight="1" x14ac:dyDescent="0.3">
      <c r="A89" s="676" t="s">
        <v>3388</v>
      </c>
      <c r="B89" s="653"/>
      <c r="C89" s="666">
        <v>0</v>
      </c>
      <c r="D89" s="653">
        <v>66364.237280862275</v>
      </c>
      <c r="E89" s="666">
        <v>1</v>
      </c>
      <c r="F89" s="654">
        <v>66364.237280862275</v>
      </c>
    </row>
    <row r="90" spans="1:6" ht="14.4" customHeight="1" x14ac:dyDescent="0.3">
      <c r="A90" s="676" t="s">
        <v>3389</v>
      </c>
      <c r="B90" s="653"/>
      <c r="C90" s="666">
        <v>0</v>
      </c>
      <c r="D90" s="653">
        <v>788.19962756958171</v>
      </c>
      <c r="E90" s="666">
        <v>1</v>
      </c>
      <c r="F90" s="654">
        <v>788.19962756958171</v>
      </c>
    </row>
    <row r="91" spans="1:6" ht="14.4" customHeight="1" x14ac:dyDescent="0.3">
      <c r="A91" s="676" t="s">
        <v>3390</v>
      </c>
      <c r="B91" s="653"/>
      <c r="C91" s="666">
        <v>0</v>
      </c>
      <c r="D91" s="653">
        <v>3401.9985064616549</v>
      </c>
      <c r="E91" s="666">
        <v>1</v>
      </c>
      <c r="F91" s="654">
        <v>3401.9985064616549</v>
      </c>
    </row>
    <row r="92" spans="1:6" ht="14.4" customHeight="1" x14ac:dyDescent="0.3">
      <c r="A92" s="676" t="s">
        <v>3391</v>
      </c>
      <c r="B92" s="653"/>
      <c r="C92" s="666">
        <v>0</v>
      </c>
      <c r="D92" s="653">
        <v>47.33</v>
      </c>
      <c r="E92" s="666">
        <v>1</v>
      </c>
      <c r="F92" s="654">
        <v>47.33</v>
      </c>
    </row>
    <row r="93" spans="1:6" ht="14.4" customHeight="1" x14ac:dyDescent="0.3">
      <c r="A93" s="676" t="s">
        <v>3392</v>
      </c>
      <c r="B93" s="653"/>
      <c r="C93" s="666">
        <v>0</v>
      </c>
      <c r="D93" s="653">
        <v>7964.2968272662401</v>
      </c>
      <c r="E93" s="666">
        <v>1</v>
      </c>
      <c r="F93" s="654">
        <v>7964.2968272662401</v>
      </c>
    </row>
    <row r="94" spans="1:6" ht="14.4" customHeight="1" x14ac:dyDescent="0.3">
      <c r="A94" s="676" t="s">
        <v>3393</v>
      </c>
      <c r="B94" s="653"/>
      <c r="C94" s="666">
        <v>0</v>
      </c>
      <c r="D94" s="653">
        <v>103.35000000000002</v>
      </c>
      <c r="E94" s="666">
        <v>1</v>
      </c>
      <c r="F94" s="654">
        <v>103.35000000000002</v>
      </c>
    </row>
    <row r="95" spans="1:6" ht="14.4" customHeight="1" x14ac:dyDescent="0.3">
      <c r="A95" s="676" t="s">
        <v>3394</v>
      </c>
      <c r="B95" s="653"/>
      <c r="C95" s="666">
        <v>0</v>
      </c>
      <c r="D95" s="653">
        <v>62962.454067495448</v>
      </c>
      <c r="E95" s="666">
        <v>1</v>
      </c>
      <c r="F95" s="654">
        <v>62962.454067495448</v>
      </c>
    </row>
    <row r="96" spans="1:6" ht="14.4" customHeight="1" x14ac:dyDescent="0.3">
      <c r="A96" s="676" t="s">
        <v>3395</v>
      </c>
      <c r="B96" s="653"/>
      <c r="C96" s="666">
        <v>0</v>
      </c>
      <c r="D96" s="653">
        <v>2588.1702958279975</v>
      </c>
      <c r="E96" s="666">
        <v>1</v>
      </c>
      <c r="F96" s="654">
        <v>2588.1702958279975</v>
      </c>
    </row>
    <row r="97" spans="1:6" ht="14.4" customHeight="1" x14ac:dyDescent="0.3">
      <c r="A97" s="676" t="s">
        <v>3396</v>
      </c>
      <c r="B97" s="653"/>
      <c r="C97" s="666">
        <v>0</v>
      </c>
      <c r="D97" s="653">
        <v>16970.341335765093</v>
      </c>
      <c r="E97" s="666">
        <v>1</v>
      </c>
      <c r="F97" s="654">
        <v>16970.341335765093</v>
      </c>
    </row>
    <row r="98" spans="1:6" ht="14.4" customHeight="1" x14ac:dyDescent="0.3">
      <c r="A98" s="676" t="s">
        <v>3397</v>
      </c>
      <c r="B98" s="653"/>
      <c r="C98" s="666">
        <v>0</v>
      </c>
      <c r="D98" s="653">
        <v>732.1099999999999</v>
      </c>
      <c r="E98" s="666">
        <v>1</v>
      </c>
      <c r="F98" s="654">
        <v>732.1099999999999</v>
      </c>
    </row>
    <row r="99" spans="1:6" ht="14.4" customHeight="1" x14ac:dyDescent="0.3">
      <c r="A99" s="676" t="s">
        <v>3398</v>
      </c>
      <c r="B99" s="653"/>
      <c r="C99" s="666">
        <v>0</v>
      </c>
      <c r="D99" s="653">
        <v>762.46999999999969</v>
      </c>
      <c r="E99" s="666">
        <v>1</v>
      </c>
      <c r="F99" s="654">
        <v>762.46999999999969</v>
      </c>
    </row>
    <row r="100" spans="1:6" ht="14.4" customHeight="1" x14ac:dyDescent="0.3">
      <c r="A100" s="676" t="s">
        <v>3399</v>
      </c>
      <c r="B100" s="653"/>
      <c r="C100" s="666">
        <v>0</v>
      </c>
      <c r="D100" s="653">
        <v>151954.55474502229</v>
      </c>
      <c r="E100" s="666">
        <v>1</v>
      </c>
      <c r="F100" s="654">
        <v>151954.55474502229</v>
      </c>
    </row>
    <row r="101" spans="1:6" ht="14.4" customHeight="1" x14ac:dyDescent="0.3">
      <c r="A101" s="676" t="s">
        <v>3400</v>
      </c>
      <c r="B101" s="653"/>
      <c r="C101" s="666">
        <v>0</v>
      </c>
      <c r="D101" s="653">
        <v>238.25954848229512</v>
      </c>
      <c r="E101" s="666">
        <v>1</v>
      </c>
      <c r="F101" s="654">
        <v>238.25954848229512</v>
      </c>
    </row>
    <row r="102" spans="1:6" ht="14.4" customHeight="1" x14ac:dyDescent="0.3">
      <c r="A102" s="676" t="s">
        <v>3401</v>
      </c>
      <c r="B102" s="653"/>
      <c r="C102" s="666">
        <v>0</v>
      </c>
      <c r="D102" s="653">
        <v>449.84000000000003</v>
      </c>
      <c r="E102" s="666">
        <v>1</v>
      </c>
      <c r="F102" s="654">
        <v>449.84000000000003</v>
      </c>
    </row>
    <row r="103" spans="1:6" ht="14.4" customHeight="1" x14ac:dyDescent="0.3">
      <c r="A103" s="676" t="s">
        <v>3402</v>
      </c>
      <c r="B103" s="653"/>
      <c r="C103" s="666">
        <v>0</v>
      </c>
      <c r="D103" s="653">
        <v>111.10003588636907</v>
      </c>
      <c r="E103" s="666">
        <v>1</v>
      </c>
      <c r="F103" s="654">
        <v>111.10003588636907</v>
      </c>
    </row>
    <row r="104" spans="1:6" ht="14.4" customHeight="1" thickBot="1" x14ac:dyDescent="0.35">
      <c r="A104" s="677" t="s">
        <v>3403</v>
      </c>
      <c r="B104" s="668"/>
      <c r="C104" s="669">
        <v>0</v>
      </c>
      <c r="D104" s="668">
        <v>57.36999999999999</v>
      </c>
      <c r="E104" s="669">
        <v>1</v>
      </c>
      <c r="F104" s="670">
        <v>57.36999999999999</v>
      </c>
    </row>
    <row r="105" spans="1:6" ht="14.4" customHeight="1" thickBot="1" x14ac:dyDescent="0.35">
      <c r="A105" s="671" t="s">
        <v>3</v>
      </c>
      <c r="B105" s="672">
        <v>348156.87216967926</v>
      </c>
      <c r="C105" s="673">
        <v>1.3932732997808535E-2</v>
      </c>
      <c r="D105" s="672">
        <v>24640255.10877049</v>
      </c>
      <c r="E105" s="673">
        <v>0.98606726700219138</v>
      </c>
      <c r="F105" s="674">
        <v>24988411.980940171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3617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586.38350779999996</v>
      </c>
      <c r="G3" s="47">
        <f>SUBTOTAL(9,G6:G1048576)</f>
        <v>348156.87216967915</v>
      </c>
      <c r="H3" s="48">
        <f>IF(M3=0,0,G3/M3)</f>
        <v>1.393273299780853E-2</v>
      </c>
      <c r="I3" s="47">
        <f>SUBTOTAL(9,I6:I1048576)</f>
        <v>6483.3258842999985</v>
      </c>
      <c r="J3" s="47">
        <f>SUBTOTAL(9,J6:J1048576)</f>
        <v>24640255.108770497</v>
      </c>
      <c r="K3" s="48">
        <f>IF(M3=0,0,J3/M3)</f>
        <v>0.98606726700219172</v>
      </c>
      <c r="L3" s="47">
        <f>SUBTOTAL(9,L6:L1048576)</f>
        <v>7069.7093920999978</v>
      </c>
      <c r="M3" s="49">
        <f>SUBTOTAL(9,M6:M1048576)</f>
        <v>24988411.980940171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585</v>
      </c>
      <c r="B6" s="644" t="s">
        <v>3404</v>
      </c>
      <c r="C6" s="644" t="s">
        <v>1944</v>
      </c>
      <c r="D6" s="644" t="s">
        <v>3405</v>
      </c>
      <c r="E6" s="644" t="s">
        <v>3406</v>
      </c>
      <c r="F6" s="647"/>
      <c r="G6" s="647"/>
      <c r="H6" s="665">
        <v>0</v>
      </c>
      <c r="I6" s="647">
        <v>10</v>
      </c>
      <c r="J6" s="647">
        <v>471.9509370160813</v>
      </c>
      <c r="K6" s="665">
        <v>1</v>
      </c>
      <c r="L6" s="647">
        <v>10</v>
      </c>
      <c r="M6" s="648">
        <v>471.9509370160813</v>
      </c>
    </row>
    <row r="7" spans="1:13" ht="14.4" customHeight="1" x14ac:dyDescent="0.3">
      <c r="A7" s="649" t="s">
        <v>585</v>
      </c>
      <c r="B7" s="650" t="s">
        <v>3404</v>
      </c>
      <c r="C7" s="650" t="s">
        <v>1956</v>
      </c>
      <c r="D7" s="650" t="s">
        <v>3407</v>
      </c>
      <c r="E7" s="650" t="s">
        <v>3408</v>
      </c>
      <c r="F7" s="653"/>
      <c r="G7" s="653"/>
      <c r="H7" s="666">
        <v>0</v>
      </c>
      <c r="I7" s="653">
        <v>8</v>
      </c>
      <c r="J7" s="653">
        <v>571.17999999999995</v>
      </c>
      <c r="K7" s="666">
        <v>1</v>
      </c>
      <c r="L7" s="653">
        <v>8</v>
      </c>
      <c r="M7" s="654">
        <v>571.17999999999995</v>
      </c>
    </row>
    <row r="8" spans="1:13" ht="14.4" customHeight="1" x14ac:dyDescent="0.3">
      <c r="A8" s="649" t="s">
        <v>585</v>
      </c>
      <c r="B8" s="650" t="s">
        <v>3404</v>
      </c>
      <c r="C8" s="650" t="s">
        <v>614</v>
      </c>
      <c r="D8" s="650" t="s">
        <v>3409</v>
      </c>
      <c r="E8" s="650" t="s">
        <v>3406</v>
      </c>
      <c r="F8" s="653">
        <v>3</v>
      </c>
      <c r="G8" s="653">
        <v>98.639999999999986</v>
      </c>
      <c r="H8" s="666">
        <v>1</v>
      </c>
      <c r="I8" s="653"/>
      <c r="J8" s="653"/>
      <c r="K8" s="666">
        <v>0</v>
      </c>
      <c r="L8" s="653">
        <v>3</v>
      </c>
      <c r="M8" s="654">
        <v>98.639999999999986</v>
      </c>
    </row>
    <row r="9" spans="1:13" ht="14.4" customHeight="1" x14ac:dyDescent="0.3">
      <c r="A9" s="649" t="s">
        <v>585</v>
      </c>
      <c r="B9" s="650" t="s">
        <v>3410</v>
      </c>
      <c r="C9" s="650" t="s">
        <v>907</v>
      </c>
      <c r="D9" s="650" t="s">
        <v>908</v>
      </c>
      <c r="E9" s="650" t="s">
        <v>909</v>
      </c>
      <c r="F9" s="653"/>
      <c r="G9" s="653"/>
      <c r="H9" s="666">
        <v>0</v>
      </c>
      <c r="I9" s="653">
        <v>11</v>
      </c>
      <c r="J9" s="653">
        <v>1846.4007121628943</v>
      </c>
      <c r="K9" s="666">
        <v>1</v>
      </c>
      <c r="L9" s="653">
        <v>11</v>
      </c>
      <c r="M9" s="654">
        <v>1846.4007121628943</v>
      </c>
    </row>
    <row r="10" spans="1:13" ht="14.4" customHeight="1" x14ac:dyDescent="0.3">
      <c r="A10" s="649" t="s">
        <v>585</v>
      </c>
      <c r="B10" s="650" t="s">
        <v>3411</v>
      </c>
      <c r="C10" s="650" t="s">
        <v>1905</v>
      </c>
      <c r="D10" s="650" t="s">
        <v>1906</v>
      </c>
      <c r="E10" s="650" t="s">
        <v>3412</v>
      </c>
      <c r="F10" s="653"/>
      <c r="G10" s="653"/>
      <c r="H10" s="666">
        <v>0</v>
      </c>
      <c r="I10" s="653">
        <v>3</v>
      </c>
      <c r="J10" s="653">
        <v>220.45952944700471</v>
      </c>
      <c r="K10" s="666">
        <v>1</v>
      </c>
      <c r="L10" s="653">
        <v>3</v>
      </c>
      <c r="M10" s="654">
        <v>220.45952944700471</v>
      </c>
    </row>
    <row r="11" spans="1:13" ht="14.4" customHeight="1" x14ac:dyDescent="0.3">
      <c r="A11" s="649" t="s">
        <v>585</v>
      </c>
      <c r="B11" s="650" t="s">
        <v>3411</v>
      </c>
      <c r="C11" s="650" t="s">
        <v>1988</v>
      </c>
      <c r="D11" s="650" t="s">
        <v>1989</v>
      </c>
      <c r="E11" s="650" t="s">
        <v>1990</v>
      </c>
      <c r="F11" s="653"/>
      <c r="G11" s="653"/>
      <c r="H11" s="666">
        <v>0</v>
      </c>
      <c r="I11" s="653">
        <v>92</v>
      </c>
      <c r="J11" s="653">
        <v>6526.5107636650064</v>
      </c>
      <c r="K11" s="666">
        <v>1</v>
      </c>
      <c r="L11" s="653">
        <v>92</v>
      </c>
      <c r="M11" s="654">
        <v>6526.5107636650064</v>
      </c>
    </row>
    <row r="12" spans="1:13" ht="14.4" customHeight="1" x14ac:dyDescent="0.3">
      <c r="A12" s="649" t="s">
        <v>585</v>
      </c>
      <c r="B12" s="650" t="s">
        <v>3413</v>
      </c>
      <c r="C12" s="650" t="s">
        <v>1866</v>
      </c>
      <c r="D12" s="650" t="s">
        <v>3414</v>
      </c>
      <c r="E12" s="650" t="s">
        <v>3415</v>
      </c>
      <c r="F12" s="653"/>
      <c r="G12" s="653"/>
      <c r="H12" s="666">
        <v>0</v>
      </c>
      <c r="I12" s="653">
        <v>1</v>
      </c>
      <c r="J12" s="653">
        <v>100.71000000000002</v>
      </c>
      <c r="K12" s="666">
        <v>1</v>
      </c>
      <c r="L12" s="653">
        <v>1</v>
      </c>
      <c r="M12" s="654">
        <v>100.71000000000002</v>
      </c>
    </row>
    <row r="13" spans="1:13" ht="14.4" customHeight="1" x14ac:dyDescent="0.3">
      <c r="A13" s="649" t="s">
        <v>585</v>
      </c>
      <c r="B13" s="650" t="s">
        <v>3413</v>
      </c>
      <c r="C13" s="650" t="s">
        <v>1913</v>
      </c>
      <c r="D13" s="650" t="s">
        <v>3414</v>
      </c>
      <c r="E13" s="650" t="s">
        <v>3416</v>
      </c>
      <c r="F13" s="653"/>
      <c r="G13" s="653"/>
      <c r="H13" s="666">
        <v>0</v>
      </c>
      <c r="I13" s="653">
        <v>1</v>
      </c>
      <c r="J13" s="653">
        <v>66.840000000000018</v>
      </c>
      <c r="K13" s="666">
        <v>1</v>
      </c>
      <c r="L13" s="653">
        <v>1</v>
      </c>
      <c r="M13" s="654">
        <v>66.840000000000018</v>
      </c>
    </row>
    <row r="14" spans="1:13" ht="14.4" customHeight="1" x14ac:dyDescent="0.3">
      <c r="A14" s="649" t="s">
        <v>585</v>
      </c>
      <c r="B14" s="650" t="s">
        <v>3417</v>
      </c>
      <c r="C14" s="650" t="s">
        <v>2024</v>
      </c>
      <c r="D14" s="650" t="s">
        <v>2025</v>
      </c>
      <c r="E14" s="650" t="s">
        <v>2026</v>
      </c>
      <c r="F14" s="653"/>
      <c r="G14" s="653"/>
      <c r="H14" s="666">
        <v>0</v>
      </c>
      <c r="I14" s="653">
        <v>99</v>
      </c>
      <c r="J14" s="653">
        <v>37687.013951617198</v>
      </c>
      <c r="K14" s="666">
        <v>1</v>
      </c>
      <c r="L14" s="653">
        <v>99</v>
      </c>
      <c r="M14" s="654">
        <v>37687.013951617198</v>
      </c>
    </row>
    <row r="15" spans="1:13" ht="14.4" customHeight="1" x14ac:dyDescent="0.3">
      <c r="A15" s="649" t="s">
        <v>585</v>
      </c>
      <c r="B15" s="650" t="s">
        <v>3417</v>
      </c>
      <c r="C15" s="650" t="s">
        <v>2042</v>
      </c>
      <c r="D15" s="650" t="s">
        <v>2043</v>
      </c>
      <c r="E15" s="650" t="s">
        <v>3418</v>
      </c>
      <c r="F15" s="653"/>
      <c r="G15" s="653"/>
      <c r="H15" s="666">
        <v>0</v>
      </c>
      <c r="I15" s="653">
        <v>3</v>
      </c>
      <c r="J15" s="653">
        <v>1645.5</v>
      </c>
      <c r="K15" s="666">
        <v>1</v>
      </c>
      <c r="L15" s="653">
        <v>3</v>
      </c>
      <c r="M15" s="654">
        <v>1645.5</v>
      </c>
    </row>
    <row r="16" spans="1:13" ht="14.4" customHeight="1" x14ac:dyDescent="0.3">
      <c r="A16" s="649" t="s">
        <v>585</v>
      </c>
      <c r="B16" s="650" t="s">
        <v>3419</v>
      </c>
      <c r="C16" s="650" t="s">
        <v>2074</v>
      </c>
      <c r="D16" s="650" t="s">
        <v>2075</v>
      </c>
      <c r="E16" s="650" t="s">
        <v>3420</v>
      </c>
      <c r="F16" s="653"/>
      <c r="G16" s="653"/>
      <c r="H16" s="666">
        <v>0</v>
      </c>
      <c r="I16" s="653">
        <v>2</v>
      </c>
      <c r="J16" s="653">
        <v>1057.52</v>
      </c>
      <c r="K16" s="666">
        <v>1</v>
      </c>
      <c r="L16" s="653">
        <v>2</v>
      </c>
      <c r="M16" s="654">
        <v>1057.52</v>
      </c>
    </row>
    <row r="17" spans="1:13" ht="14.4" customHeight="1" x14ac:dyDescent="0.3">
      <c r="A17" s="649" t="s">
        <v>585</v>
      </c>
      <c r="B17" s="650" t="s">
        <v>3421</v>
      </c>
      <c r="C17" s="650" t="s">
        <v>1984</v>
      </c>
      <c r="D17" s="650" t="s">
        <v>1985</v>
      </c>
      <c r="E17" s="650" t="s">
        <v>1986</v>
      </c>
      <c r="F17" s="653"/>
      <c r="G17" s="653"/>
      <c r="H17" s="666">
        <v>0</v>
      </c>
      <c r="I17" s="653">
        <v>25</v>
      </c>
      <c r="J17" s="653">
        <v>1860.359581797502</v>
      </c>
      <c r="K17" s="666">
        <v>1</v>
      </c>
      <c r="L17" s="653">
        <v>25</v>
      </c>
      <c r="M17" s="654">
        <v>1860.359581797502</v>
      </c>
    </row>
    <row r="18" spans="1:13" ht="14.4" customHeight="1" x14ac:dyDescent="0.3">
      <c r="A18" s="649" t="s">
        <v>585</v>
      </c>
      <c r="B18" s="650" t="s">
        <v>3422</v>
      </c>
      <c r="C18" s="650" t="s">
        <v>2063</v>
      </c>
      <c r="D18" s="650" t="s">
        <v>2064</v>
      </c>
      <c r="E18" s="650" t="s">
        <v>1842</v>
      </c>
      <c r="F18" s="653"/>
      <c r="G18" s="653"/>
      <c r="H18" s="666">
        <v>0</v>
      </c>
      <c r="I18" s="653">
        <v>4</v>
      </c>
      <c r="J18" s="653">
        <v>332.55999999999995</v>
      </c>
      <c r="K18" s="666">
        <v>1</v>
      </c>
      <c r="L18" s="653">
        <v>4</v>
      </c>
      <c r="M18" s="654">
        <v>332.55999999999995</v>
      </c>
    </row>
    <row r="19" spans="1:13" ht="14.4" customHeight="1" x14ac:dyDescent="0.3">
      <c r="A19" s="649" t="s">
        <v>585</v>
      </c>
      <c r="B19" s="650" t="s">
        <v>3423</v>
      </c>
      <c r="C19" s="650" t="s">
        <v>2013</v>
      </c>
      <c r="D19" s="650" t="s">
        <v>3424</v>
      </c>
      <c r="E19" s="650" t="s">
        <v>2015</v>
      </c>
      <c r="F19" s="653"/>
      <c r="G19" s="653"/>
      <c r="H19" s="666">
        <v>0</v>
      </c>
      <c r="I19" s="653">
        <v>1</v>
      </c>
      <c r="J19" s="653">
        <v>653.2567680139955</v>
      </c>
      <c r="K19" s="666">
        <v>1</v>
      </c>
      <c r="L19" s="653">
        <v>1</v>
      </c>
      <c r="M19" s="654">
        <v>653.2567680139955</v>
      </c>
    </row>
    <row r="20" spans="1:13" ht="14.4" customHeight="1" x14ac:dyDescent="0.3">
      <c r="A20" s="649" t="s">
        <v>585</v>
      </c>
      <c r="B20" s="650" t="s">
        <v>3425</v>
      </c>
      <c r="C20" s="650" t="s">
        <v>2124</v>
      </c>
      <c r="D20" s="650" t="s">
        <v>1871</v>
      </c>
      <c r="E20" s="650" t="s">
        <v>2125</v>
      </c>
      <c r="F20" s="653"/>
      <c r="G20" s="653"/>
      <c r="H20" s="666">
        <v>0</v>
      </c>
      <c r="I20" s="653">
        <v>3</v>
      </c>
      <c r="J20" s="653">
        <v>297.25</v>
      </c>
      <c r="K20" s="666">
        <v>1</v>
      </c>
      <c r="L20" s="653">
        <v>3</v>
      </c>
      <c r="M20" s="654">
        <v>297.25</v>
      </c>
    </row>
    <row r="21" spans="1:13" ht="14.4" customHeight="1" x14ac:dyDescent="0.3">
      <c r="A21" s="649" t="s">
        <v>585</v>
      </c>
      <c r="B21" s="650" t="s">
        <v>3426</v>
      </c>
      <c r="C21" s="650" t="s">
        <v>1969</v>
      </c>
      <c r="D21" s="650" t="s">
        <v>1970</v>
      </c>
      <c r="E21" s="650" t="s">
        <v>1971</v>
      </c>
      <c r="F21" s="653"/>
      <c r="G21" s="653"/>
      <c r="H21" s="666">
        <v>0</v>
      </c>
      <c r="I21" s="653">
        <v>2</v>
      </c>
      <c r="J21" s="653">
        <v>47.890037734111459</v>
      </c>
      <c r="K21" s="666">
        <v>1</v>
      </c>
      <c r="L21" s="653">
        <v>2</v>
      </c>
      <c r="M21" s="654">
        <v>47.890037734111459</v>
      </c>
    </row>
    <row r="22" spans="1:13" ht="14.4" customHeight="1" x14ac:dyDescent="0.3">
      <c r="A22" s="649" t="s">
        <v>585</v>
      </c>
      <c r="B22" s="650" t="s">
        <v>3426</v>
      </c>
      <c r="C22" s="650" t="s">
        <v>1965</v>
      </c>
      <c r="D22" s="650" t="s">
        <v>1966</v>
      </c>
      <c r="E22" s="650" t="s">
        <v>1967</v>
      </c>
      <c r="F22" s="653"/>
      <c r="G22" s="653"/>
      <c r="H22" s="666">
        <v>0</v>
      </c>
      <c r="I22" s="653">
        <v>3</v>
      </c>
      <c r="J22" s="653">
        <v>91.890162276780174</v>
      </c>
      <c r="K22" s="666">
        <v>1</v>
      </c>
      <c r="L22" s="653">
        <v>3</v>
      </c>
      <c r="M22" s="654">
        <v>91.890162276780174</v>
      </c>
    </row>
    <row r="23" spans="1:13" ht="14.4" customHeight="1" x14ac:dyDescent="0.3">
      <c r="A23" s="649" t="s">
        <v>585</v>
      </c>
      <c r="B23" s="650" t="s">
        <v>3427</v>
      </c>
      <c r="C23" s="650" t="s">
        <v>2017</v>
      </c>
      <c r="D23" s="650" t="s">
        <v>2018</v>
      </c>
      <c r="E23" s="650" t="s">
        <v>2019</v>
      </c>
      <c r="F23" s="653"/>
      <c r="G23" s="653"/>
      <c r="H23" s="666">
        <v>0</v>
      </c>
      <c r="I23" s="653">
        <v>1</v>
      </c>
      <c r="J23" s="653">
        <v>356.49996314394087</v>
      </c>
      <c r="K23" s="666">
        <v>1</v>
      </c>
      <c r="L23" s="653">
        <v>1</v>
      </c>
      <c r="M23" s="654">
        <v>356.49996314394087</v>
      </c>
    </row>
    <row r="24" spans="1:13" ht="14.4" customHeight="1" x14ac:dyDescent="0.3">
      <c r="A24" s="649" t="s">
        <v>585</v>
      </c>
      <c r="B24" s="650" t="s">
        <v>3427</v>
      </c>
      <c r="C24" s="650" t="s">
        <v>2021</v>
      </c>
      <c r="D24" s="650" t="s">
        <v>2018</v>
      </c>
      <c r="E24" s="650" t="s">
        <v>2022</v>
      </c>
      <c r="F24" s="653"/>
      <c r="G24" s="653"/>
      <c r="H24" s="666">
        <v>0</v>
      </c>
      <c r="I24" s="653">
        <v>2</v>
      </c>
      <c r="J24" s="653">
        <v>827.99999999999977</v>
      </c>
      <c r="K24" s="666">
        <v>1</v>
      </c>
      <c r="L24" s="653">
        <v>2</v>
      </c>
      <c r="M24" s="654">
        <v>827.99999999999977</v>
      </c>
    </row>
    <row r="25" spans="1:13" ht="14.4" customHeight="1" x14ac:dyDescent="0.3">
      <c r="A25" s="649" t="s">
        <v>585</v>
      </c>
      <c r="B25" s="650" t="s">
        <v>3427</v>
      </c>
      <c r="C25" s="650" t="s">
        <v>1909</v>
      </c>
      <c r="D25" s="650" t="s">
        <v>1910</v>
      </c>
      <c r="E25" s="650" t="s">
        <v>3428</v>
      </c>
      <c r="F25" s="653"/>
      <c r="G25" s="653"/>
      <c r="H25" s="666">
        <v>0</v>
      </c>
      <c r="I25" s="653">
        <v>6</v>
      </c>
      <c r="J25" s="653">
        <v>20700</v>
      </c>
      <c r="K25" s="666">
        <v>1</v>
      </c>
      <c r="L25" s="653">
        <v>6</v>
      </c>
      <c r="M25" s="654">
        <v>20700</v>
      </c>
    </row>
    <row r="26" spans="1:13" ht="14.4" customHeight="1" x14ac:dyDescent="0.3">
      <c r="A26" s="649" t="s">
        <v>585</v>
      </c>
      <c r="B26" s="650" t="s">
        <v>3427</v>
      </c>
      <c r="C26" s="650" t="s">
        <v>1923</v>
      </c>
      <c r="D26" s="650" t="s">
        <v>1924</v>
      </c>
      <c r="E26" s="650" t="s">
        <v>2866</v>
      </c>
      <c r="F26" s="653"/>
      <c r="G26" s="653"/>
      <c r="H26" s="666">
        <v>0</v>
      </c>
      <c r="I26" s="653">
        <v>4</v>
      </c>
      <c r="J26" s="653">
        <v>5808.2517544591265</v>
      </c>
      <c r="K26" s="666">
        <v>1</v>
      </c>
      <c r="L26" s="653">
        <v>4</v>
      </c>
      <c r="M26" s="654">
        <v>5808.2517544591265</v>
      </c>
    </row>
    <row r="27" spans="1:13" ht="14.4" customHeight="1" x14ac:dyDescent="0.3">
      <c r="A27" s="649" t="s">
        <v>585</v>
      </c>
      <c r="B27" s="650" t="s">
        <v>3427</v>
      </c>
      <c r="C27" s="650" t="s">
        <v>1927</v>
      </c>
      <c r="D27" s="650" t="s">
        <v>1924</v>
      </c>
      <c r="E27" s="650" t="s">
        <v>2869</v>
      </c>
      <c r="F27" s="653"/>
      <c r="G27" s="653"/>
      <c r="H27" s="666">
        <v>0</v>
      </c>
      <c r="I27" s="653">
        <v>2</v>
      </c>
      <c r="J27" s="653">
        <v>3928.0000000000005</v>
      </c>
      <c r="K27" s="666">
        <v>1</v>
      </c>
      <c r="L27" s="653">
        <v>2</v>
      </c>
      <c r="M27" s="654">
        <v>3928.0000000000005</v>
      </c>
    </row>
    <row r="28" spans="1:13" ht="14.4" customHeight="1" x14ac:dyDescent="0.3">
      <c r="A28" s="649" t="s">
        <v>585</v>
      </c>
      <c r="B28" s="650" t="s">
        <v>3427</v>
      </c>
      <c r="C28" s="650" t="s">
        <v>1930</v>
      </c>
      <c r="D28" s="650" t="s">
        <v>1924</v>
      </c>
      <c r="E28" s="650" t="s">
        <v>2872</v>
      </c>
      <c r="F28" s="653"/>
      <c r="G28" s="653"/>
      <c r="H28" s="666">
        <v>0</v>
      </c>
      <c r="I28" s="653">
        <v>1</v>
      </c>
      <c r="J28" s="653">
        <v>2475.9499999999998</v>
      </c>
      <c r="K28" s="666">
        <v>1</v>
      </c>
      <c r="L28" s="653">
        <v>1</v>
      </c>
      <c r="M28" s="654">
        <v>2475.9499999999998</v>
      </c>
    </row>
    <row r="29" spans="1:13" ht="14.4" customHeight="1" x14ac:dyDescent="0.3">
      <c r="A29" s="649" t="s">
        <v>585</v>
      </c>
      <c r="B29" s="650" t="s">
        <v>3429</v>
      </c>
      <c r="C29" s="650" t="s">
        <v>1898</v>
      </c>
      <c r="D29" s="650" t="s">
        <v>1899</v>
      </c>
      <c r="E29" s="650" t="s">
        <v>1035</v>
      </c>
      <c r="F29" s="653"/>
      <c r="G29" s="653"/>
      <c r="H29" s="666">
        <v>0</v>
      </c>
      <c r="I29" s="653">
        <v>3</v>
      </c>
      <c r="J29" s="653">
        <v>136.91997070344783</v>
      </c>
      <c r="K29" s="666">
        <v>1</v>
      </c>
      <c r="L29" s="653">
        <v>3</v>
      </c>
      <c r="M29" s="654">
        <v>136.91997070344783</v>
      </c>
    </row>
    <row r="30" spans="1:13" ht="14.4" customHeight="1" x14ac:dyDescent="0.3">
      <c r="A30" s="649" t="s">
        <v>585</v>
      </c>
      <c r="B30" s="650" t="s">
        <v>3429</v>
      </c>
      <c r="C30" s="650" t="s">
        <v>1901</v>
      </c>
      <c r="D30" s="650" t="s">
        <v>1902</v>
      </c>
      <c r="E30" s="650" t="s">
        <v>1903</v>
      </c>
      <c r="F30" s="653"/>
      <c r="G30" s="653"/>
      <c r="H30" s="666">
        <v>0</v>
      </c>
      <c r="I30" s="653">
        <v>4</v>
      </c>
      <c r="J30" s="653">
        <v>220.45999999999998</v>
      </c>
      <c r="K30" s="666">
        <v>1</v>
      </c>
      <c r="L30" s="653">
        <v>4</v>
      </c>
      <c r="M30" s="654">
        <v>220.45999999999998</v>
      </c>
    </row>
    <row r="31" spans="1:13" ht="14.4" customHeight="1" x14ac:dyDescent="0.3">
      <c r="A31" s="649" t="s">
        <v>585</v>
      </c>
      <c r="B31" s="650" t="s">
        <v>3430</v>
      </c>
      <c r="C31" s="650" t="s">
        <v>1086</v>
      </c>
      <c r="D31" s="650" t="s">
        <v>1087</v>
      </c>
      <c r="E31" s="650" t="s">
        <v>1088</v>
      </c>
      <c r="F31" s="653"/>
      <c r="G31" s="653"/>
      <c r="H31" s="666">
        <v>0</v>
      </c>
      <c r="I31" s="653">
        <v>4</v>
      </c>
      <c r="J31" s="653">
        <v>258.2698881866628</v>
      </c>
      <c r="K31" s="666">
        <v>1</v>
      </c>
      <c r="L31" s="653">
        <v>4</v>
      </c>
      <c r="M31" s="654">
        <v>258.2698881866628</v>
      </c>
    </row>
    <row r="32" spans="1:13" ht="14.4" customHeight="1" x14ac:dyDescent="0.3">
      <c r="A32" s="649" t="s">
        <v>585</v>
      </c>
      <c r="B32" s="650" t="s">
        <v>3430</v>
      </c>
      <c r="C32" s="650" t="s">
        <v>1082</v>
      </c>
      <c r="D32" s="650" t="s">
        <v>1083</v>
      </c>
      <c r="E32" s="650" t="s">
        <v>1084</v>
      </c>
      <c r="F32" s="653"/>
      <c r="G32" s="653"/>
      <c r="H32" s="666">
        <v>0</v>
      </c>
      <c r="I32" s="653">
        <v>5</v>
      </c>
      <c r="J32" s="653">
        <v>181.3897571958409</v>
      </c>
      <c r="K32" s="666">
        <v>1</v>
      </c>
      <c r="L32" s="653">
        <v>5</v>
      </c>
      <c r="M32" s="654">
        <v>181.3897571958409</v>
      </c>
    </row>
    <row r="33" spans="1:13" ht="14.4" customHeight="1" x14ac:dyDescent="0.3">
      <c r="A33" s="649" t="s">
        <v>585</v>
      </c>
      <c r="B33" s="650" t="s">
        <v>3431</v>
      </c>
      <c r="C33" s="650" t="s">
        <v>2006</v>
      </c>
      <c r="D33" s="650" t="s">
        <v>2007</v>
      </c>
      <c r="E33" s="650" t="s">
        <v>2008</v>
      </c>
      <c r="F33" s="653"/>
      <c r="G33" s="653"/>
      <c r="H33" s="666">
        <v>0</v>
      </c>
      <c r="I33" s="653">
        <v>5</v>
      </c>
      <c r="J33" s="653">
        <v>207.84</v>
      </c>
      <c r="K33" s="666">
        <v>1</v>
      </c>
      <c r="L33" s="653">
        <v>5</v>
      </c>
      <c r="M33" s="654">
        <v>207.84</v>
      </c>
    </row>
    <row r="34" spans="1:13" ht="14.4" customHeight="1" x14ac:dyDescent="0.3">
      <c r="A34" s="649" t="s">
        <v>585</v>
      </c>
      <c r="B34" s="650" t="s">
        <v>3432</v>
      </c>
      <c r="C34" s="650" t="s">
        <v>1720</v>
      </c>
      <c r="D34" s="650" t="s">
        <v>1721</v>
      </c>
      <c r="E34" s="650" t="s">
        <v>1722</v>
      </c>
      <c r="F34" s="653"/>
      <c r="G34" s="653"/>
      <c r="H34" s="666">
        <v>0</v>
      </c>
      <c r="I34" s="653">
        <v>1</v>
      </c>
      <c r="J34" s="653">
        <v>128.96</v>
      </c>
      <c r="K34" s="666">
        <v>1</v>
      </c>
      <c r="L34" s="653">
        <v>1</v>
      </c>
      <c r="M34" s="654">
        <v>128.96</v>
      </c>
    </row>
    <row r="35" spans="1:13" ht="14.4" customHeight="1" x14ac:dyDescent="0.3">
      <c r="A35" s="649" t="s">
        <v>585</v>
      </c>
      <c r="B35" s="650" t="s">
        <v>3433</v>
      </c>
      <c r="C35" s="650" t="s">
        <v>1992</v>
      </c>
      <c r="D35" s="650" t="s">
        <v>3434</v>
      </c>
      <c r="E35" s="650" t="s">
        <v>2533</v>
      </c>
      <c r="F35" s="653"/>
      <c r="G35" s="653"/>
      <c r="H35" s="666">
        <v>0</v>
      </c>
      <c r="I35" s="653">
        <v>1</v>
      </c>
      <c r="J35" s="653">
        <v>18.89</v>
      </c>
      <c r="K35" s="666">
        <v>1</v>
      </c>
      <c r="L35" s="653">
        <v>1</v>
      </c>
      <c r="M35" s="654">
        <v>18.89</v>
      </c>
    </row>
    <row r="36" spans="1:13" ht="14.4" customHeight="1" x14ac:dyDescent="0.3">
      <c r="A36" s="649" t="s">
        <v>585</v>
      </c>
      <c r="B36" s="650" t="s">
        <v>3435</v>
      </c>
      <c r="C36" s="650" t="s">
        <v>1973</v>
      </c>
      <c r="D36" s="650" t="s">
        <v>1974</v>
      </c>
      <c r="E36" s="650" t="s">
        <v>1975</v>
      </c>
      <c r="F36" s="653"/>
      <c r="G36" s="653"/>
      <c r="H36" s="666">
        <v>0</v>
      </c>
      <c r="I36" s="653">
        <v>9</v>
      </c>
      <c r="J36" s="653">
        <v>589.74104847279091</v>
      </c>
      <c r="K36" s="666">
        <v>1</v>
      </c>
      <c r="L36" s="653">
        <v>9</v>
      </c>
      <c r="M36" s="654">
        <v>589.74104847279091</v>
      </c>
    </row>
    <row r="37" spans="1:13" ht="14.4" customHeight="1" x14ac:dyDescent="0.3">
      <c r="A37" s="649" t="s">
        <v>585</v>
      </c>
      <c r="B37" s="650" t="s">
        <v>3436</v>
      </c>
      <c r="C37" s="650" t="s">
        <v>1863</v>
      </c>
      <c r="D37" s="650" t="s">
        <v>3437</v>
      </c>
      <c r="E37" s="650" t="s">
        <v>1088</v>
      </c>
      <c r="F37" s="653"/>
      <c r="G37" s="653"/>
      <c r="H37" s="666">
        <v>0</v>
      </c>
      <c r="I37" s="653">
        <v>1</v>
      </c>
      <c r="J37" s="653">
        <v>75.8</v>
      </c>
      <c r="K37" s="666">
        <v>1</v>
      </c>
      <c r="L37" s="653">
        <v>1</v>
      </c>
      <c r="M37" s="654">
        <v>75.8</v>
      </c>
    </row>
    <row r="38" spans="1:13" ht="14.4" customHeight="1" x14ac:dyDescent="0.3">
      <c r="A38" s="649" t="s">
        <v>585</v>
      </c>
      <c r="B38" s="650" t="s">
        <v>3436</v>
      </c>
      <c r="C38" s="650" t="s">
        <v>1840</v>
      </c>
      <c r="D38" s="650" t="s">
        <v>1841</v>
      </c>
      <c r="E38" s="650" t="s">
        <v>1842</v>
      </c>
      <c r="F38" s="653"/>
      <c r="G38" s="653"/>
      <c r="H38" s="666">
        <v>0</v>
      </c>
      <c r="I38" s="653">
        <v>1</v>
      </c>
      <c r="J38" s="653">
        <v>24.349999999999994</v>
      </c>
      <c r="K38" s="666">
        <v>1</v>
      </c>
      <c r="L38" s="653">
        <v>1</v>
      </c>
      <c r="M38" s="654">
        <v>24.349999999999994</v>
      </c>
    </row>
    <row r="39" spans="1:13" ht="14.4" customHeight="1" x14ac:dyDescent="0.3">
      <c r="A39" s="649" t="s">
        <v>585</v>
      </c>
      <c r="B39" s="650" t="s">
        <v>3438</v>
      </c>
      <c r="C39" s="650" t="s">
        <v>2086</v>
      </c>
      <c r="D39" s="650" t="s">
        <v>2087</v>
      </c>
      <c r="E39" s="650" t="s">
        <v>916</v>
      </c>
      <c r="F39" s="653"/>
      <c r="G39" s="653"/>
      <c r="H39" s="666">
        <v>0</v>
      </c>
      <c r="I39" s="653">
        <v>2</v>
      </c>
      <c r="J39" s="653">
        <v>203.28000000000003</v>
      </c>
      <c r="K39" s="666">
        <v>1</v>
      </c>
      <c r="L39" s="653">
        <v>2</v>
      </c>
      <c r="M39" s="654">
        <v>203.28000000000003</v>
      </c>
    </row>
    <row r="40" spans="1:13" ht="14.4" customHeight="1" x14ac:dyDescent="0.3">
      <c r="A40" s="649" t="s">
        <v>585</v>
      </c>
      <c r="B40" s="650" t="s">
        <v>3439</v>
      </c>
      <c r="C40" s="650" t="s">
        <v>1962</v>
      </c>
      <c r="D40" s="650" t="s">
        <v>1963</v>
      </c>
      <c r="E40" s="650" t="s">
        <v>916</v>
      </c>
      <c r="F40" s="653"/>
      <c r="G40" s="653"/>
      <c r="H40" s="666">
        <v>0</v>
      </c>
      <c r="I40" s="653">
        <v>1</v>
      </c>
      <c r="J40" s="653">
        <v>82.26</v>
      </c>
      <c r="K40" s="666">
        <v>1</v>
      </c>
      <c r="L40" s="653">
        <v>1</v>
      </c>
      <c r="M40" s="654">
        <v>82.26</v>
      </c>
    </row>
    <row r="41" spans="1:13" ht="14.4" customHeight="1" x14ac:dyDescent="0.3">
      <c r="A41" s="649" t="s">
        <v>585</v>
      </c>
      <c r="B41" s="650" t="s">
        <v>3439</v>
      </c>
      <c r="C41" s="650" t="s">
        <v>2094</v>
      </c>
      <c r="D41" s="650" t="s">
        <v>2095</v>
      </c>
      <c r="E41" s="650" t="s">
        <v>916</v>
      </c>
      <c r="F41" s="653"/>
      <c r="G41" s="653"/>
      <c r="H41" s="666">
        <v>0</v>
      </c>
      <c r="I41" s="653">
        <v>1</v>
      </c>
      <c r="J41" s="653">
        <v>164.21050530617595</v>
      </c>
      <c r="K41" s="666">
        <v>1</v>
      </c>
      <c r="L41" s="653">
        <v>1</v>
      </c>
      <c r="M41" s="654">
        <v>164.21050530617595</v>
      </c>
    </row>
    <row r="42" spans="1:13" ht="14.4" customHeight="1" x14ac:dyDescent="0.3">
      <c r="A42" s="649" t="s">
        <v>585</v>
      </c>
      <c r="B42" s="650" t="s">
        <v>3440</v>
      </c>
      <c r="C42" s="650" t="s">
        <v>1959</v>
      </c>
      <c r="D42" s="650" t="s">
        <v>1960</v>
      </c>
      <c r="E42" s="650" t="s">
        <v>1756</v>
      </c>
      <c r="F42" s="653"/>
      <c r="G42" s="653"/>
      <c r="H42" s="666">
        <v>0</v>
      </c>
      <c r="I42" s="653">
        <v>1</v>
      </c>
      <c r="J42" s="653">
        <v>83.11</v>
      </c>
      <c r="K42" s="666">
        <v>1</v>
      </c>
      <c r="L42" s="653">
        <v>1</v>
      </c>
      <c r="M42" s="654">
        <v>83.11</v>
      </c>
    </row>
    <row r="43" spans="1:13" ht="14.4" customHeight="1" x14ac:dyDescent="0.3">
      <c r="A43" s="649" t="s">
        <v>585</v>
      </c>
      <c r="B43" s="650" t="s">
        <v>3441</v>
      </c>
      <c r="C43" s="650" t="s">
        <v>1995</v>
      </c>
      <c r="D43" s="650" t="s">
        <v>1996</v>
      </c>
      <c r="E43" s="650" t="s">
        <v>1997</v>
      </c>
      <c r="F43" s="653"/>
      <c r="G43" s="653"/>
      <c r="H43" s="666">
        <v>0</v>
      </c>
      <c r="I43" s="653">
        <v>1</v>
      </c>
      <c r="J43" s="653">
        <v>107.71999999999996</v>
      </c>
      <c r="K43" s="666">
        <v>1</v>
      </c>
      <c r="L43" s="653">
        <v>1</v>
      </c>
      <c r="M43" s="654">
        <v>107.71999999999996</v>
      </c>
    </row>
    <row r="44" spans="1:13" ht="14.4" customHeight="1" x14ac:dyDescent="0.3">
      <c r="A44" s="649" t="s">
        <v>585</v>
      </c>
      <c r="B44" s="650" t="s">
        <v>3442</v>
      </c>
      <c r="C44" s="650" t="s">
        <v>1860</v>
      </c>
      <c r="D44" s="650" t="s">
        <v>1861</v>
      </c>
      <c r="E44" s="650" t="s">
        <v>1224</v>
      </c>
      <c r="F44" s="653"/>
      <c r="G44" s="653"/>
      <c r="H44" s="666">
        <v>0</v>
      </c>
      <c r="I44" s="653">
        <v>2</v>
      </c>
      <c r="J44" s="653">
        <v>134.01009951752243</v>
      </c>
      <c r="K44" s="666">
        <v>1</v>
      </c>
      <c r="L44" s="653">
        <v>2</v>
      </c>
      <c r="M44" s="654">
        <v>134.01009951752243</v>
      </c>
    </row>
    <row r="45" spans="1:13" ht="14.4" customHeight="1" x14ac:dyDescent="0.3">
      <c r="A45" s="649" t="s">
        <v>585</v>
      </c>
      <c r="B45" s="650" t="s">
        <v>3443</v>
      </c>
      <c r="C45" s="650" t="s">
        <v>1948</v>
      </c>
      <c r="D45" s="650" t="s">
        <v>1953</v>
      </c>
      <c r="E45" s="650" t="s">
        <v>612</v>
      </c>
      <c r="F45" s="653"/>
      <c r="G45" s="653"/>
      <c r="H45" s="666">
        <v>0</v>
      </c>
      <c r="I45" s="653">
        <v>3</v>
      </c>
      <c r="J45" s="653">
        <v>294.20999999999992</v>
      </c>
      <c r="K45" s="666">
        <v>1</v>
      </c>
      <c r="L45" s="653">
        <v>3</v>
      </c>
      <c r="M45" s="654">
        <v>294.20999999999992</v>
      </c>
    </row>
    <row r="46" spans="1:13" ht="14.4" customHeight="1" x14ac:dyDescent="0.3">
      <c r="A46" s="649" t="s">
        <v>585</v>
      </c>
      <c r="B46" s="650" t="s">
        <v>3443</v>
      </c>
      <c r="C46" s="650" t="s">
        <v>1952</v>
      </c>
      <c r="D46" s="650" t="s">
        <v>1953</v>
      </c>
      <c r="E46" s="650" t="s">
        <v>3444</v>
      </c>
      <c r="F46" s="653"/>
      <c r="G46" s="653"/>
      <c r="H46" s="666">
        <v>0</v>
      </c>
      <c r="I46" s="653">
        <v>1</v>
      </c>
      <c r="J46" s="653">
        <v>330.79897746539137</v>
      </c>
      <c r="K46" s="666">
        <v>1</v>
      </c>
      <c r="L46" s="653">
        <v>1</v>
      </c>
      <c r="M46" s="654">
        <v>330.79897746539137</v>
      </c>
    </row>
    <row r="47" spans="1:13" ht="14.4" customHeight="1" x14ac:dyDescent="0.3">
      <c r="A47" s="649" t="s">
        <v>585</v>
      </c>
      <c r="B47" s="650" t="s">
        <v>3445</v>
      </c>
      <c r="C47" s="650" t="s">
        <v>2067</v>
      </c>
      <c r="D47" s="650" t="s">
        <v>2068</v>
      </c>
      <c r="E47" s="650" t="s">
        <v>2069</v>
      </c>
      <c r="F47" s="653"/>
      <c r="G47" s="653"/>
      <c r="H47" s="666">
        <v>0</v>
      </c>
      <c r="I47" s="653">
        <v>3</v>
      </c>
      <c r="J47" s="653">
        <v>383.19000000000011</v>
      </c>
      <c r="K47" s="666">
        <v>1</v>
      </c>
      <c r="L47" s="653">
        <v>3</v>
      </c>
      <c r="M47" s="654">
        <v>383.19000000000011</v>
      </c>
    </row>
    <row r="48" spans="1:13" ht="14.4" customHeight="1" x14ac:dyDescent="0.3">
      <c r="A48" s="649" t="s">
        <v>585</v>
      </c>
      <c r="B48" s="650" t="s">
        <v>3446</v>
      </c>
      <c r="C48" s="650" t="s">
        <v>1852</v>
      </c>
      <c r="D48" s="650" t="s">
        <v>1853</v>
      </c>
      <c r="E48" s="650" t="s">
        <v>3447</v>
      </c>
      <c r="F48" s="653"/>
      <c r="G48" s="653"/>
      <c r="H48" s="666">
        <v>0</v>
      </c>
      <c r="I48" s="653">
        <v>10</v>
      </c>
      <c r="J48" s="653">
        <v>1231.6996490299414</v>
      </c>
      <c r="K48" s="666">
        <v>1</v>
      </c>
      <c r="L48" s="653">
        <v>10</v>
      </c>
      <c r="M48" s="654">
        <v>1231.6996490299414</v>
      </c>
    </row>
    <row r="49" spans="1:13" ht="14.4" customHeight="1" x14ac:dyDescent="0.3">
      <c r="A49" s="649" t="s">
        <v>585</v>
      </c>
      <c r="B49" s="650" t="s">
        <v>3448</v>
      </c>
      <c r="C49" s="650" t="s">
        <v>2059</v>
      </c>
      <c r="D49" s="650" t="s">
        <v>2060</v>
      </c>
      <c r="E49" s="650" t="s">
        <v>2061</v>
      </c>
      <c r="F49" s="653"/>
      <c r="G49" s="653"/>
      <c r="H49" s="666">
        <v>0</v>
      </c>
      <c r="I49" s="653">
        <v>1</v>
      </c>
      <c r="J49" s="653">
        <v>549.54000000000008</v>
      </c>
      <c r="K49" s="666">
        <v>1</v>
      </c>
      <c r="L49" s="653">
        <v>1</v>
      </c>
      <c r="M49" s="654">
        <v>549.54000000000008</v>
      </c>
    </row>
    <row r="50" spans="1:13" ht="14.4" customHeight="1" x14ac:dyDescent="0.3">
      <c r="A50" s="649" t="s">
        <v>585</v>
      </c>
      <c r="B50" s="650" t="s">
        <v>3449</v>
      </c>
      <c r="C50" s="650" t="s">
        <v>627</v>
      </c>
      <c r="D50" s="650" t="s">
        <v>628</v>
      </c>
      <c r="E50" s="650" t="s">
        <v>629</v>
      </c>
      <c r="F50" s="653">
        <v>1</v>
      </c>
      <c r="G50" s="653">
        <v>31059.463333333333</v>
      </c>
      <c r="H50" s="666">
        <v>1</v>
      </c>
      <c r="I50" s="653"/>
      <c r="J50" s="653"/>
      <c r="K50" s="666">
        <v>0</v>
      </c>
      <c r="L50" s="653">
        <v>1</v>
      </c>
      <c r="M50" s="654">
        <v>31059.463333333333</v>
      </c>
    </row>
    <row r="51" spans="1:13" ht="14.4" customHeight="1" x14ac:dyDescent="0.3">
      <c r="A51" s="649" t="s">
        <v>585</v>
      </c>
      <c r="B51" s="650" t="s">
        <v>3450</v>
      </c>
      <c r="C51" s="650" t="s">
        <v>1890</v>
      </c>
      <c r="D51" s="650" t="s">
        <v>1891</v>
      </c>
      <c r="E51" s="650" t="s">
        <v>1975</v>
      </c>
      <c r="F51" s="653"/>
      <c r="G51" s="653"/>
      <c r="H51" s="666">
        <v>0</v>
      </c>
      <c r="I51" s="653">
        <v>1</v>
      </c>
      <c r="J51" s="653">
        <v>48.939686426149343</v>
      </c>
      <c r="K51" s="666">
        <v>1</v>
      </c>
      <c r="L51" s="653">
        <v>1</v>
      </c>
      <c r="M51" s="654">
        <v>48.939686426149343</v>
      </c>
    </row>
    <row r="52" spans="1:13" ht="14.4" customHeight="1" x14ac:dyDescent="0.3">
      <c r="A52" s="649" t="s">
        <v>585</v>
      </c>
      <c r="B52" s="650" t="s">
        <v>3451</v>
      </c>
      <c r="C52" s="650" t="s">
        <v>2264</v>
      </c>
      <c r="D52" s="650" t="s">
        <v>2265</v>
      </c>
      <c r="E52" s="650" t="s">
        <v>2266</v>
      </c>
      <c r="F52" s="653"/>
      <c r="G52" s="653"/>
      <c r="H52" s="666">
        <v>0</v>
      </c>
      <c r="I52" s="653">
        <v>3</v>
      </c>
      <c r="J52" s="653">
        <v>37777.47</v>
      </c>
      <c r="K52" s="666">
        <v>1</v>
      </c>
      <c r="L52" s="653">
        <v>3</v>
      </c>
      <c r="M52" s="654">
        <v>37777.47</v>
      </c>
    </row>
    <row r="53" spans="1:13" ht="14.4" customHeight="1" x14ac:dyDescent="0.3">
      <c r="A53" s="649" t="s">
        <v>585</v>
      </c>
      <c r="B53" s="650" t="s">
        <v>3452</v>
      </c>
      <c r="C53" s="650" t="s">
        <v>2175</v>
      </c>
      <c r="D53" s="650" t="s">
        <v>3453</v>
      </c>
      <c r="E53" s="650" t="s">
        <v>3454</v>
      </c>
      <c r="F53" s="653"/>
      <c r="G53" s="653"/>
      <c r="H53" s="666">
        <v>0</v>
      </c>
      <c r="I53" s="653">
        <v>15</v>
      </c>
      <c r="J53" s="653">
        <v>2016.076519424239</v>
      </c>
      <c r="K53" s="666">
        <v>1</v>
      </c>
      <c r="L53" s="653">
        <v>15</v>
      </c>
      <c r="M53" s="654">
        <v>2016.076519424239</v>
      </c>
    </row>
    <row r="54" spans="1:13" ht="14.4" customHeight="1" x14ac:dyDescent="0.3">
      <c r="A54" s="649" t="s">
        <v>585</v>
      </c>
      <c r="B54" s="650" t="s">
        <v>3452</v>
      </c>
      <c r="C54" s="650" t="s">
        <v>2194</v>
      </c>
      <c r="D54" s="650" t="s">
        <v>3455</v>
      </c>
      <c r="E54" s="650" t="s">
        <v>3456</v>
      </c>
      <c r="F54" s="653"/>
      <c r="G54" s="653"/>
      <c r="H54" s="666">
        <v>0</v>
      </c>
      <c r="I54" s="653">
        <v>62.999999999999993</v>
      </c>
      <c r="J54" s="653">
        <v>5795.9990347114363</v>
      </c>
      <c r="K54" s="666">
        <v>1</v>
      </c>
      <c r="L54" s="653">
        <v>62.999999999999993</v>
      </c>
      <c r="M54" s="654">
        <v>5795.9990347114363</v>
      </c>
    </row>
    <row r="55" spans="1:13" ht="14.4" customHeight="1" x14ac:dyDescent="0.3">
      <c r="A55" s="649" t="s">
        <v>585</v>
      </c>
      <c r="B55" s="650" t="s">
        <v>3457</v>
      </c>
      <c r="C55" s="650" t="s">
        <v>2252</v>
      </c>
      <c r="D55" s="650" t="s">
        <v>2253</v>
      </c>
      <c r="E55" s="650" t="s">
        <v>3458</v>
      </c>
      <c r="F55" s="653"/>
      <c r="G55" s="653"/>
      <c r="H55" s="666">
        <v>0</v>
      </c>
      <c r="I55" s="653">
        <v>1</v>
      </c>
      <c r="J55" s="653">
        <v>149.27000000000001</v>
      </c>
      <c r="K55" s="666">
        <v>1</v>
      </c>
      <c r="L55" s="653">
        <v>1</v>
      </c>
      <c r="M55" s="654">
        <v>149.27000000000001</v>
      </c>
    </row>
    <row r="56" spans="1:13" ht="14.4" customHeight="1" x14ac:dyDescent="0.3">
      <c r="A56" s="649" t="s">
        <v>585</v>
      </c>
      <c r="B56" s="650" t="s">
        <v>3459</v>
      </c>
      <c r="C56" s="650" t="s">
        <v>2260</v>
      </c>
      <c r="D56" s="650" t="s">
        <v>2261</v>
      </c>
      <c r="E56" s="650" t="s">
        <v>2262</v>
      </c>
      <c r="F56" s="653"/>
      <c r="G56" s="653"/>
      <c r="H56" s="666">
        <v>0</v>
      </c>
      <c r="I56" s="653">
        <v>2</v>
      </c>
      <c r="J56" s="653">
        <v>118.41954848229511</v>
      </c>
      <c r="K56" s="666">
        <v>1</v>
      </c>
      <c r="L56" s="653">
        <v>2</v>
      </c>
      <c r="M56" s="654">
        <v>118.41954848229511</v>
      </c>
    </row>
    <row r="57" spans="1:13" ht="14.4" customHeight="1" x14ac:dyDescent="0.3">
      <c r="A57" s="649" t="s">
        <v>585</v>
      </c>
      <c r="B57" s="650" t="s">
        <v>3460</v>
      </c>
      <c r="C57" s="650" t="s">
        <v>2256</v>
      </c>
      <c r="D57" s="650" t="s">
        <v>2257</v>
      </c>
      <c r="E57" s="650" t="s">
        <v>3461</v>
      </c>
      <c r="F57" s="653"/>
      <c r="G57" s="653"/>
      <c r="H57" s="666">
        <v>0</v>
      </c>
      <c r="I57" s="653">
        <v>2</v>
      </c>
      <c r="J57" s="653">
        <v>111.10003588636907</v>
      </c>
      <c r="K57" s="666">
        <v>1</v>
      </c>
      <c r="L57" s="653">
        <v>2</v>
      </c>
      <c r="M57" s="654">
        <v>111.10003588636907</v>
      </c>
    </row>
    <row r="58" spans="1:13" ht="14.4" customHeight="1" x14ac:dyDescent="0.3">
      <c r="A58" s="649" t="s">
        <v>585</v>
      </c>
      <c r="B58" s="650" t="s">
        <v>3462</v>
      </c>
      <c r="C58" s="650" t="s">
        <v>2206</v>
      </c>
      <c r="D58" s="650" t="s">
        <v>3463</v>
      </c>
      <c r="E58" s="650" t="s">
        <v>3175</v>
      </c>
      <c r="F58" s="653"/>
      <c r="G58" s="653"/>
      <c r="H58" s="666">
        <v>0</v>
      </c>
      <c r="I58" s="653">
        <v>15</v>
      </c>
      <c r="J58" s="653">
        <v>2428.7985064616551</v>
      </c>
      <c r="K58" s="666">
        <v>1</v>
      </c>
      <c r="L58" s="653">
        <v>15</v>
      </c>
      <c r="M58" s="654">
        <v>2428.7985064616551</v>
      </c>
    </row>
    <row r="59" spans="1:13" ht="14.4" customHeight="1" x14ac:dyDescent="0.3">
      <c r="A59" s="649" t="s">
        <v>585</v>
      </c>
      <c r="B59" s="650" t="s">
        <v>3462</v>
      </c>
      <c r="C59" s="650" t="s">
        <v>2210</v>
      </c>
      <c r="D59" s="650" t="s">
        <v>3464</v>
      </c>
      <c r="E59" s="650" t="s">
        <v>3465</v>
      </c>
      <c r="F59" s="653"/>
      <c r="G59" s="653"/>
      <c r="H59" s="666">
        <v>0</v>
      </c>
      <c r="I59" s="653">
        <v>12</v>
      </c>
      <c r="J59" s="653">
        <v>973.19999999999993</v>
      </c>
      <c r="K59" s="666">
        <v>1</v>
      </c>
      <c r="L59" s="653">
        <v>12</v>
      </c>
      <c r="M59" s="654">
        <v>973.19999999999993</v>
      </c>
    </row>
    <row r="60" spans="1:13" ht="14.4" customHeight="1" x14ac:dyDescent="0.3">
      <c r="A60" s="649" t="s">
        <v>585</v>
      </c>
      <c r="B60" s="650" t="s">
        <v>3466</v>
      </c>
      <c r="C60" s="650" t="s">
        <v>2299</v>
      </c>
      <c r="D60" s="650" t="s">
        <v>3467</v>
      </c>
      <c r="E60" s="650" t="s">
        <v>3468</v>
      </c>
      <c r="F60" s="653"/>
      <c r="G60" s="653"/>
      <c r="H60" s="666">
        <v>0</v>
      </c>
      <c r="I60" s="653">
        <v>20</v>
      </c>
      <c r="J60" s="653">
        <v>631.79999999999995</v>
      </c>
      <c r="K60" s="666">
        <v>1</v>
      </c>
      <c r="L60" s="653">
        <v>20</v>
      </c>
      <c r="M60" s="654">
        <v>631.79999999999995</v>
      </c>
    </row>
    <row r="61" spans="1:13" ht="14.4" customHeight="1" x14ac:dyDescent="0.3">
      <c r="A61" s="649" t="s">
        <v>585</v>
      </c>
      <c r="B61" s="650" t="s">
        <v>3469</v>
      </c>
      <c r="C61" s="650" t="s">
        <v>2302</v>
      </c>
      <c r="D61" s="650" t="s">
        <v>2303</v>
      </c>
      <c r="E61" s="650" t="s">
        <v>3470</v>
      </c>
      <c r="F61" s="653"/>
      <c r="G61" s="653"/>
      <c r="H61" s="666">
        <v>0</v>
      </c>
      <c r="I61" s="653">
        <v>2</v>
      </c>
      <c r="J61" s="653">
        <v>31254.34</v>
      </c>
      <c r="K61" s="666">
        <v>1</v>
      </c>
      <c r="L61" s="653">
        <v>2</v>
      </c>
      <c r="M61" s="654">
        <v>31254.34</v>
      </c>
    </row>
    <row r="62" spans="1:13" ht="14.4" customHeight="1" x14ac:dyDescent="0.3">
      <c r="A62" s="649" t="s">
        <v>585</v>
      </c>
      <c r="B62" s="650" t="s">
        <v>3471</v>
      </c>
      <c r="C62" s="650" t="s">
        <v>2100</v>
      </c>
      <c r="D62" s="650" t="s">
        <v>2101</v>
      </c>
      <c r="E62" s="650" t="s">
        <v>2102</v>
      </c>
      <c r="F62" s="653"/>
      <c r="G62" s="653"/>
      <c r="H62" s="666">
        <v>0</v>
      </c>
      <c r="I62" s="653">
        <v>5.2609136000000003</v>
      </c>
      <c r="J62" s="653">
        <v>14217.996243008</v>
      </c>
      <c r="K62" s="666">
        <v>1</v>
      </c>
      <c r="L62" s="653">
        <v>5.2609136000000003</v>
      </c>
      <c r="M62" s="654">
        <v>14217.996243008</v>
      </c>
    </row>
    <row r="63" spans="1:13" ht="14.4" customHeight="1" x14ac:dyDescent="0.3">
      <c r="A63" s="649" t="s">
        <v>585</v>
      </c>
      <c r="B63" s="650" t="s">
        <v>3472</v>
      </c>
      <c r="C63" s="650" t="s">
        <v>1574</v>
      </c>
      <c r="D63" s="650" t="s">
        <v>1575</v>
      </c>
      <c r="E63" s="650" t="s">
        <v>1576</v>
      </c>
      <c r="F63" s="653">
        <v>2.1320000000000001</v>
      </c>
      <c r="G63" s="653">
        <v>256.52305256394664</v>
      </c>
      <c r="H63" s="666">
        <v>1</v>
      </c>
      <c r="I63" s="653"/>
      <c r="J63" s="653"/>
      <c r="K63" s="666">
        <v>0</v>
      </c>
      <c r="L63" s="653">
        <v>2.1320000000000001</v>
      </c>
      <c r="M63" s="654">
        <v>256.52305256394664</v>
      </c>
    </row>
    <row r="64" spans="1:13" ht="14.4" customHeight="1" x14ac:dyDescent="0.3">
      <c r="A64" s="649" t="s">
        <v>585</v>
      </c>
      <c r="B64" s="650" t="s">
        <v>3473</v>
      </c>
      <c r="C64" s="650" t="s">
        <v>1668</v>
      </c>
      <c r="D64" s="650" t="s">
        <v>1669</v>
      </c>
      <c r="E64" s="650" t="s">
        <v>1670</v>
      </c>
      <c r="F64" s="653"/>
      <c r="G64" s="653"/>
      <c r="H64" s="666">
        <v>0</v>
      </c>
      <c r="I64" s="653">
        <v>97.543020499999969</v>
      </c>
      <c r="J64" s="653">
        <v>4554.3013009718188</v>
      </c>
      <c r="K64" s="666">
        <v>1</v>
      </c>
      <c r="L64" s="653">
        <v>97.543020499999969</v>
      </c>
      <c r="M64" s="654">
        <v>4554.3013009718188</v>
      </c>
    </row>
    <row r="65" spans="1:13" ht="14.4" customHeight="1" x14ac:dyDescent="0.3">
      <c r="A65" s="649" t="s">
        <v>585</v>
      </c>
      <c r="B65" s="650" t="s">
        <v>3473</v>
      </c>
      <c r="C65" s="650" t="s">
        <v>1671</v>
      </c>
      <c r="D65" s="650" t="s">
        <v>1669</v>
      </c>
      <c r="E65" s="650" t="s">
        <v>1672</v>
      </c>
      <c r="F65" s="653"/>
      <c r="G65" s="653"/>
      <c r="H65" s="666">
        <v>0</v>
      </c>
      <c r="I65" s="653">
        <v>105.48209489999999</v>
      </c>
      <c r="J65" s="653">
        <v>7559.9835857360968</v>
      </c>
      <c r="K65" s="666">
        <v>1</v>
      </c>
      <c r="L65" s="653">
        <v>105.48209489999999</v>
      </c>
      <c r="M65" s="654">
        <v>7559.9835857360968</v>
      </c>
    </row>
    <row r="66" spans="1:13" ht="14.4" customHeight="1" x14ac:dyDescent="0.3">
      <c r="A66" s="649" t="s">
        <v>585</v>
      </c>
      <c r="B66" s="650" t="s">
        <v>3473</v>
      </c>
      <c r="C66" s="650" t="s">
        <v>1673</v>
      </c>
      <c r="D66" s="650" t="s">
        <v>1669</v>
      </c>
      <c r="E66" s="650" t="s">
        <v>1674</v>
      </c>
      <c r="F66" s="653"/>
      <c r="G66" s="653"/>
      <c r="H66" s="666">
        <v>0</v>
      </c>
      <c r="I66" s="653">
        <v>39.334044900000045</v>
      </c>
      <c r="J66" s="653">
        <v>12392.098595826334</v>
      </c>
      <c r="K66" s="666">
        <v>1</v>
      </c>
      <c r="L66" s="653">
        <v>39.334044900000045</v>
      </c>
      <c r="M66" s="654">
        <v>12392.098595826334</v>
      </c>
    </row>
    <row r="67" spans="1:13" ht="14.4" customHeight="1" x14ac:dyDescent="0.3">
      <c r="A67" s="649" t="s">
        <v>585</v>
      </c>
      <c r="B67" s="650" t="s">
        <v>3474</v>
      </c>
      <c r="C67" s="650" t="s">
        <v>1595</v>
      </c>
      <c r="D67" s="650" t="s">
        <v>3475</v>
      </c>
      <c r="E67" s="650" t="s">
        <v>3476</v>
      </c>
      <c r="F67" s="653"/>
      <c r="G67" s="653"/>
      <c r="H67" s="666">
        <v>0</v>
      </c>
      <c r="I67" s="653">
        <v>8.0841110999999994</v>
      </c>
      <c r="J67" s="653">
        <v>795.87516974351865</v>
      </c>
      <c r="K67" s="666">
        <v>1</v>
      </c>
      <c r="L67" s="653">
        <v>8.0841110999999994</v>
      </c>
      <c r="M67" s="654">
        <v>795.87516974351865</v>
      </c>
    </row>
    <row r="68" spans="1:13" ht="14.4" customHeight="1" x14ac:dyDescent="0.3">
      <c r="A68" s="649" t="s">
        <v>585</v>
      </c>
      <c r="B68" s="650" t="s">
        <v>3474</v>
      </c>
      <c r="C68" s="650" t="s">
        <v>1625</v>
      </c>
      <c r="D68" s="650" t="s">
        <v>3475</v>
      </c>
      <c r="E68" s="650" t="s">
        <v>3477</v>
      </c>
      <c r="F68" s="653"/>
      <c r="G68" s="653"/>
      <c r="H68" s="666">
        <v>0</v>
      </c>
      <c r="I68" s="653">
        <v>13.7298799</v>
      </c>
      <c r="J68" s="653">
        <v>21351.585304164557</v>
      </c>
      <c r="K68" s="666">
        <v>1</v>
      </c>
      <c r="L68" s="653">
        <v>13.7298799</v>
      </c>
      <c r="M68" s="654">
        <v>21351.585304164557</v>
      </c>
    </row>
    <row r="69" spans="1:13" ht="14.4" customHeight="1" x14ac:dyDescent="0.3">
      <c r="A69" s="649" t="s">
        <v>585</v>
      </c>
      <c r="B69" s="650" t="s">
        <v>3474</v>
      </c>
      <c r="C69" s="650" t="s">
        <v>1612</v>
      </c>
      <c r="D69" s="650" t="s">
        <v>3475</v>
      </c>
      <c r="E69" s="650" t="s">
        <v>3478</v>
      </c>
      <c r="F69" s="653"/>
      <c r="G69" s="653"/>
      <c r="H69" s="666">
        <v>0</v>
      </c>
      <c r="I69" s="653">
        <v>6.3695805999999999</v>
      </c>
      <c r="J69" s="653">
        <v>8124.9739784634212</v>
      </c>
      <c r="K69" s="666">
        <v>1</v>
      </c>
      <c r="L69" s="653">
        <v>6.3695805999999999</v>
      </c>
      <c r="M69" s="654">
        <v>8124.9739784634212</v>
      </c>
    </row>
    <row r="70" spans="1:13" ht="14.4" customHeight="1" x14ac:dyDescent="0.3">
      <c r="A70" s="649" t="s">
        <v>585</v>
      </c>
      <c r="B70" s="650" t="s">
        <v>3479</v>
      </c>
      <c r="C70" s="650" t="s">
        <v>2045</v>
      </c>
      <c r="D70" s="650" t="s">
        <v>2046</v>
      </c>
      <c r="E70" s="650" t="s">
        <v>2047</v>
      </c>
      <c r="F70" s="653"/>
      <c r="G70" s="653"/>
      <c r="H70" s="666">
        <v>0</v>
      </c>
      <c r="I70" s="653">
        <v>17.069479099999999</v>
      </c>
      <c r="J70" s="653">
        <v>1655.2836832912483</v>
      </c>
      <c r="K70" s="666">
        <v>1</v>
      </c>
      <c r="L70" s="653">
        <v>17.069479099999999</v>
      </c>
      <c r="M70" s="654">
        <v>1655.2836832912483</v>
      </c>
    </row>
    <row r="71" spans="1:13" ht="14.4" customHeight="1" x14ac:dyDescent="0.3">
      <c r="A71" s="649" t="s">
        <v>585</v>
      </c>
      <c r="B71" s="650" t="s">
        <v>3479</v>
      </c>
      <c r="C71" s="650" t="s">
        <v>2049</v>
      </c>
      <c r="D71" s="650" t="s">
        <v>2046</v>
      </c>
      <c r="E71" s="650" t="s">
        <v>3480</v>
      </c>
      <c r="F71" s="653"/>
      <c r="G71" s="653"/>
      <c r="H71" s="666">
        <v>0</v>
      </c>
      <c r="I71" s="653">
        <v>65.099174899999994</v>
      </c>
      <c r="J71" s="653">
        <v>15617.166743471244</v>
      </c>
      <c r="K71" s="666">
        <v>1</v>
      </c>
      <c r="L71" s="653">
        <v>65.099174899999994</v>
      </c>
      <c r="M71" s="654">
        <v>15617.166743471244</v>
      </c>
    </row>
    <row r="72" spans="1:13" ht="14.4" customHeight="1" x14ac:dyDescent="0.3">
      <c r="A72" s="649" t="s">
        <v>585</v>
      </c>
      <c r="B72" s="650" t="s">
        <v>3481</v>
      </c>
      <c r="C72" s="650" t="s">
        <v>625</v>
      </c>
      <c r="D72" s="650" t="s">
        <v>621</v>
      </c>
      <c r="E72" s="650" t="s">
        <v>626</v>
      </c>
      <c r="F72" s="653">
        <v>3</v>
      </c>
      <c r="G72" s="653">
        <v>443.77500000000003</v>
      </c>
      <c r="H72" s="666">
        <v>1</v>
      </c>
      <c r="I72" s="653"/>
      <c r="J72" s="653"/>
      <c r="K72" s="666">
        <v>0</v>
      </c>
      <c r="L72" s="653">
        <v>3</v>
      </c>
      <c r="M72" s="654">
        <v>443.77500000000003</v>
      </c>
    </row>
    <row r="73" spans="1:13" ht="14.4" customHeight="1" x14ac:dyDescent="0.3">
      <c r="A73" s="649" t="s">
        <v>585</v>
      </c>
      <c r="B73" s="650" t="s">
        <v>3481</v>
      </c>
      <c r="C73" s="650" t="s">
        <v>2112</v>
      </c>
      <c r="D73" s="650" t="s">
        <v>2113</v>
      </c>
      <c r="E73" s="650" t="s">
        <v>2114</v>
      </c>
      <c r="F73" s="653"/>
      <c r="G73" s="653"/>
      <c r="H73" s="666">
        <v>0</v>
      </c>
      <c r="I73" s="653">
        <v>44</v>
      </c>
      <c r="J73" s="653">
        <v>11936.459180845486</v>
      </c>
      <c r="K73" s="666">
        <v>1</v>
      </c>
      <c r="L73" s="653">
        <v>44</v>
      </c>
      <c r="M73" s="654">
        <v>11936.459180845486</v>
      </c>
    </row>
    <row r="74" spans="1:13" ht="14.4" customHeight="1" x14ac:dyDescent="0.3">
      <c r="A74" s="649" t="s">
        <v>585</v>
      </c>
      <c r="B74" s="650" t="s">
        <v>3481</v>
      </c>
      <c r="C74" s="650" t="s">
        <v>2115</v>
      </c>
      <c r="D74" s="650" t="s">
        <v>2113</v>
      </c>
      <c r="E74" s="650" t="s">
        <v>2116</v>
      </c>
      <c r="F74" s="653"/>
      <c r="G74" s="653"/>
      <c r="H74" s="666">
        <v>0</v>
      </c>
      <c r="I74" s="653">
        <v>17</v>
      </c>
      <c r="J74" s="653">
        <v>22943.785901390358</v>
      </c>
      <c r="K74" s="666">
        <v>1</v>
      </c>
      <c r="L74" s="653">
        <v>17</v>
      </c>
      <c r="M74" s="654">
        <v>22943.785901390358</v>
      </c>
    </row>
    <row r="75" spans="1:13" ht="14.4" customHeight="1" x14ac:dyDescent="0.3">
      <c r="A75" s="649" t="s">
        <v>585</v>
      </c>
      <c r="B75" s="650" t="s">
        <v>3481</v>
      </c>
      <c r="C75" s="650" t="s">
        <v>620</v>
      </c>
      <c r="D75" s="650" t="s">
        <v>621</v>
      </c>
      <c r="E75" s="650" t="s">
        <v>622</v>
      </c>
      <c r="F75" s="653">
        <v>2</v>
      </c>
      <c r="G75" s="653">
        <v>2729.6951751150477</v>
      </c>
      <c r="H75" s="666">
        <v>1</v>
      </c>
      <c r="I75" s="653"/>
      <c r="J75" s="653"/>
      <c r="K75" s="666">
        <v>0</v>
      </c>
      <c r="L75" s="653">
        <v>2</v>
      </c>
      <c r="M75" s="654">
        <v>2729.6951751150477</v>
      </c>
    </row>
    <row r="76" spans="1:13" ht="14.4" customHeight="1" x14ac:dyDescent="0.3">
      <c r="A76" s="649" t="s">
        <v>585</v>
      </c>
      <c r="B76" s="650" t="s">
        <v>3481</v>
      </c>
      <c r="C76" s="650" t="s">
        <v>623</v>
      </c>
      <c r="D76" s="650" t="s">
        <v>621</v>
      </c>
      <c r="E76" s="650" t="s">
        <v>624</v>
      </c>
      <c r="F76" s="653">
        <v>3.1110000000000007</v>
      </c>
      <c r="G76" s="653">
        <v>736.28036999999995</v>
      </c>
      <c r="H76" s="666">
        <v>1</v>
      </c>
      <c r="I76" s="653"/>
      <c r="J76" s="653"/>
      <c r="K76" s="666">
        <v>0</v>
      </c>
      <c r="L76" s="653">
        <v>3.1110000000000007</v>
      </c>
      <c r="M76" s="654">
        <v>736.28036999999995</v>
      </c>
    </row>
    <row r="77" spans="1:13" ht="14.4" customHeight="1" x14ac:dyDescent="0.3">
      <c r="A77" s="649" t="s">
        <v>585</v>
      </c>
      <c r="B77" s="650" t="s">
        <v>3482</v>
      </c>
      <c r="C77" s="650" t="s">
        <v>2055</v>
      </c>
      <c r="D77" s="650" t="s">
        <v>2056</v>
      </c>
      <c r="E77" s="650" t="s">
        <v>2057</v>
      </c>
      <c r="F77" s="653"/>
      <c r="G77" s="653"/>
      <c r="H77" s="666">
        <v>0</v>
      </c>
      <c r="I77" s="653">
        <v>32.373372799999999</v>
      </c>
      <c r="J77" s="653">
        <v>20167.404169473277</v>
      </c>
      <c r="K77" s="666">
        <v>1</v>
      </c>
      <c r="L77" s="653">
        <v>32.373372799999999</v>
      </c>
      <c r="M77" s="654">
        <v>20167.404169473277</v>
      </c>
    </row>
    <row r="78" spans="1:13" ht="14.4" customHeight="1" x14ac:dyDescent="0.3">
      <c r="A78" s="649" t="s">
        <v>585</v>
      </c>
      <c r="B78" s="650" t="s">
        <v>3482</v>
      </c>
      <c r="C78" s="650" t="s">
        <v>2088</v>
      </c>
      <c r="D78" s="650" t="s">
        <v>2089</v>
      </c>
      <c r="E78" s="650" t="s">
        <v>2090</v>
      </c>
      <c r="F78" s="653"/>
      <c r="G78" s="653"/>
      <c r="H78" s="666">
        <v>0</v>
      </c>
      <c r="I78" s="653">
        <v>13.174890599999999</v>
      </c>
      <c r="J78" s="653">
        <v>9053.3279267990256</v>
      </c>
      <c r="K78" s="666">
        <v>1</v>
      </c>
      <c r="L78" s="653">
        <v>13.174890599999999</v>
      </c>
      <c r="M78" s="654">
        <v>9053.3279267990256</v>
      </c>
    </row>
    <row r="79" spans="1:13" ht="14.4" customHeight="1" x14ac:dyDescent="0.3">
      <c r="A79" s="649" t="s">
        <v>585</v>
      </c>
      <c r="B79" s="650" t="s">
        <v>3482</v>
      </c>
      <c r="C79" s="650" t="s">
        <v>2091</v>
      </c>
      <c r="D79" s="650" t="s">
        <v>2092</v>
      </c>
      <c r="E79" s="650" t="s">
        <v>2093</v>
      </c>
      <c r="F79" s="653"/>
      <c r="G79" s="653"/>
      <c r="H79" s="666">
        <v>0</v>
      </c>
      <c r="I79" s="653">
        <v>153.05774170000001</v>
      </c>
      <c r="J79" s="653">
        <v>40479.062794176265</v>
      </c>
      <c r="K79" s="666">
        <v>1</v>
      </c>
      <c r="L79" s="653">
        <v>153.05774170000001</v>
      </c>
      <c r="M79" s="654">
        <v>40479.062794176265</v>
      </c>
    </row>
    <row r="80" spans="1:13" ht="14.4" customHeight="1" x14ac:dyDescent="0.3">
      <c r="A80" s="649" t="s">
        <v>585</v>
      </c>
      <c r="B80" s="650" t="s">
        <v>3483</v>
      </c>
      <c r="C80" s="650" t="s">
        <v>1645</v>
      </c>
      <c r="D80" s="650" t="s">
        <v>3484</v>
      </c>
      <c r="E80" s="650" t="s">
        <v>1647</v>
      </c>
      <c r="F80" s="653"/>
      <c r="G80" s="653"/>
      <c r="H80" s="666">
        <v>0</v>
      </c>
      <c r="I80" s="653">
        <v>9.0398798000000014</v>
      </c>
      <c r="J80" s="653">
        <v>6762.4049797839471</v>
      </c>
      <c r="K80" s="666">
        <v>1</v>
      </c>
      <c r="L80" s="653">
        <v>9.0398798000000014</v>
      </c>
      <c r="M80" s="654">
        <v>6762.4049797839471</v>
      </c>
    </row>
    <row r="81" spans="1:13" ht="14.4" customHeight="1" x14ac:dyDescent="0.3">
      <c r="A81" s="649" t="s">
        <v>585</v>
      </c>
      <c r="B81" s="650" t="s">
        <v>3483</v>
      </c>
      <c r="C81" s="650" t="s">
        <v>1693</v>
      </c>
      <c r="D81" s="650" t="s">
        <v>3484</v>
      </c>
      <c r="E81" s="650" t="s">
        <v>1695</v>
      </c>
      <c r="F81" s="653"/>
      <c r="G81" s="653"/>
      <c r="H81" s="666">
        <v>0</v>
      </c>
      <c r="I81" s="653">
        <v>22.267320400000003</v>
      </c>
      <c r="J81" s="653">
        <v>11330.791387717401</v>
      </c>
      <c r="K81" s="666">
        <v>1</v>
      </c>
      <c r="L81" s="653">
        <v>22.267320400000003</v>
      </c>
      <c r="M81" s="654">
        <v>11330.791387717401</v>
      </c>
    </row>
    <row r="82" spans="1:13" ht="14.4" customHeight="1" x14ac:dyDescent="0.3">
      <c r="A82" s="649" t="s">
        <v>585</v>
      </c>
      <c r="B82" s="650" t="s">
        <v>3483</v>
      </c>
      <c r="C82" s="650" t="s">
        <v>1795</v>
      </c>
      <c r="D82" s="650" t="s">
        <v>1796</v>
      </c>
      <c r="E82" s="650" t="s">
        <v>1797</v>
      </c>
      <c r="F82" s="653">
        <v>8.5120000000000005</v>
      </c>
      <c r="G82" s="653">
        <v>1057.1904000000002</v>
      </c>
      <c r="H82" s="666">
        <v>1</v>
      </c>
      <c r="I82" s="653"/>
      <c r="J82" s="653"/>
      <c r="K82" s="666">
        <v>0</v>
      </c>
      <c r="L82" s="653">
        <v>8.5120000000000005</v>
      </c>
      <c r="M82" s="654">
        <v>1057.1904000000002</v>
      </c>
    </row>
    <row r="83" spans="1:13" ht="14.4" customHeight="1" x14ac:dyDescent="0.3">
      <c r="A83" s="649" t="s">
        <v>585</v>
      </c>
      <c r="B83" s="650" t="s">
        <v>3483</v>
      </c>
      <c r="C83" s="650" t="s">
        <v>1798</v>
      </c>
      <c r="D83" s="650" t="s">
        <v>1796</v>
      </c>
      <c r="E83" s="650" t="s">
        <v>1799</v>
      </c>
      <c r="F83" s="653">
        <v>19.453999999999997</v>
      </c>
      <c r="G83" s="653">
        <v>4228.3269</v>
      </c>
      <c r="H83" s="666">
        <v>1</v>
      </c>
      <c r="I83" s="653"/>
      <c r="J83" s="653"/>
      <c r="K83" s="666">
        <v>0</v>
      </c>
      <c r="L83" s="653">
        <v>19.453999999999997</v>
      </c>
      <c r="M83" s="654">
        <v>4228.3269</v>
      </c>
    </row>
    <row r="84" spans="1:13" ht="14.4" customHeight="1" x14ac:dyDescent="0.3">
      <c r="A84" s="649" t="s">
        <v>585</v>
      </c>
      <c r="B84" s="650" t="s">
        <v>3485</v>
      </c>
      <c r="C84" s="650" t="s">
        <v>2078</v>
      </c>
      <c r="D84" s="650" t="s">
        <v>3486</v>
      </c>
      <c r="E84" s="650" t="s">
        <v>2080</v>
      </c>
      <c r="F84" s="653"/>
      <c r="G84" s="653"/>
      <c r="H84" s="666">
        <v>0</v>
      </c>
      <c r="I84" s="653">
        <v>27.644999999999996</v>
      </c>
      <c r="J84" s="653">
        <v>15880.559847071576</v>
      </c>
      <c r="K84" s="666">
        <v>1</v>
      </c>
      <c r="L84" s="653">
        <v>27.644999999999996</v>
      </c>
      <c r="M84" s="654">
        <v>15880.559847071576</v>
      </c>
    </row>
    <row r="85" spans="1:13" ht="14.4" customHeight="1" x14ac:dyDescent="0.3">
      <c r="A85" s="649" t="s">
        <v>585</v>
      </c>
      <c r="B85" s="650" t="s">
        <v>3485</v>
      </c>
      <c r="C85" s="650" t="s">
        <v>2106</v>
      </c>
      <c r="D85" s="650" t="s">
        <v>3486</v>
      </c>
      <c r="E85" s="650" t="s">
        <v>2047</v>
      </c>
      <c r="F85" s="653"/>
      <c r="G85" s="653"/>
      <c r="H85" s="666">
        <v>0</v>
      </c>
      <c r="I85" s="653">
        <v>17.576000000000001</v>
      </c>
      <c r="J85" s="653">
        <v>12358.28904505273</v>
      </c>
      <c r="K85" s="666">
        <v>1</v>
      </c>
      <c r="L85" s="653">
        <v>17.576000000000001</v>
      </c>
      <c r="M85" s="654">
        <v>12358.28904505273</v>
      </c>
    </row>
    <row r="86" spans="1:13" ht="14.4" customHeight="1" x14ac:dyDescent="0.3">
      <c r="A86" s="649" t="s">
        <v>585</v>
      </c>
      <c r="B86" s="650" t="s">
        <v>3485</v>
      </c>
      <c r="C86" s="650" t="s">
        <v>2109</v>
      </c>
      <c r="D86" s="650" t="s">
        <v>3486</v>
      </c>
      <c r="E86" s="650" t="s">
        <v>2111</v>
      </c>
      <c r="F86" s="653"/>
      <c r="G86" s="653"/>
      <c r="H86" s="666">
        <v>0</v>
      </c>
      <c r="I86" s="653">
        <v>26.503</v>
      </c>
      <c r="J86" s="653">
        <v>42761.753375847627</v>
      </c>
      <c r="K86" s="666">
        <v>1</v>
      </c>
      <c r="L86" s="653">
        <v>26.503</v>
      </c>
      <c r="M86" s="654">
        <v>42761.753375847627</v>
      </c>
    </row>
    <row r="87" spans="1:13" ht="14.4" customHeight="1" x14ac:dyDescent="0.3">
      <c r="A87" s="649" t="s">
        <v>585</v>
      </c>
      <c r="B87" s="650" t="s">
        <v>3485</v>
      </c>
      <c r="C87" s="650" t="s">
        <v>617</v>
      </c>
      <c r="D87" s="650" t="s">
        <v>618</v>
      </c>
      <c r="E87" s="650" t="s">
        <v>3487</v>
      </c>
      <c r="F87" s="653">
        <v>2.762</v>
      </c>
      <c r="G87" s="653">
        <v>481.19888995480085</v>
      </c>
      <c r="H87" s="666">
        <v>1</v>
      </c>
      <c r="I87" s="653"/>
      <c r="J87" s="653"/>
      <c r="K87" s="666">
        <v>0</v>
      </c>
      <c r="L87" s="653">
        <v>2.762</v>
      </c>
      <c r="M87" s="654">
        <v>481.19888995480085</v>
      </c>
    </row>
    <row r="88" spans="1:13" ht="14.4" customHeight="1" x14ac:dyDescent="0.3">
      <c r="A88" s="649" t="s">
        <v>585</v>
      </c>
      <c r="B88" s="650" t="s">
        <v>3488</v>
      </c>
      <c r="C88" s="650" t="s">
        <v>2118</v>
      </c>
      <c r="D88" s="650" t="s">
        <v>2119</v>
      </c>
      <c r="E88" s="650" t="s">
        <v>1517</v>
      </c>
      <c r="F88" s="653"/>
      <c r="G88" s="653"/>
      <c r="H88" s="666">
        <v>0</v>
      </c>
      <c r="I88" s="653">
        <v>1</v>
      </c>
      <c r="J88" s="653">
        <v>925.88999999999987</v>
      </c>
      <c r="K88" s="666">
        <v>1</v>
      </c>
      <c r="L88" s="653">
        <v>1</v>
      </c>
      <c r="M88" s="654">
        <v>925.88999999999987</v>
      </c>
    </row>
    <row r="89" spans="1:13" ht="14.4" customHeight="1" x14ac:dyDescent="0.3">
      <c r="A89" s="649" t="s">
        <v>585</v>
      </c>
      <c r="B89" s="650" t="s">
        <v>3489</v>
      </c>
      <c r="C89" s="650" t="s">
        <v>2121</v>
      </c>
      <c r="D89" s="650" t="s">
        <v>2122</v>
      </c>
      <c r="E89" s="650" t="s">
        <v>3490</v>
      </c>
      <c r="F89" s="653"/>
      <c r="G89" s="653"/>
      <c r="H89" s="666">
        <v>0</v>
      </c>
      <c r="I89" s="653">
        <v>1</v>
      </c>
      <c r="J89" s="653">
        <v>446.36</v>
      </c>
      <c r="K89" s="666">
        <v>1</v>
      </c>
      <c r="L89" s="653">
        <v>1</v>
      </c>
      <c r="M89" s="654">
        <v>446.36</v>
      </c>
    </row>
    <row r="90" spans="1:13" ht="14.4" customHeight="1" x14ac:dyDescent="0.3">
      <c r="A90" s="649" t="s">
        <v>585</v>
      </c>
      <c r="B90" s="650" t="s">
        <v>3491</v>
      </c>
      <c r="C90" s="650" t="s">
        <v>1463</v>
      </c>
      <c r="D90" s="650" t="s">
        <v>1464</v>
      </c>
      <c r="E90" s="650" t="s">
        <v>1465</v>
      </c>
      <c r="F90" s="653"/>
      <c r="G90" s="653"/>
      <c r="H90" s="666">
        <v>0</v>
      </c>
      <c r="I90" s="653">
        <v>1</v>
      </c>
      <c r="J90" s="653">
        <v>7061.99</v>
      </c>
      <c r="K90" s="666">
        <v>1</v>
      </c>
      <c r="L90" s="653">
        <v>1</v>
      </c>
      <c r="M90" s="654">
        <v>7061.99</v>
      </c>
    </row>
    <row r="91" spans="1:13" ht="14.4" customHeight="1" x14ac:dyDescent="0.3">
      <c r="A91" s="649" t="s">
        <v>585</v>
      </c>
      <c r="B91" s="650" t="s">
        <v>3492</v>
      </c>
      <c r="C91" s="650" t="s">
        <v>1977</v>
      </c>
      <c r="D91" s="650" t="s">
        <v>1849</v>
      </c>
      <c r="E91" s="650" t="s">
        <v>3493</v>
      </c>
      <c r="F91" s="653"/>
      <c r="G91" s="653"/>
      <c r="H91" s="666">
        <v>0</v>
      </c>
      <c r="I91" s="653">
        <v>2</v>
      </c>
      <c r="J91" s="653">
        <v>137.57</v>
      </c>
      <c r="K91" s="666">
        <v>1</v>
      </c>
      <c r="L91" s="653">
        <v>2</v>
      </c>
      <c r="M91" s="654">
        <v>137.57</v>
      </c>
    </row>
    <row r="92" spans="1:13" ht="14.4" customHeight="1" x14ac:dyDescent="0.3">
      <c r="A92" s="649" t="s">
        <v>585</v>
      </c>
      <c r="B92" s="650" t="s">
        <v>3492</v>
      </c>
      <c r="C92" s="650" t="s">
        <v>1848</v>
      </c>
      <c r="D92" s="650" t="s">
        <v>1849</v>
      </c>
      <c r="E92" s="650" t="s">
        <v>1774</v>
      </c>
      <c r="F92" s="653"/>
      <c r="G92" s="653"/>
      <c r="H92" s="666">
        <v>0</v>
      </c>
      <c r="I92" s="653">
        <v>1</v>
      </c>
      <c r="J92" s="653">
        <v>133.86000000000001</v>
      </c>
      <c r="K92" s="666">
        <v>1</v>
      </c>
      <c r="L92" s="653">
        <v>1</v>
      </c>
      <c r="M92" s="654">
        <v>133.86000000000001</v>
      </c>
    </row>
    <row r="93" spans="1:13" ht="14.4" customHeight="1" x14ac:dyDescent="0.3">
      <c r="A93" s="649" t="s">
        <v>585</v>
      </c>
      <c r="B93" s="650" t="s">
        <v>3494</v>
      </c>
      <c r="C93" s="650" t="s">
        <v>1060</v>
      </c>
      <c r="D93" s="650" t="s">
        <v>1061</v>
      </c>
      <c r="E93" s="650" t="s">
        <v>1062</v>
      </c>
      <c r="F93" s="653"/>
      <c r="G93" s="653"/>
      <c r="H93" s="666">
        <v>0</v>
      </c>
      <c r="I93" s="653">
        <v>2</v>
      </c>
      <c r="J93" s="653">
        <v>143.47999999999999</v>
      </c>
      <c r="K93" s="666">
        <v>1</v>
      </c>
      <c r="L93" s="653">
        <v>2</v>
      </c>
      <c r="M93" s="654">
        <v>143.47999999999999</v>
      </c>
    </row>
    <row r="94" spans="1:13" ht="14.4" customHeight="1" x14ac:dyDescent="0.3">
      <c r="A94" s="649" t="s">
        <v>585</v>
      </c>
      <c r="B94" s="650" t="s">
        <v>3495</v>
      </c>
      <c r="C94" s="650" t="s">
        <v>2052</v>
      </c>
      <c r="D94" s="650" t="s">
        <v>3496</v>
      </c>
      <c r="E94" s="650" t="s">
        <v>3089</v>
      </c>
      <c r="F94" s="653"/>
      <c r="G94" s="653"/>
      <c r="H94" s="666">
        <v>0</v>
      </c>
      <c r="I94" s="653">
        <v>1</v>
      </c>
      <c r="J94" s="653">
        <v>5967.75</v>
      </c>
      <c r="K94" s="666">
        <v>1</v>
      </c>
      <c r="L94" s="653">
        <v>1</v>
      </c>
      <c r="M94" s="654">
        <v>5967.75</v>
      </c>
    </row>
    <row r="95" spans="1:13" ht="14.4" customHeight="1" x14ac:dyDescent="0.3">
      <c r="A95" s="649" t="s">
        <v>585</v>
      </c>
      <c r="B95" s="650" t="s">
        <v>3497</v>
      </c>
      <c r="C95" s="650" t="s">
        <v>2035</v>
      </c>
      <c r="D95" s="650" t="s">
        <v>2036</v>
      </c>
      <c r="E95" s="650" t="s">
        <v>1396</v>
      </c>
      <c r="F95" s="653"/>
      <c r="G95" s="653"/>
      <c r="H95" s="666">
        <v>0</v>
      </c>
      <c r="I95" s="653">
        <v>9</v>
      </c>
      <c r="J95" s="653">
        <v>266.0694698668425</v>
      </c>
      <c r="K95" s="666">
        <v>1</v>
      </c>
      <c r="L95" s="653">
        <v>9</v>
      </c>
      <c r="M95" s="654">
        <v>266.0694698668425</v>
      </c>
    </row>
    <row r="96" spans="1:13" ht="14.4" customHeight="1" x14ac:dyDescent="0.3">
      <c r="A96" s="649" t="s">
        <v>585</v>
      </c>
      <c r="B96" s="650" t="s">
        <v>3497</v>
      </c>
      <c r="C96" s="650" t="s">
        <v>1878</v>
      </c>
      <c r="D96" s="650" t="s">
        <v>1879</v>
      </c>
      <c r="E96" s="650" t="s">
        <v>1880</v>
      </c>
      <c r="F96" s="653"/>
      <c r="G96" s="653"/>
      <c r="H96" s="666">
        <v>0</v>
      </c>
      <c r="I96" s="653">
        <v>12</v>
      </c>
      <c r="J96" s="653">
        <v>483.96037482227536</v>
      </c>
      <c r="K96" s="666">
        <v>1</v>
      </c>
      <c r="L96" s="653">
        <v>12</v>
      </c>
      <c r="M96" s="654">
        <v>483.96037482227536</v>
      </c>
    </row>
    <row r="97" spans="1:13" ht="14.4" customHeight="1" x14ac:dyDescent="0.3">
      <c r="A97" s="649" t="s">
        <v>585</v>
      </c>
      <c r="B97" s="650" t="s">
        <v>3497</v>
      </c>
      <c r="C97" s="650" t="s">
        <v>1882</v>
      </c>
      <c r="D97" s="650" t="s">
        <v>1883</v>
      </c>
      <c r="E97" s="650" t="s">
        <v>1884</v>
      </c>
      <c r="F97" s="653"/>
      <c r="G97" s="653"/>
      <c r="H97" s="666">
        <v>0</v>
      </c>
      <c r="I97" s="653">
        <v>9</v>
      </c>
      <c r="J97" s="653">
        <v>552.71</v>
      </c>
      <c r="K97" s="666">
        <v>1</v>
      </c>
      <c r="L97" s="653">
        <v>9</v>
      </c>
      <c r="M97" s="654">
        <v>552.71</v>
      </c>
    </row>
    <row r="98" spans="1:13" ht="14.4" customHeight="1" x14ac:dyDescent="0.3">
      <c r="A98" s="649" t="s">
        <v>585</v>
      </c>
      <c r="B98" s="650" t="s">
        <v>3497</v>
      </c>
      <c r="C98" s="650" t="s">
        <v>1886</v>
      </c>
      <c r="D98" s="650" t="s">
        <v>1887</v>
      </c>
      <c r="E98" s="650" t="s">
        <v>1888</v>
      </c>
      <c r="F98" s="653"/>
      <c r="G98" s="653"/>
      <c r="H98" s="666">
        <v>0</v>
      </c>
      <c r="I98" s="653">
        <v>5</v>
      </c>
      <c r="J98" s="653">
        <v>294.40000000000003</v>
      </c>
      <c r="K98" s="666">
        <v>1</v>
      </c>
      <c r="L98" s="653">
        <v>5</v>
      </c>
      <c r="M98" s="654">
        <v>294.40000000000003</v>
      </c>
    </row>
    <row r="99" spans="1:13" ht="14.4" customHeight="1" x14ac:dyDescent="0.3">
      <c r="A99" s="649" t="s">
        <v>585</v>
      </c>
      <c r="B99" s="650" t="s">
        <v>3497</v>
      </c>
      <c r="C99" s="650" t="s">
        <v>1894</v>
      </c>
      <c r="D99" s="650" t="s">
        <v>1895</v>
      </c>
      <c r="E99" s="650" t="s">
        <v>3498</v>
      </c>
      <c r="F99" s="653"/>
      <c r="G99" s="653"/>
      <c r="H99" s="666">
        <v>0</v>
      </c>
      <c r="I99" s="653">
        <v>5</v>
      </c>
      <c r="J99" s="653">
        <v>588.29003212079931</v>
      </c>
      <c r="K99" s="666">
        <v>1</v>
      </c>
      <c r="L99" s="653">
        <v>5</v>
      </c>
      <c r="M99" s="654">
        <v>588.29003212079931</v>
      </c>
    </row>
    <row r="100" spans="1:13" ht="14.4" customHeight="1" x14ac:dyDescent="0.3">
      <c r="A100" s="649" t="s">
        <v>585</v>
      </c>
      <c r="B100" s="650" t="s">
        <v>3497</v>
      </c>
      <c r="C100" s="650" t="s">
        <v>2082</v>
      </c>
      <c r="D100" s="650" t="s">
        <v>2083</v>
      </c>
      <c r="E100" s="650" t="s">
        <v>1472</v>
      </c>
      <c r="F100" s="653"/>
      <c r="G100" s="653"/>
      <c r="H100" s="666">
        <v>0</v>
      </c>
      <c r="I100" s="653">
        <v>5</v>
      </c>
      <c r="J100" s="653">
        <v>668</v>
      </c>
      <c r="K100" s="666">
        <v>1</v>
      </c>
      <c r="L100" s="653">
        <v>5</v>
      </c>
      <c r="M100" s="654">
        <v>668</v>
      </c>
    </row>
    <row r="101" spans="1:13" ht="14.4" customHeight="1" x14ac:dyDescent="0.3">
      <c r="A101" s="649" t="s">
        <v>585</v>
      </c>
      <c r="B101" s="650" t="s">
        <v>3497</v>
      </c>
      <c r="C101" s="650" t="s">
        <v>1916</v>
      </c>
      <c r="D101" s="650" t="s">
        <v>1917</v>
      </c>
      <c r="E101" s="650" t="s">
        <v>3499</v>
      </c>
      <c r="F101" s="653"/>
      <c r="G101" s="653"/>
      <c r="H101" s="666">
        <v>0</v>
      </c>
      <c r="I101" s="653">
        <v>3</v>
      </c>
      <c r="J101" s="653">
        <v>103.29133156884446</v>
      </c>
      <c r="K101" s="666">
        <v>1</v>
      </c>
      <c r="L101" s="653">
        <v>3</v>
      </c>
      <c r="M101" s="654">
        <v>103.29133156884446</v>
      </c>
    </row>
    <row r="102" spans="1:13" ht="14.4" customHeight="1" x14ac:dyDescent="0.3">
      <c r="A102" s="649" t="s">
        <v>585</v>
      </c>
      <c r="B102" s="650" t="s">
        <v>3497</v>
      </c>
      <c r="C102" s="650" t="s">
        <v>1920</v>
      </c>
      <c r="D102" s="650" t="s">
        <v>1917</v>
      </c>
      <c r="E102" s="650" t="s">
        <v>2826</v>
      </c>
      <c r="F102" s="653"/>
      <c r="G102" s="653"/>
      <c r="H102" s="666">
        <v>0</v>
      </c>
      <c r="I102" s="653">
        <v>14</v>
      </c>
      <c r="J102" s="653">
        <v>1359.4371510180861</v>
      </c>
      <c r="K102" s="666">
        <v>1</v>
      </c>
      <c r="L102" s="653">
        <v>14</v>
      </c>
      <c r="M102" s="654">
        <v>1359.4371510180861</v>
      </c>
    </row>
    <row r="103" spans="1:13" ht="14.4" customHeight="1" x14ac:dyDescent="0.3">
      <c r="A103" s="649" t="s">
        <v>585</v>
      </c>
      <c r="B103" s="650" t="s">
        <v>3500</v>
      </c>
      <c r="C103" s="650" t="s">
        <v>1937</v>
      </c>
      <c r="D103" s="650" t="s">
        <v>3501</v>
      </c>
      <c r="E103" s="650" t="s">
        <v>3502</v>
      </c>
      <c r="F103" s="653"/>
      <c r="G103" s="653"/>
      <c r="H103" s="666">
        <v>0</v>
      </c>
      <c r="I103" s="653">
        <v>1</v>
      </c>
      <c r="J103" s="653">
        <v>337.80000000000007</v>
      </c>
      <c r="K103" s="666">
        <v>1</v>
      </c>
      <c r="L103" s="653">
        <v>1</v>
      </c>
      <c r="M103" s="654">
        <v>337.80000000000007</v>
      </c>
    </row>
    <row r="104" spans="1:13" ht="14.4" customHeight="1" x14ac:dyDescent="0.3">
      <c r="A104" s="649" t="s">
        <v>585</v>
      </c>
      <c r="B104" s="650" t="s">
        <v>3503</v>
      </c>
      <c r="C104" s="650" t="s">
        <v>1999</v>
      </c>
      <c r="D104" s="650" t="s">
        <v>3504</v>
      </c>
      <c r="E104" s="650" t="s">
        <v>3505</v>
      </c>
      <c r="F104" s="653"/>
      <c r="G104" s="653"/>
      <c r="H104" s="666">
        <v>0</v>
      </c>
      <c r="I104" s="653">
        <v>2</v>
      </c>
      <c r="J104" s="653">
        <v>182.71999999999997</v>
      </c>
      <c r="K104" s="666">
        <v>1</v>
      </c>
      <c r="L104" s="653">
        <v>2</v>
      </c>
      <c r="M104" s="654">
        <v>182.71999999999997</v>
      </c>
    </row>
    <row r="105" spans="1:13" ht="14.4" customHeight="1" x14ac:dyDescent="0.3">
      <c r="A105" s="649" t="s">
        <v>585</v>
      </c>
      <c r="B105" s="650" t="s">
        <v>3503</v>
      </c>
      <c r="C105" s="650" t="s">
        <v>1941</v>
      </c>
      <c r="D105" s="650" t="s">
        <v>3506</v>
      </c>
      <c r="E105" s="650" t="s">
        <v>3507</v>
      </c>
      <c r="F105" s="653"/>
      <c r="G105" s="653"/>
      <c r="H105" s="666">
        <v>0</v>
      </c>
      <c r="I105" s="653">
        <v>15</v>
      </c>
      <c r="J105" s="653">
        <v>701.05034262092897</v>
      </c>
      <c r="K105" s="666">
        <v>1</v>
      </c>
      <c r="L105" s="653">
        <v>15</v>
      </c>
      <c r="M105" s="654">
        <v>701.05034262092897</v>
      </c>
    </row>
    <row r="106" spans="1:13" ht="14.4" customHeight="1" x14ac:dyDescent="0.3">
      <c r="A106" s="649" t="s">
        <v>585</v>
      </c>
      <c r="B106" s="650" t="s">
        <v>3503</v>
      </c>
      <c r="C106" s="650" t="s">
        <v>2028</v>
      </c>
      <c r="D106" s="650" t="s">
        <v>3508</v>
      </c>
      <c r="E106" s="650" t="s">
        <v>3509</v>
      </c>
      <c r="F106" s="653"/>
      <c r="G106" s="653"/>
      <c r="H106" s="666">
        <v>0</v>
      </c>
      <c r="I106" s="653">
        <v>16</v>
      </c>
      <c r="J106" s="653">
        <v>970.55972481327831</v>
      </c>
      <c r="K106" s="666">
        <v>1</v>
      </c>
      <c r="L106" s="653">
        <v>16</v>
      </c>
      <c r="M106" s="654">
        <v>970.55972481327831</v>
      </c>
    </row>
    <row r="107" spans="1:13" ht="14.4" customHeight="1" x14ac:dyDescent="0.3">
      <c r="A107" s="649" t="s">
        <v>585</v>
      </c>
      <c r="B107" s="650" t="s">
        <v>3510</v>
      </c>
      <c r="C107" s="650" t="s">
        <v>1856</v>
      </c>
      <c r="D107" s="650" t="s">
        <v>3511</v>
      </c>
      <c r="E107" s="650" t="s">
        <v>3512</v>
      </c>
      <c r="F107" s="653"/>
      <c r="G107" s="653"/>
      <c r="H107" s="666">
        <v>0</v>
      </c>
      <c r="I107" s="653">
        <v>1</v>
      </c>
      <c r="J107" s="653">
        <v>51.320147530828002</v>
      </c>
      <c r="K107" s="666">
        <v>1</v>
      </c>
      <c r="L107" s="653">
        <v>1</v>
      </c>
      <c r="M107" s="654">
        <v>51.320147530828002</v>
      </c>
    </row>
    <row r="108" spans="1:13" ht="14.4" customHeight="1" x14ac:dyDescent="0.3">
      <c r="A108" s="649" t="s">
        <v>585</v>
      </c>
      <c r="B108" s="650" t="s">
        <v>3510</v>
      </c>
      <c r="C108" s="650" t="s">
        <v>1874</v>
      </c>
      <c r="D108" s="650" t="s">
        <v>1875</v>
      </c>
      <c r="E108" s="650" t="s">
        <v>1876</v>
      </c>
      <c r="F108" s="653"/>
      <c r="G108" s="653"/>
      <c r="H108" s="666">
        <v>0</v>
      </c>
      <c r="I108" s="653">
        <v>1</v>
      </c>
      <c r="J108" s="653">
        <v>144.53</v>
      </c>
      <c r="K108" s="666">
        <v>1</v>
      </c>
      <c r="L108" s="653">
        <v>1</v>
      </c>
      <c r="M108" s="654">
        <v>144.53</v>
      </c>
    </row>
    <row r="109" spans="1:13" ht="14.4" customHeight="1" x14ac:dyDescent="0.3">
      <c r="A109" s="649" t="s">
        <v>585</v>
      </c>
      <c r="B109" s="650" t="s">
        <v>3510</v>
      </c>
      <c r="C109" s="650" t="s">
        <v>2010</v>
      </c>
      <c r="D109" s="650" t="s">
        <v>1875</v>
      </c>
      <c r="E109" s="650" t="s">
        <v>2011</v>
      </c>
      <c r="F109" s="653"/>
      <c r="G109" s="653"/>
      <c r="H109" s="666"/>
      <c r="I109" s="653">
        <v>0</v>
      </c>
      <c r="J109" s="653">
        <v>0</v>
      </c>
      <c r="K109" s="666"/>
      <c r="L109" s="653">
        <v>0</v>
      </c>
      <c r="M109" s="654">
        <v>0</v>
      </c>
    </row>
    <row r="110" spans="1:13" ht="14.4" customHeight="1" x14ac:dyDescent="0.3">
      <c r="A110" s="649" t="s">
        <v>585</v>
      </c>
      <c r="B110" s="650" t="s">
        <v>3513</v>
      </c>
      <c r="C110" s="650" t="s">
        <v>610</v>
      </c>
      <c r="D110" s="650" t="s">
        <v>611</v>
      </c>
      <c r="E110" s="650" t="s">
        <v>612</v>
      </c>
      <c r="F110" s="653">
        <v>1</v>
      </c>
      <c r="G110" s="653">
        <v>162.039237821021</v>
      </c>
      <c r="H110" s="666">
        <v>1</v>
      </c>
      <c r="I110" s="653"/>
      <c r="J110" s="653"/>
      <c r="K110" s="666">
        <v>0</v>
      </c>
      <c r="L110" s="653">
        <v>1</v>
      </c>
      <c r="M110" s="654">
        <v>162.039237821021</v>
      </c>
    </row>
    <row r="111" spans="1:13" ht="14.4" customHeight="1" x14ac:dyDescent="0.3">
      <c r="A111" s="649" t="s">
        <v>585</v>
      </c>
      <c r="B111" s="650" t="s">
        <v>3513</v>
      </c>
      <c r="C111" s="650" t="s">
        <v>1980</v>
      </c>
      <c r="D111" s="650" t="s">
        <v>1981</v>
      </c>
      <c r="E111" s="650" t="s">
        <v>3514</v>
      </c>
      <c r="F111" s="653"/>
      <c r="G111" s="653"/>
      <c r="H111" s="666">
        <v>0</v>
      </c>
      <c r="I111" s="653">
        <v>7</v>
      </c>
      <c r="J111" s="653">
        <v>852.15973031612486</v>
      </c>
      <c r="K111" s="666">
        <v>1</v>
      </c>
      <c r="L111" s="653">
        <v>7</v>
      </c>
      <c r="M111" s="654">
        <v>852.15973031612486</v>
      </c>
    </row>
    <row r="112" spans="1:13" ht="14.4" customHeight="1" x14ac:dyDescent="0.3">
      <c r="A112" s="649" t="s">
        <v>585</v>
      </c>
      <c r="B112" s="650" t="s">
        <v>3513</v>
      </c>
      <c r="C112" s="650" t="s">
        <v>2031</v>
      </c>
      <c r="D112" s="650" t="s">
        <v>2032</v>
      </c>
      <c r="E112" s="650" t="s">
        <v>3515</v>
      </c>
      <c r="F112" s="653"/>
      <c r="G112" s="653"/>
      <c r="H112" s="666">
        <v>0</v>
      </c>
      <c r="I112" s="653">
        <v>2</v>
      </c>
      <c r="J112" s="653">
        <v>324.07920082638191</v>
      </c>
      <c r="K112" s="666">
        <v>1</v>
      </c>
      <c r="L112" s="653">
        <v>2</v>
      </c>
      <c r="M112" s="654">
        <v>324.07920082638191</v>
      </c>
    </row>
    <row r="113" spans="1:13" ht="14.4" customHeight="1" x14ac:dyDescent="0.3">
      <c r="A113" s="649" t="s">
        <v>585</v>
      </c>
      <c r="B113" s="650" t="s">
        <v>3516</v>
      </c>
      <c r="C113" s="650" t="s">
        <v>2038</v>
      </c>
      <c r="D113" s="650" t="s">
        <v>3517</v>
      </c>
      <c r="E113" s="650" t="s">
        <v>3518</v>
      </c>
      <c r="F113" s="653"/>
      <c r="G113" s="653"/>
      <c r="H113" s="666">
        <v>0</v>
      </c>
      <c r="I113" s="653">
        <v>1</v>
      </c>
      <c r="J113" s="653">
        <v>128.65</v>
      </c>
      <c r="K113" s="666">
        <v>1</v>
      </c>
      <c r="L113" s="653">
        <v>1</v>
      </c>
      <c r="M113" s="654">
        <v>128.65</v>
      </c>
    </row>
    <row r="114" spans="1:13" ht="14.4" customHeight="1" x14ac:dyDescent="0.3">
      <c r="A114" s="649" t="s">
        <v>585</v>
      </c>
      <c r="B114" s="650" t="s">
        <v>3519</v>
      </c>
      <c r="C114" s="650" t="s">
        <v>2003</v>
      </c>
      <c r="D114" s="650" t="s">
        <v>2004</v>
      </c>
      <c r="E114" s="650" t="s">
        <v>1903</v>
      </c>
      <c r="F114" s="653"/>
      <c r="G114" s="653"/>
      <c r="H114" s="666">
        <v>0</v>
      </c>
      <c r="I114" s="653">
        <v>3</v>
      </c>
      <c r="J114" s="653">
        <v>452.26000000000005</v>
      </c>
      <c r="K114" s="666">
        <v>1</v>
      </c>
      <c r="L114" s="653">
        <v>3</v>
      </c>
      <c r="M114" s="654">
        <v>452.26000000000005</v>
      </c>
    </row>
    <row r="115" spans="1:13" ht="14.4" customHeight="1" x14ac:dyDescent="0.3">
      <c r="A115" s="649" t="s">
        <v>585</v>
      </c>
      <c r="B115" s="650" t="s">
        <v>3520</v>
      </c>
      <c r="C115" s="650" t="s">
        <v>1844</v>
      </c>
      <c r="D115" s="650" t="s">
        <v>1845</v>
      </c>
      <c r="E115" s="650" t="s">
        <v>3521</v>
      </c>
      <c r="F115" s="653"/>
      <c r="G115" s="653"/>
      <c r="H115" s="666">
        <v>0</v>
      </c>
      <c r="I115" s="653">
        <v>1</v>
      </c>
      <c r="J115" s="653">
        <v>106.51999999999998</v>
      </c>
      <c r="K115" s="666">
        <v>1</v>
      </c>
      <c r="L115" s="653">
        <v>1</v>
      </c>
      <c r="M115" s="654">
        <v>106.51999999999998</v>
      </c>
    </row>
    <row r="116" spans="1:13" ht="14.4" customHeight="1" x14ac:dyDescent="0.3">
      <c r="A116" s="649" t="s">
        <v>585</v>
      </c>
      <c r="B116" s="650" t="s">
        <v>3522</v>
      </c>
      <c r="C116" s="650" t="s">
        <v>1933</v>
      </c>
      <c r="D116" s="650" t="s">
        <v>1934</v>
      </c>
      <c r="E116" s="650" t="s">
        <v>1903</v>
      </c>
      <c r="F116" s="653"/>
      <c r="G116" s="653"/>
      <c r="H116" s="666">
        <v>0</v>
      </c>
      <c r="I116" s="653">
        <v>1</v>
      </c>
      <c r="J116" s="653">
        <v>103.52000000000001</v>
      </c>
      <c r="K116" s="666">
        <v>1</v>
      </c>
      <c r="L116" s="653">
        <v>1</v>
      </c>
      <c r="M116" s="654">
        <v>103.52000000000001</v>
      </c>
    </row>
    <row r="117" spans="1:13" ht="14.4" customHeight="1" x14ac:dyDescent="0.3">
      <c r="A117" s="649" t="s">
        <v>585</v>
      </c>
      <c r="B117" s="650" t="s">
        <v>3523</v>
      </c>
      <c r="C117" s="650" t="s">
        <v>2070</v>
      </c>
      <c r="D117" s="650" t="s">
        <v>2071</v>
      </c>
      <c r="E117" s="650" t="s">
        <v>2072</v>
      </c>
      <c r="F117" s="653"/>
      <c r="G117" s="653"/>
      <c r="H117" s="666">
        <v>0</v>
      </c>
      <c r="I117" s="653">
        <v>216.28238759999999</v>
      </c>
      <c r="J117" s="653">
        <v>37430.035595592402</v>
      </c>
      <c r="K117" s="666">
        <v>1</v>
      </c>
      <c r="L117" s="653">
        <v>216.28238759999999</v>
      </c>
      <c r="M117" s="654">
        <v>37430.035595592402</v>
      </c>
    </row>
    <row r="118" spans="1:13" ht="14.4" customHeight="1" x14ac:dyDescent="0.3">
      <c r="A118" s="649" t="s">
        <v>585</v>
      </c>
      <c r="B118" s="650" t="s">
        <v>3523</v>
      </c>
      <c r="C118" s="650" t="s">
        <v>2103</v>
      </c>
      <c r="D118" s="650" t="s">
        <v>2071</v>
      </c>
      <c r="E118" s="650" t="s">
        <v>2104</v>
      </c>
      <c r="F118" s="653"/>
      <c r="G118" s="653"/>
      <c r="H118" s="666">
        <v>0</v>
      </c>
      <c r="I118" s="653">
        <v>3.2843615000000002</v>
      </c>
      <c r="J118" s="653">
        <v>2043.7019892306707</v>
      </c>
      <c r="K118" s="666">
        <v>1</v>
      </c>
      <c r="L118" s="653">
        <v>3.2843615000000002</v>
      </c>
      <c r="M118" s="654">
        <v>2043.7019892306707</v>
      </c>
    </row>
    <row r="119" spans="1:13" ht="14.4" customHeight="1" x14ac:dyDescent="0.3">
      <c r="A119" s="649" t="s">
        <v>585</v>
      </c>
      <c r="B119" s="650" t="s">
        <v>3524</v>
      </c>
      <c r="C119" s="650" t="s">
        <v>2097</v>
      </c>
      <c r="D119" s="650" t="s">
        <v>2098</v>
      </c>
      <c r="E119" s="650" t="s">
        <v>3525</v>
      </c>
      <c r="F119" s="653"/>
      <c r="G119" s="653"/>
      <c r="H119" s="666">
        <v>0</v>
      </c>
      <c r="I119" s="653">
        <v>2</v>
      </c>
      <c r="J119" s="653">
        <v>491.12009877161245</v>
      </c>
      <c r="K119" s="666">
        <v>1</v>
      </c>
      <c r="L119" s="653">
        <v>2</v>
      </c>
      <c r="M119" s="654">
        <v>491.12009877161245</v>
      </c>
    </row>
    <row r="120" spans="1:13" ht="14.4" customHeight="1" x14ac:dyDescent="0.3">
      <c r="A120" s="649" t="s">
        <v>585</v>
      </c>
      <c r="B120" s="650" t="s">
        <v>3524</v>
      </c>
      <c r="C120" s="650" t="s">
        <v>2156</v>
      </c>
      <c r="D120" s="650" t="s">
        <v>2157</v>
      </c>
      <c r="E120" s="650" t="s">
        <v>2158</v>
      </c>
      <c r="F120" s="653"/>
      <c r="G120" s="653"/>
      <c r="H120" s="666">
        <v>0</v>
      </c>
      <c r="I120" s="653">
        <v>10</v>
      </c>
      <c r="J120" s="653">
        <v>1982.6010100090505</v>
      </c>
      <c r="K120" s="666">
        <v>1</v>
      </c>
      <c r="L120" s="653">
        <v>10</v>
      </c>
      <c r="M120" s="654">
        <v>1982.6010100090505</v>
      </c>
    </row>
    <row r="121" spans="1:13" ht="14.4" customHeight="1" x14ac:dyDescent="0.3">
      <c r="A121" s="649" t="s">
        <v>585</v>
      </c>
      <c r="B121" s="650" t="s">
        <v>3524</v>
      </c>
      <c r="C121" s="650" t="s">
        <v>2143</v>
      </c>
      <c r="D121" s="650" t="s">
        <v>3526</v>
      </c>
      <c r="E121" s="650" t="s">
        <v>2145</v>
      </c>
      <c r="F121" s="653"/>
      <c r="G121" s="653"/>
      <c r="H121" s="666">
        <v>0</v>
      </c>
      <c r="I121" s="653">
        <v>21</v>
      </c>
      <c r="J121" s="653">
        <v>1086.039739996291</v>
      </c>
      <c r="K121" s="666">
        <v>1</v>
      </c>
      <c r="L121" s="653">
        <v>21</v>
      </c>
      <c r="M121" s="654">
        <v>1086.039739996291</v>
      </c>
    </row>
    <row r="122" spans="1:13" ht="14.4" customHeight="1" x14ac:dyDescent="0.3">
      <c r="A122" s="649" t="s">
        <v>585</v>
      </c>
      <c r="B122" s="650" t="s">
        <v>3524</v>
      </c>
      <c r="C122" s="650" t="s">
        <v>2147</v>
      </c>
      <c r="D122" s="650" t="s">
        <v>3527</v>
      </c>
      <c r="E122" s="650" t="s">
        <v>2145</v>
      </c>
      <c r="F122" s="653"/>
      <c r="G122" s="653"/>
      <c r="H122" s="666">
        <v>0</v>
      </c>
      <c r="I122" s="653">
        <v>34</v>
      </c>
      <c r="J122" s="653">
        <v>1726.4998659427847</v>
      </c>
      <c r="K122" s="666">
        <v>1</v>
      </c>
      <c r="L122" s="653">
        <v>34</v>
      </c>
      <c r="M122" s="654">
        <v>1726.4998659427847</v>
      </c>
    </row>
    <row r="123" spans="1:13" ht="14.4" customHeight="1" x14ac:dyDescent="0.3">
      <c r="A123" s="649" t="s">
        <v>585</v>
      </c>
      <c r="B123" s="650" t="s">
        <v>3524</v>
      </c>
      <c r="C123" s="650" t="s">
        <v>2150</v>
      </c>
      <c r="D123" s="650" t="s">
        <v>3528</v>
      </c>
      <c r="E123" s="650" t="s">
        <v>2145</v>
      </c>
      <c r="F123" s="653"/>
      <c r="G123" s="653"/>
      <c r="H123" s="666">
        <v>0</v>
      </c>
      <c r="I123" s="653">
        <v>1</v>
      </c>
      <c r="J123" s="653">
        <v>54.46</v>
      </c>
      <c r="K123" s="666">
        <v>1</v>
      </c>
      <c r="L123" s="653">
        <v>1</v>
      </c>
      <c r="M123" s="654">
        <v>54.46</v>
      </c>
    </row>
    <row r="124" spans="1:13" ht="14.4" customHeight="1" x14ac:dyDescent="0.3">
      <c r="A124" s="649" t="s">
        <v>585</v>
      </c>
      <c r="B124" s="650" t="s">
        <v>3524</v>
      </c>
      <c r="C124" s="650" t="s">
        <v>2159</v>
      </c>
      <c r="D124" s="650" t="s">
        <v>2160</v>
      </c>
      <c r="E124" s="650" t="s">
        <v>2161</v>
      </c>
      <c r="F124" s="653"/>
      <c r="G124" s="653"/>
      <c r="H124" s="666">
        <v>0</v>
      </c>
      <c r="I124" s="653">
        <v>117</v>
      </c>
      <c r="J124" s="653">
        <v>21454.284720170701</v>
      </c>
      <c r="K124" s="666">
        <v>1</v>
      </c>
      <c r="L124" s="653">
        <v>117</v>
      </c>
      <c r="M124" s="654">
        <v>21454.284720170701</v>
      </c>
    </row>
    <row r="125" spans="1:13" ht="14.4" customHeight="1" x14ac:dyDescent="0.3">
      <c r="A125" s="649" t="s">
        <v>585</v>
      </c>
      <c r="B125" s="650" t="s">
        <v>3524</v>
      </c>
      <c r="C125" s="650" t="s">
        <v>2153</v>
      </c>
      <c r="D125" s="650" t="s">
        <v>3529</v>
      </c>
      <c r="E125" s="650" t="s">
        <v>2145</v>
      </c>
      <c r="F125" s="653"/>
      <c r="G125" s="653"/>
      <c r="H125" s="666">
        <v>0</v>
      </c>
      <c r="I125" s="653">
        <v>25</v>
      </c>
      <c r="J125" s="653">
        <v>1315.1362110378377</v>
      </c>
      <c r="K125" s="666">
        <v>1</v>
      </c>
      <c r="L125" s="653">
        <v>25</v>
      </c>
      <c r="M125" s="654">
        <v>1315.1362110378377</v>
      </c>
    </row>
    <row r="126" spans="1:13" ht="14.4" customHeight="1" x14ac:dyDescent="0.3">
      <c r="A126" s="649" t="s">
        <v>590</v>
      </c>
      <c r="B126" s="650" t="s">
        <v>3404</v>
      </c>
      <c r="C126" s="650" t="s">
        <v>1944</v>
      </c>
      <c r="D126" s="650" t="s">
        <v>3405</v>
      </c>
      <c r="E126" s="650" t="s">
        <v>3406</v>
      </c>
      <c r="F126" s="653"/>
      <c r="G126" s="653"/>
      <c r="H126" s="666">
        <v>0</v>
      </c>
      <c r="I126" s="653">
        <v>6</v>
      </c>
      <c r="J126" s="653">
        <v>283.35053376377186</v>
      </c>
      <c r="K126" s="666">
        <v>1</v>
      </c>
      <c r="L126" s="653">
        <v>6</v>
      </c>
      <c r="M126" s="654">
        <v>283.35053376377186</v>
      </c>
    </row>
    <row r="127" spans="1:13" ht="14.4" customHeight="1" x14ac:dyDescent="0.3">
      <c r="A127" s="649" t="s">
        <v>590</v>
      </c>
      <c r="B127" s="650" t="s">
        <v>3404</v>
      </c>
      <c r="C127" s="650" t="s">
        <v>1956</v>
      </c>
      <c r="D127" s="650" t="s">
        <v>3407</v>
      </c>
      <c r="E127" s="650" t="s">
        <v>3408</v>
      </c>
      <c r="F127" s="653"/>
      <c r="G127" s="653"/>
      <c r="H127" s="666">
        <v>0</v>
      </c>
      <c r="I127" s="653">
        <v>34</v>
      </c>
      <c r="J127" s="653">
        <v>2427.3418971085648</v>
      </c>
      <c r="K127" s="666">
        <v>1</v>
      </c>
      <c r="L127" s="653">
        <v>34</v>
      </c>
      <c r="M127" s="654">
        <v>2427.3418971085648</v>
      </c>
    </row>
    <row r="128" spans="1:13" ht="14.4" customHeight="1" x14ac:dyDescent="0.3">
      <c r="A128" s="649" t="s">
        <v>590</v>
      </c>
      <c r="B128" s="650" t="s">
        <v>3404</v>
      </c>
      <c r="C128" s="650" t="s">
        <v>614</v>
      </c>
      <c r="D128" s="650" t="s">
        <v>3409</v>
      </c>
      <c r="E128" s="650" t="s">
        <v>3406</v>
      </c>
      <c r="F128" s="653">
        <v>3</v>
      </c>
      <c r="G128" s="653">
        <v>98.43</v>
      </c>
      <c r="H128" s="666">
        <v>1</v>
      </c>
      <c r="I128" s="653"/>
      <c r="J128" s="653"/>
      <c r="K128" s="666">
        <v>0</v>
      </c>
      <c r="L128" s="653">
        <v>3</v>
      </c>
      <c r="M128" s="654">
        <v>98.43</v>
      </c>
    </row>
    <row r="129" spans="1:13" ht="14.4" customHeight="1" x14ac:dyDescent="0.3">
      <c r="A129" s="649" t="s">
        <v>590</v>
      </c>
      <c r="B129" s="650" t="s">
        <v>3410</v>
      </c>
      <c r="C129" s="650" t="s">
        <v>907</v>
      </c>
      <c r="D129" s="650" t="s">
        <v>908</v>
      </c>
      <c r="E129" s="650" t="s">
        <v>909</v>
      </c>
      <c r="F129" s="653"/>
      <c r="G129" s="653"/>
      <c r="H129" s="666">
        <v>0</v>
      </c>
      <c r="I129" s="653">
        <v>16</v>
      </c>
      <c r="J129" s="653">
        <v>2685.2320415336644</v>
      </c>
      <c r="K129" s="666">
        <v>1</v>
      </c>
      <c r="L129" s="653">
        <v>16</v>
      </c>
      <c r="M129" s="654">
        <v>2685.2320415336644</v>
      </c>
    </row>
    <row r="130" spans="1:13" ht="14.4" customHeight="1" x14ac:dyDescent="0.3">
      <c r="A130" s="649" t="s">
        <v>590</v>
      </c>
      <c r="B130" s="650" t="s">
        <v>3411</v>
      </c>
      <c r="C130" s="650" t="s">
        <v>1905</v>
      </c>
      <c r="D130" s="650" t="s">
        <v>1906</v>
      </c>
      <c r="E130" s="650" t="s">
        <v>3412</v>
      </c>
      <c r="F130" s="653"/>
      <c r="G130" s="653"/>
      <c r="H130" s="666">
        <v>0</v>
      </c>
      <c r="I130" s="653">
        <v>6</v>
      </c>
      <c r="J130" s="653">
        <v>440.92055648412156</v>
      </c>
      <c r="K130" s="666">
        <v>1</v>
      </c>
      <c r="L130" s="653">
        <v>6</v>
      </c>
      <c r="M130" s="654">
        <v>440.92055648412156</v>
      </c>
    </row>
    <row r="131" spans="1:13" ht="14.4" customHeight="1" x14ac:dyDescent="0.3">
      <c r="A131" s="649" t="s">
        <v>590</v>
      </c>
      <c r="B131" s="650" t="s">
        <v>3411</v>
      </c>
      <c r="C131" s="650" t="s">
        <v>1988</v>
      </c>
      <c r="D131" s="650" t="s">
        <v>1989</v>
      </c>
      <c r="E131" s="650" t="s">
        <v>1990</v>
      </c>
      <c r="F131" s="653"/>
      <c r="G131" s="653"/>
      <c r="H131" s="666">
        <v>0</v>
      </c>
      <c r="I131" s="653">
        <v>170</v>
      </c>
      <c r="J131" s="653">
        <v>12054.669182746858</v>
      </c>
      <c r="K131" s="666">
        <v>1</v>
      </c>
      <c r="L131" s="653">
        <v>170</v>
      </c>
      <c r="M131" s="654">
        <v>12054.669182746858</v>
      </c>
    </row>
    <row r="132" spans="1:13" ht="14.4" customHeight="1" x14ac:dyDescent="0.3">
      <c r="A132" s="649" t="s">
        <v>590</v>
      </c>
      <c r="B132" s="650" t="s">
        <v>3413</v>
      </c>
      <c r="C132" s="650" t="s">
        <v>1866</v>
      </c>
      <c r="D132" s="650" t="s">
        <v>3414</v>
      </c>
      <c r="E132" s="650" t="s">
        <v>3415</v>
      </c>
      <c r="F132" s="653"/>
      <c r="G132" s="653"/>
      <c r="H132" s="666">
        <v>0</v>
      </c>
      <c r="I132" s="653">
        <v>2</v>
      </c>
      <c r="J132" s="653">
        <v>204.33968869570606</v>
      </c>
      <c r="K132" s="666">
        <v>1</v>
      </c>
      <c r="L132" s="653">
        <v>2</v>
      </c>
      <c r="M132" s="654">
        <v>204.33968869570606</v>
      </c>
    </row>
    <row r="133" spans="1:13" ht="14.4" customHeight="1" x14ac:dyDescent="0.3">
      <c r="A133" s="649" t="s">
        <v>590</v>
      </c>
      <c r="B133" s="650" t="s">
        <v>3530</v>
      </c>
      <c r="C133" s="650" t="s">
        <v>2906</v>
      </c>
      <c r="D133" s="650" t="s">
        <v>2907</v>
      </c>
      <c r="E133" s="650" t="s">
        <v>2908</v>
      </c>
      <c r="F133" s="653"/>
      <c r="G133" s="653"/>
      <c r="H133" s="666">
        <v>0</v>
      </c>
      <c r="I133" s="653">
        <v>7</v>
      </c>
      <c r="J133" s="653">
        <v>457.09112276412566</v>
      </c>
      <c r="K133" s="666">
        <v>1</v>
      </c>
      <c r="L133" s="653">
        <v>7</v>
      </c>
      <c r="M133" s="654">
        <v>457.09112276412566</v>
      </c>
    </row>
    <row r="134" spans="1:13" ht="14.4" customHeight="1" x14ac:dyDescent="0.3">
      <c r="A134" s="649" t="s">
        <v>590</v>
      </c>
      <c r="B134" s="650" t="s">
        <v>3417</v>
      </c>
      <c r="C134" s="650" t="s">
        <v>2024</v>
      </c>
      <c r="D134" s="650" t="s">
        <v>2025</v>
      </c>
      <c r="E134" s="650" t="s">
        <v>2026</v>
      </c>
      <c r="F134" s="653"/>
      <c r="G134" s="653"/>
      <c r="H134" s="666">
        <v>0</v>
      </c>
      <c r="I134" s="653">
        <v>68</v>
      </c>
      <c r="J134" s="653">
        <v>25890.163329245068</v>
      </c>
      <c r="K134" s="666">
        <v>1</v>
      </c>
      <c r="L134" s="653">
        <v>68</v>
      </c>
      <c r="M134" s="654">
        <v>25890.163329245068</v>
      </c>
    </row>
    <row r="135" spans="1:13" ht="14.4" customHeight="1" x14ac:dyDescent="0.3">
      <c r="A135" s="649" t="s">
        <v>590</v>
      </c>
      <c r="B135" s="650" t="s">
        <v>3421</v>
      </c>
      <c r="C135" s="650" t="s">
        <v>1984</v>
      </c>
      <c r="D135" s="650" t="s">
        <v>1985</v>
      </c>
      <c r="E135" s="650" t="s">
        <v>1986</v>
      </c>
      <c r="F135" s="653"/>
      <c r="G135" s="653"/>
      <c r="H135" s="666">
        <v>0</v>
      </c>
      <c r="I135" s="653">
        <v>70</v>
      </c>
      <c r="J135" s="653">
        <v>5201.1078203216257</v>
      </c>
      <c r="K135" s="666">
        <v>1</v>
      </c>
      <c r="L135" s="653">
        <v>70</v>
      </c>
      <c r="M135" s="654">
        <v>5201.1078203216257</v>
      </c>
    </row>
    <row r="136" spans="1:13" ht="14.4" customHeight="1" x14ac:dyDescent="0.3">
      <c r="A136" s="649" t="s">
        <v>590</v>
      </c>
      <c r="B136" s="650" t="s">
        <v>3425</v>
      </c>
      <c r="C136" s="650" t="s">
        <v>2124</v>
      </c>
      <c r="D136" s="650" t="s">
        <v>1871</v>
      </c>
      <c r="E136" s="650" t="s">
        <v>2125</v>
      </c>
      <c r="F136" s="653">
        <v>6</v>
      </c>
      <c r="G136" s="653">
        <v>621.07981987554001</v>
      </c>
      <c r="H136" s="666">
        <v>0.46483491277194094</v>
      </c>
      <c r="I136" s="653">
        <v>7</v>
      </c>
      <c r="J136" s="653">
        <v>715.05006798479076</v>
      </c>
      <c r="K136" s="666">
        <v>0.53516508722805911</v>
      </c>
      <c r="L136" s="653">
        <v>13</v>
      </c>
      <c r="M136" s="654">
        <v>1336.1298878603307</v>
      </c>
    </row>
    <row r="137" spans="1:13" ht="14.4" customHeight="1" x14ac:dyDescent="0.3">
      <c r="A137" s="649" t="s">
        <v>590</v>
      </c>
      <c r="B137" s="650" t="s">
        <v>3425</v>
      </c>
      <c r="C137" s="650" t="s">
        <v>2884</v>
      </c>
      <c r="D137" s="650" t="s">
        <v>2885</v>
      </c>
      <c r="E137" s="650" t="s">
        <v>3531</v>
      </c>
      <c r="F137" s="653"/>
      <c r="G137" s="653"/>
      <c r="H137" s="666">
        <v>0</v>
      </c>
      <c r="I137" s="653">
        <v>5</v>
      </c>
      <c r="J137" s="653">
        <v>357.82955227950845</v>
      </c>
      <c r="K137" s="666">
        <v>1</v>
      </c>
      <c r="L137" s="653">
        <v>5</v>
      </c>
      <c r="M137" s="654">
        <v>357.82955227950845</v>
      </c>
    </row>
    <row r="138" spans="1:13" ht="14.4" customHeight="1" x14ac:dyDescent="0.3">
      <c r="A138" s="649" t="s">
        <v>590</v>
      </c>
      <c r="B138" s="650" t="s">
        <v>3425</v>
      </c>
      <c r="C138" s="650" t="s">
        <v>2888</v>
      </c>
      <c r="D138" s="650" t="s">
        <v>2889</v>
      </c>
      <c r="E138" s="650" t="s">
        <v>3532</v>
      </c>
      <c r="F138" s="653"/>
      <c r="G138" s="653"/>
      <c r="H138" s="666">
        <v>0</v>
      </c>
      <c r="I138" s="653">
        <v>4</v>
      </c>
      <c r="J138" s="653">
        <v>341.80021052162664</v>
      </c>
      <c r="K138" s="666">
        <v>1</v>
      </c>
      <c r="L138" s="653">
        <v>4</v>
      </c>
      <c r="M138" s="654">
        <v>341.80021052162664</v>
      </c>
    </row>
    <row r="139" spans="1:13" ht="14.4" customHeight="1" x14ac:dyDescent="0.3">
      <c r="A139" s="649" t="s">
        <v>590</v>
      </c>
      <c r="B139" s="650" t="s">
        <v>3426</v>
      </c>
      <c r="C139" s="650" t="s">
        <v>1969</v>
      </c>
      <c r="D139" s="650" t="s">
        <v>1970</v>
      </c>
      <c r="E139" s="650" t="s">
        <v>1971</v>
      </c>
      <c r="F139" s="653"/>
      <c r="G139" s="653"/>
      <c r="H139" s="666">
        <v>0</v>
      </c>
      <c r="I139" s="653">
        <v>4</v>
      </c>
      <c r="J139" s="653">
        <v>95.880044272842341</v>
      </c>
      <c r="K139" s="666">
        <v>1</v>
      </c>
      <c r="L139" s="653">
        <v>4</v>
      </c>
      <c r="M139" s="654">
        <v>95.880044272842341</v>
      </c>
    </row>
    <row r="140" spans="1:13" ht="14.4" customHeight="1" x14ac:dyDescent="0.3">
      <c r="A140" s="649" t="s">
        <v>590</v>
      </c>
      <c r="B140" s="650" t="s">
        <v>3426</v>
      </c>
      <c r="C140" s="650" t="s">
        <v>1965</v>
      </c>
      <c r="D140" s="650" t="s">
        <v>1966</v>
      </c>
      <c r="E140" s="650" t="s">
        <v>1967</v>
      </c>
      <c r="F140" s="653"/>
      <c r="G140" s="653"/>
      <c r="H140" s="666">
        <v>0</v>
      </c>
      <c r="I140" s="653">
        <v>10</v>
      </c>
      <c r="J140" s="653">
        <v>306.25979064737493</v>
      </c>
      <c r="K140" s="666">
        <v>1</v>
      </c>
      <c r="L140" s="653">
        <v>10</v>
      </c>
      <c r="M140" s="654">
        <v>306.25979064737493</v>
      </c>
    </row>
    <row r="141" spans="1:13" ht="14.4" customHeight="1" x14ac:dyDescent="0.3">
      <c r="A141" s="649" t="s">
        <v>590</v>
      </c>
      <c r="B141" s="650" t="s">
        <v>3533</v>
      </c>
      <c r="C141" s="650" t="s">
        <v>2950</v>
      </c>
      <c r="D141" s="650" t="s">
        <v>3534</v>
      </c>
      <c r="E141" s="650" t="s">
        <v>3535</v>
      </c>
      <c r="F141" s="653"/>
      <c r="G141" s="653"/>
      <c r="H141" s="666">
        <v>0</v>
      </c>
      <c r="I141" s="653">
        <v>6</v>
      </c>
      <c r="J141" s="653">
        <v>703.07000000000016</v>
      </c>
      <c r="K141" s="666">
        <v>1</v>
      </c>
      <c r="L141" s="653">
        <v>6</v>
      </c>
      <c r="M141" s="654">
        <v>703.07000000000016</v>
      </c>
    </row>
    <row r="142" spans="1:13" ht="14.4" customHeight="1" x14ac:dyDescent="0.3">
      <c r="A142" s="649" t="s">
        <v>590</v>
      </c>
      <c r="B142" s="650" t="s">
        <v>3533</v>
      </c>
      <c r="C142" s="650" t="s">
        <v>2916</v>
      </c>
      <c r="D142" s="650" t="s">
        <v>3536</v>
      </c>
      <c r="E142" s="650" t="s">
        <v>2457</v>
      </c>
      <c r="F142" s="653"/>
      <c r="G142" s="653"/>
      <c r="H142" s="666">
        <v>0</v>
      </c>
      <c r="I142" s="653">
        <v>1</v>
      </c>
      <c r="J142" s="653">
        <v>144.78999999999991</v>
      </c>
      <c r="K142" s="666">
        <v>1</v>
      </c>
      <c r="L142" s="653">
        <v>1</v>
      </c>
      <c r="M142" s="654">
        <v>144.78999999999991</v>
      </c>
    </row>
    <row r="143" spans="1:13" ht="14.4" customHeight="1" x14ac:dyDescent="0.3">
      <c r="A143" s="649" t="s">
        <v>590</v>
      </c>
      <c r="B143" s="650" t="s">
        <v>3427</v>
      </c>
      <c r="C143" s="650" t="s">
        <v>2017</v>
      </c>
      <c r="D143" s="650" t="s">
        <v>2018</v>
      </c>
      <c r="E143" s="650" t="s">
        <v>2019</v>
      </c>
      <c r="F143" s="653"/>
      <c r="G143" s="653"/>
      <c r="H143" s="666">
        <v>0</v>
      </c>
      <c r="I143" s="653">
        <v>3</v>
      </c>
      <c r="J143" s="653">
        <v>1069.4999999999998</v>
      </c>
      <c r="K143" s="666">
        <v>1</v>
      </c>
      <c r="L143" s="653">
        <v>3</v>
      </c>
      <c r="M143" s="654">
        <v>1069.4999999999998</v>
      </c>
    </row>
    <row r="144" spans="1:13" ht="14.4" customHeight="1" x14ac:dyDescent="0.3">
      <c r="A144" s="649" t="s">
        <v>590</v>
      </c>
      <c r="B144" s="650" t="s">
        <v>3427</v>
      </c>
      <c r="C144" s="650" t="s">
        <v>2021</v>
      </c>
      <c r="D144" s="650" t="s">
        <v>2018</v>
      </c>
      <c r="E144" s="650" t="s">
        <v>2022</v>
      </c>
      <c r="F144" s="653"/>
      <c r="G144" s="653"/>
      <c r="H144" s="666">
        <v>0</v>
      </c>
      <c r="I144" s="653">
        <v>2</v>
      </c>
      <c r="J144" s="653">
        <v>828.00000000000011</v>
      </c>
      <c r="K144" s="666">
        <v>1</v>
      </c>
      <c r="L144" s="653">
        <v>2</v>
      </c>
      <c r="M144" s="654">
        <v>828.00000000000011</v>
      </c>
    </row>
    <row r="145" spans="1:13" ht="14.4" customHeight="1" x14ac:dyDescent="0.3">
      <c r="A145" s="649" t="s">
        <v>590</v>
      </c>
      <c r="B145" s="650" t="s">
        <v>3427</v>
      </c>
      <c r="C145" s="650" t="s">
        <v>2865</v>
      </c>
      <c r="D145" s="650" t="s">
        <v>2018</v>
      </c>
      <c r="E145" s="650" t="s">
        <v>2866</v>
      </c>
      <c r="F145" s="653"/>
      <c r="G145" s="653"/>
      <c r="H145" s="666">
        <v>0</v>
      </c>
      <c r="I145" s="653">
        <v>18</v>
      </c>
      <c r="J145" s="653">
        <v>8859.5990191717156</v>
      </c>
      <c r="K145" s="666">
        <v>1</v>
      </c>
      <c r="L145" s="653">
        <v>18</v>
      </c>
      <c r="M145" s="654">
        <v>8859.5990191717156</v>
      </c>
    </row>
    <row r="146" spans="1:13" ht="14.4" customHeight="1" x14ac:dyDescent="0.3">
      <c r="A146" s="649" t="s">
        <v>590</v>
      </c>
      <c r="B146" s="650" t="s">
        <v>3427</v>
      </c>
      <c r="C146" s="650" t="s">
        <v>2868</v>
      </c>
      <c r="D146" s="650" t="s">
        <v>2018</v>
      </c>
      <c r="E146" s="650" t="s">
        <v>2869</v>
      </c>
      <c r="F146" s="653"/>
      <c r="G146" s="653"/>
      <c r="H146" s="666">
        <v>0</v>
      </c>
      <c r="I146" s="653">
        <v>1</v>
      </c>
      <c r="J146" s="653">
        <v>943</v>
      </c>
      <c r="K146" s="666">
        <v>1</v>
      </c>
      <c r="L146" s="653">
        <v>1</v>
      </c>
      <c r="M146" s="654">
        <v>943</v>
      </c>
    </row>
    <row r="147" spans="1:13" ht="14.4" customHeight="1" x14ac:dyDescent="0.3">
      <c r="A147" s="649" t="s">
        <v>590</v>
      </c>
      <c r="B147" s="650" t="s">
        <v>3427</v>
      </c>
      <c r="C147" s="650" t="s">
        <v>2871</v>
      </c>
      <c r="D147" s="650" t="s">
        <v>2018</v>
      </c>
      <c r="E147" s="650" t="s">
        <v>2872</v>
      </c>
      <c r="F147" s="653"/>
      <c r="G147" s="653"/>
      <c r="H147" s="666">
        <v>0</v>
      </c>
      <c r="I147" s="653">
        <v>1</v>
      </c>
      <c r="J147" s="653">
        <v>1057.46</v>
      </c>
      <c r="K147" s="666">
        <v>1</v>
      </c>
      <c r="L147" s="653">
        <v>1</v>
      </c>
      <c r="M147" s="654">
        <v>1057.46</v>
      </c>
    </row>
    <row r="148" spans="1:13" ht="14.4" customHeight="1" x14ac:dyDescent="0.3">
      <c r="A148" s="649" t="s">
        <v>590</v>
      </c>
      <c r="B148" s="650" t="s">
        <v>3427</v>
      </c>
      <c r="C148" s="650" t="s">
        <v>1909</v>
      </c>
      <c r="D148" s="650" t="s">
        <v>1910</v>
      </c>
      <c r="E148" s="650" t="s">
        <v>3428</v>
      </c>
      <c r="F148" s="653"/>
      <c r="G148" s="653"/>
      <c r="H148" s="666">
        <v>0</v>
      </c>
      <c r="I148" s="653">
        <v>11</v>
      </c>
      <c r="J148" s="653">
        <v>37949.969665275356</v>
      </c>
      <c r="K148" s="666">
        <v>1</v>
      </c>
      <c r="L148" s="653">
        <v>11</v>
      </c>
      <c r="M148" s="654">
        <v>37949.969665275356</v>
      </c>
    </row>
    <row r="149" spans="1:13" ht="14.4" customHeight="1" x14ac:dyDescent="0.3">
      <c r="A149" s="649" t="s">
        <v>590</v>
      </c>
      <c r="B149" s="650" t="s">
        <v>3427</v>
      </c>
      <c r="C149" s="650" t="s">
        <v>1923</v>
      </c>
      <c r="D149" s="650" t="s">
        <v>1924</v>
      </c>
      <c r="E149" s="650" t="s">
        <v>2866</v>
      </c>
      <c r="F149" s="653"/>
      <c r="G149" s="653"/>
      <c r="H149" s="666">
        <v>0</v>
      </c>
      <c r="I149" s="653">
        <v>5</v>
      </c>
      <c r="J149" s="653">
        <v>7236.238659673626</v>
      </c>
      <c r="K149" s="666">
        <v>1</v>
      </c>
      <c r="L149" s="653">
        <v>5</v>
      </c>
      <c r="M149" s="654">
        <v>7236.238659673626</v>
      </c>
    </row>
    <row r="150" spans="1:13" ht="14.4" customHeight="1" x14ac:dyDescent="0.3">
      <c r="A150" s="649" t="s">
        <v>590</v>
      </c>
      <c r="B150" s="650" t="s">
        <v>3427</v>
      </c>
      <c r="C150" s="650" t="s">
        <v>1927</v>
      </c>
      <c r="D150" s="650" t="s">
        <v>1924</v>
      </c>
      <c r="E150" s="650" t="s">
        <v>2869</v>
      </c>
      <c r="F150" s="653"/>
      <c r="G150" s="653"/>
      <c r="H150" s="666">
        <v>0</v>
      </c>
      <c r="I150" s="653">
        <v>4</v>
      </c>
      <c r="J150" s="653">
        <v>7855.9858676140184</v>
      </c>
      <c r="K150" s="666">
        <v>1</v>
      </c>
      <c r="L150" s="653">
        <v>4</v>
      </c>
      <c r="M150" s="654">
        <v>7855.9858676140184</v>
      </c>
    </row>
    <row r="151" spans="1:13" ht="14.4" customHeight="1" x14ac:dyDescent="0.3">
      <c r="A151" s="649" t="s">
        <v>590</v>
      </c>
      <c r="B151" s="650" t="s">
        <v>3427</v>
      </c>
      <c r="C151" s="650" t="s">
        <v>1930</v>
      </c>
      <c r="D151" s="650" t="s">
        <v>1924</v>
      </c>
      <c r="E151" s="650" t="s">
        <v>2872</v>
      </c>
      <c r="F151" s="653"/>
      <c r="G151" s="653"/>
      <c r="H151" s="666">
        <v>0</v>
      </c>
      <c r="I151" s="653">
        <v>2</v>
      </c>
      <c r="J151" s="653">
        <v>4951.8999999999969</v>
      </c>
      <c r="K151" s="666">
        <v>1</v>
      </c>
      <c r="L151" s="653">
        <v>2</v>
      </c>
      <c r="M151" s="654">
        <v>4951.8999999999969</v>
      </c>
    </row>
    <row r="152" spans="1:13" ht="14.4" customHeight="1" x14ac:dyDescent="0.3">
      <c r="A152" s="649" t="s">
        <v>590</v>
      </c>
      <c r="B152" s="650" t="s">
        <v>3537</v>
      </c>
      <c r="C152" s="650" t="s">
        <v>2309</v>
      </c>
      <c r="D152" s="650" t="s">
        <v>2310</v>
      </c>
      <c r="E152" s="650" t="s">
        <v>2311</v>
      </c>
      <c r="F152" s="653">
        <v>1</v>
      </c>
      <c r="G152" s="653">
        <v>101.07</v>
      </c>
      <c r="H152" s="666">
        <v>1</v>
      </c>
      <c r="I152" s="653"/>
      <c r="J152" s="653"/>
      <c r="K152" s="666">
        <v>0</v>
      </c>
      <c r="L152" s="653">
        <v>1</v>
      </c>
      <c r="M152" s="654">
        <v>101.07</v>
      </c>
    </row>
    <row r="153" spans="1:13" ht="14.4" customHeight="1" x14ac:dyDescent="0.3">
      <c r="A153" s="649" t="s">
        <v>590</v>
      </c>
      <c r="B153" s="650" t="s">
        <v>3538</v>
      </c>
      <c r="C153" s="650" t="s">
        <v>2326</v>
      </c>
      <c r="D153" s="650" t="s">
        <v>2327</v>
      </c>
      <c r="E153" s="650" t="s">
        <v>3539</v>
      </c>
      <c r="F153" s="653">
        <v>1</v>
      </c>
      <c r="G153" s="653">
        <v>150.22</v>
      </c>
      <c r="H153" s="666">
        <v>1</v>
      </c>
      <c r="I153" s="653"/>
      <c r="J153" s="653"/>
      <c r="K153" s="666">
        <v>0</v>
      </c>
      <c r="L153" s="653">
        <v>1</v>
      </c>
      <c r="M153" s="654">
        <v>150.22</v>
      </c>
    </row>
    <row r="154" spans="1:13" ht="14.4" customHeight="1" x14ac:dyDescent="0.3">
      <c r="A154" s="649" t="s">
        <v>590</v>
      </c>
      <c r="B154" s="650" t="s">
        <v>3540</v>
      </c>
      <c r="C154" s="650" t="s">
        <v>2846</v>
      </c>
      <c r="D154" s="650" t="s">
        <v>2847</v>
      </c>
      <c r="E154" s="650" t="s">
        <v>3541</v>
      </c>
      <c r="F154" s="653"/>
      <c r="G154" s="653"/>
      <c r="H154" s="666">
        <v>0</v>
      </c>
      <c r="I154" s="653">
        <v>1</v>
      </c>
      <c r="J154" s="653">
        <v>47.33</v>
      </c>
      <c r="K154" s="666">
        <v>1</v>
      </c>
      <c r="L154" s="653">
        <v>1</v>
      </c>
      <c r="M154" s="654">
        <v>47.33</v>
      </c>
    </row>
    <row r="155" spans="1:13" ht="14.4" customHeight="1" x14ac:dyDescent="0.3">
      <c r="A155" s="649" t="s">
        <v>590</v>
      </c>
      <c r="B155" s="650" t="s">
        <v>3542</v>
      </c>
      <c r="C155" s="650" t="s">
        <v>2850</v>
      </c>
      <c r="D155" s="650" t="s">
        <v>3543</v>
      </c>
      <c r="E155" s="650" t="s">
        <v>3544</v>
      </c>
      <c r="F155" s="653"/>
      <c r="G155" s="653"/>
      <c r="H155" s="666">
        <v>0</v>
      </c>
      <c r="I155" s="653">
        <v>2</v>
      </c>
      <c r="J155" s="653">
        <v>110.20000000000003</v>
      </c>
      <c r="K155" s="666">
        <v>1</v>
      </c>
      <c r="L155" s="653">
        <v>2</v>
      </c>
      <c r="M155" s="654">
        <v>110.20000000000003</v>
      </c>
    </row>
    <row r="156" spans="1:13" ht="14.4" customHeight="1" x14ac:dyDescent="0.3">
      <c r="A156" s="649" t="s">
        <v>590</v>
      </c>
      <c r="B156" s="650" t="s">
        <v>3542</v>
      </c>
      <c r="C156" s="650" t="s">
        <v>2931</v>
      </c>
      <c r="D156" s="650" t="s">
        <v>3545</v>
      </c>
      <c r="E156" s="650" t="s">
        <v>3546</v>
      </c>
      <c r="F156" s="653"/>
      <c r="G156" s="653"/>
      <c r="H156" s="666">
        <v>0</v>
      </c>
      <c r="I156" s="653">
        <v>10</v>
      </c>
      <c r="J156" s="653">
        <v>827.93999308453635</v>
      </c>
      <c r="K156" s="666">
        <v>1</v>
      </c>
      <c r="L156" s="653">
        <v>10</v>
      </c>
      <c r="M156" s="654">
        <v>827.93999308453635</v>
      </c>
    </row>
    <row r="157" spans="1:13" ht="14.4" customHeight="1" x14ac:dyDescent="0.3">
      <c r="A157" s="649" t="s">
        <v>590</v>
      </c>
      <c r="B157" s="650" t="s">
        <v>3542</v>
      </c>
      <c r="C157" s="650" t="s">
        <v>2854</v>
      </c>
      <c r="D157" s="650" t="s">
        <v>3547</v>
      </c>
      <c r="E157" s="650" t="s">
        <v>3548</v>
      </c>
      <c r="F157" s="653"/>
      <c r="G157" s="653"/>
      <c r="H157" s="666">
        <v>0</v>
      </c>
      <c r="I157" s="653">
        <v>1</v>
      </c>
      <c r="J157" s="653">
        <v>110.42000000000003</v>
      </c>
      <c r="K157" s="666">
        <v>1</v>
      </c>
      <c r="L157" s="653">
        <v>1</v>
      </c>
      <c r="M157" s="654">
        <v>110.42000000000003</v>
      </c>
    </row>
    <row r="158" spans="1:13" ht="14.4" customHeight="1" x14ac:dyDescent="0.3">
      <c r="A158" s="649" t="s">
        <v>590</v>
      </c>
      <c r="B158" s="650" t="s">
        <v>3549</v>
      </c>
      <c r="C158" s="650" t="s">
        <v>2881</v>
      </c>
      <c r="D158" s="650" t="s">
        <v>2882</v>
      </c>
      <c r="E158" s="650" t="s">
        <v>1629</v>
      </c>
      <c r="F158" s="653"/>
      <c r="G158" s="653"/>
      <c r="H158" s="666">
        <v>0</v>
      </c>
      <c r="I158" s="653">
        <v>8</v>
      </c>
      <c r="J158" s="653">
        <v>638.6400000000001</v>
      </c>
      <c r="K158" s="666">
        <v>1</v>
      </c>
      <c r="L158" s="653">
        <v>8</v>
      </c>
      <c r="M158" s="654">
        <v>638.6400000000001</v>
      </c>
    </row>
    <row r="159" spans="1:13" ht="14.4" customHeight="1" x14ac:dyDescent="0.3">
      <c r="A159" s="649" t="s">
        <v>590</v>
      </c>
      <c r="B159" s="650" t="s">
        <v>3429</v>
      </c>
      <c r="C159" s="650" t="s">
        <v>1898</v>
      </c>
      <c r="D159" s="650" t="s">
        <v>1899</v>
      </c>
      <c r="E159" s="650" t="s">
        <v>1035</v>
      </c>
      <c r="F159" s="653"/>
      <c r="G159" s="653"/>
      <c r="H159" s="666">
        <v>0</v>
      </c>
      <c r="I159" s="653">
        <v>16</v>
      </c>
      <c r="J159" s="653">
        <v>729.34</v>
      </c>
      <c r="K159" s="666">
        <v>1</v>
      </c>
      <c r="L159" s="653">
        <v>16</v>
      </c>
      <c r="M159" s="654">
        <v>729.34</v>
      </c>
    </row>
    <row r="160" spans="1:13" ht="14.4" customHeight="1" x14ac:dyDescent="0.3">
      <c r="A160" s="649" t="s">
        <v>590</v>
      </c>
      <c r="B160" s="650" t="s">
        <v>3429</v>
      </c>
      <c r="C160" s="650" t="s">
        <v>1901</v>
      </c>
      <c r="D160" s="650" t="s">
        <v>1902</v>
      </c>
      <c r="E160" s="650" t="s">
        <v>1903</v>
      </c>
      <c r="F160" s="653"/>
      <c r="G160" s="653"/>
      <c r="H160" s="666">
        <v>0</v>
      </c>
      <c r="I160" s="653">
        <v>3</v>
      </c>
      <c r="J160" s="653">
        <v>165.32</v>
      </c>
      <c r="K160" s="666">
        <v>1</v>
      </c>
      <c r="L160" s="653">
        <v>3</v>
      </c>
      <c r="M160" s="654">
        <v>165.32</v>
      </c>
    </row>
    <row r="161" spans="1:13" ht="14.4" customHeight="1" x14ac:dyDescent="0.3">
      <c r="A161" s="649" t="s">
        <v>590</v>
      </c>
      <c r="B161" s="650" t="s">
        <v>3430</v>
      </c>
      <c r="C161" s="650" t="s">
        <v>1086</v>
      </c>
      <c r="D161" s="650" t="s">
        <v>1087</v>
      </c>
      <c r="E161" s="650" t="s">
        <v>1088</v>
      </c>
      <c r="F161" s="653"/>
      <c r="G161" s="653"/>
      <c r="H161" s="666">
        <v>0</v>
      </c>
      <c r="I161" s="653">
        <v>3</v>
      </c>
      <c r="J161" s="653">
        <v>193.61999999999995</v>
      </c>
      <c r="K161" s="666">
        <v>1</v>
      </c>
      <c r="L161" s="653">
        <v>3</v>
      </c>
      <c r="M161" s="654">
        <v>193.61999999999995</v>
      </c>
    </row>
    <row r="162" spans="1:13" ht="14.4" customHeight="1" x14ac:dyDescent="0.3">
      <c r="A162" s="649" t="s">
        <v>590</v>
      </c>
      <c r="B162" s="650" t="s">
        <v>3430</v>
      </c>
      <c r="C162" s="650" t="s">
        <v>1082</v>
      </c>
      <c r="D162" s="650" t="s">
        <v>1083</v>
      </c>
      <c r="E162" s="650" t="s">
        <v>1084</v>
      </c>
      <c r="F162" s="653"/>
      <c r="G162" s="653"/>
      <c r="H162" s="666">
        <v>0</v>
      </c>
      <c r="I162" s="653">
        <v>2</v>
      </c>
      <c r="J162" s="653">
        <v>72.640879352344768</v>
      </c>
      <c r="K162" s="666">
        <v>1</v>
      </c>
      <c r="L162" s="653">
        <v>2</v>
      </c>
      <c r="M162" s="654">
        <v>72.640879352344768</v>
      </c>
    </row>
    <row r="163" spans="1:13" ht="14.4" customHeight="1" x14ac:dyDescent="0.3">
      <c r="A163" s="649" t="s">
        <v>590</v>
      </c>
      <c r="B163" s="650" t="s">
        <v>3430</v>
      </c>
      <c r="C163" s="650" t="s">
        <v>2456</v>
      </c>
      <c r="D163" s="650" t="s">
        <v>1083</v>
      </c>
      <c r="E163" s="650" t="s">
        <v>2457</v>
      </c>
      <c r="F163" s="653"/>
      <c r="G163" s="653"/>
      <c r="H163" s="666">
        <v>0</v>
      </c>
      <c r="I163" s="653">
        <v>2</v>
      </c>
      <c r="J163" s="653">
        <v>301.6593552148762</v>
      </c>
      <c r="K163" s="666">
        <v>1</v>
      </c>
      <c r="L163" s="653">
        <v>2</v>
      </c>
      <c r="M163" s="654">
        <v>301.6593552148762</v>
      </c>
    </row>
    <row r="164" spans="1:13" ht="14.4" customHeight="1" x14ac:dyDescent="0.3">
      <c r="A164" s="649" t="s">
        <v>590</v>
      </c>
      <c r="B164" s="650" t="s">
        <v>3431</v>
      </c>
      <c r="C164" s="650" t="s">
        <v>2981</v>
      </c>
      <c r="D164" s="650" t="s">
        <v>2982</v>
      </c>
      <c r="E164" s="650" t="s">
        <v>1088</v>
      </c>
      <c r="F164" s="653"/>
      <c r="G164" s="653"/>
      <c r="H164" s="666">
        <v>0</v>
      </c>
      <c r="I164" s="653">
        <v>6</v>
      </c>
      <c r="J164" s="653">
        <v>255.01032520817103</v>
      </c>
      <c r="K164" s="666">
        <v>1</v>
      </c>
      <c r="L164" s="653">
        <v>6</v>
      </c>
      <c r="M164" s="654">
        <v>255.01032520817103</v>
      </c>
    </row>
    <row r="165" spans="1:13" ht="14.4" customHeight="1" x14ac:dyDescent="0.3">
      <c r="A165" s="649" t="s">
        <v>590</v>
      </c>
      <c r="B165" s="650" t="s">
        <v>3433</v>
      </c>
      <c r="C165" s="650" t="s">
        <v>2942</v>
      </c>
      <c r="D165" s="650" t="s">
        <v>3550</v>
      </c>
      <c r="E165" s="650" t="s">
        <v>3551</v>
      </c>
      <c r="F165" s="653"/>
      <c r="G165" s="653"/>
      <c r="H165" s="666">
        <v>0</v>
      </c>
      <c r="I165" s="653">
        <v>2</v>
      </c>
      <c r="J165" s="653">
        <v>56.179999999999993</v>
      </c>
      <c r="K165" s="666">
        <v>1</v>
      </c>
      <c r="L165" s="653">
        <v>2</v>
      </c>
      <c r="M165" s="654">
        <v>56.179999999999993</v>
      </c>
    </row>
    <row r="166" spans="1:13" ht="14.4" customHeight="1" x14ac:dyDescent="0.3">
      <c r="A166" s="649" t="s">
        <v>590</v>
      </c>
      <c r="B166" s="650" t="s">
        <v>3435</v>
      </c>
      <c r="C166" s="650" t="s">
        <v>1973</v>
      </c>
      <c r="D166" s="650" t="s">
        <v>1974</v>
      </c>
      <c r="E166" s="650" t="s">
        <v>1975</v>
      </c>
      <c r="F166" s="653"/>
      <c r="G166" s="653"/>
      <c r="H166" s="666">
        <v>0</v>
      </c>
      <c r="I166" s="653">
        <v>4</v>
      </c>
      <c r="J166" s="653">
        <v>261.96039734103925</v>
      </c>
      <c r="K166" s="666">
        <v>1</v>
      </c>
      <c r="L166" s="653">
        <v>4</v>
      </c>
      <c r="M166" s="654">
        <v>261.96039734103925</v>
      </c>
    </row>
    <row r="167" spans="1:13" ht="14.4" customHeight="1" x14ac:dyDescent="0.3">
      <c r="A167" s="649" t="s">
        <v>590</v>
      </c>
      <c r="B167" s="650" t="s">
        <v>3436</v>
      </c>
      <c r="C167" s="650" t="s">
        <v>2839</v>
      </c>
      <c r="D167" s="650" t="s">
        <v>2840</v>
      </c>
      <c r="E167" s="650" t="s">
        <v>2841</v>
      </c>
      <c r="F167" s="653"/>
      <c r="G167" s="653"/>
      <c r="H167" s="666">
        <v>0</v>
      </c>
      <c r="I167" s="653">
        <v>16</v>
      </c>
      <c r="J167" s="653">
        <v>264.45028844957403</v>
      </c>
      <c r="K167" s="666">
        <v>1</v>
      </c>
      <c r="L167" s="653">
        <v>16</v>
      </c>
      <c r="M167" s="654">
        <v>264.45028844957403</v>
      </c>
    </row>
    <row r="168" spans="1:13" ht="14.4" customHeight="1" x14ac:dyDescent="0.3">
      <c r="A168" s="649" t="s">
        <v>590</v>
      </c>
      <c r="B168" s="650" t="s">
        <v>3436</v>
      </c>
      <c r="C168" s="650" t="s">
        <v>1840</v>
      </c>
      <c r="D168" s="650" t="s">
        <v>1841</v>
      </c>
      <c r="E168" s="650" t="s">
        <v>1842</v>
      </c>
      <c r="F168" s="653"/>
      <c r="G168" s="653"/>
      <c r="H168" s="666">
        <v>0</v>
      </c>
      <c r="I168" s="653">
        <v>9</v>
      </c>
      <c r="J168" s="653">
        <v>219.18999999999994</v>
      </c>
      <c r="K168" s="666">
        <v>1</v>
      </c>
      <c r="L168" s="653">
        <v>9</v>
      </c>
      <c r="M168" s="654">
        <v>219.18999999999994</v>
      </c>
    </row>
    <row r="169" spans="1:13" ht="14.4" customHeight="1" x14ac:dyDescent="0.3">
      <c r="A169" s="649" t="s">
        <v>590</v>
      </c>
      <c r="B169" s="650" t="s">
        <v>3436</v>
      </c>
      <c r="C169" s="650" t="s">
        <v>2892</v>
      </c>
      <c r="D169" s="650" t="s">
        <v>3552</v>
      </c>
      <c r="E169" s="650" t="s">
        <v>1084</v>
      </c>
      <c r="F169" s="653"/>
      <c r="G169" s="653"/>
      <c r="H169" s="666">
        <v>0</v>
      </c>
      <c r="I169" s="653">
        <v>11</v>
      </c>
      <c r="J169" s="653">
        <v>556.48066602746133</v>
      </c>
      <c r="K169" s="666">
        <v>1</v>
      </c>
      <c r="L169" s="653">
        <v>11</v>
      </c>
      <c r="M169" s="654">
        <v>556.48066602746133</v>
      </c>
    </row>
    <row r="170" spans="1:13" ht="14.4" customHeight="1" x14ac:dyDescent="0.3">
      <c r="A170" s="649" t="s">
        <v>590</v>
      </c>
      <c r="B170" s="650" t="s">
        <v>3553</v>
      </c>
      <c r="C170" s="650" t="s">
        <v>2904</v>
      </c>
      <c r="D170" s="650" t="s">
        <v>2905</v>
      </c>
      <c r="E170" s="650" t="s">
        <v>1224</v>
      </c>
      <c r="F170" s="653"/>
      <c r="G170" s="653"/>
      <c r="H170" s="666">
        <v>0</v>
      </c>
      <c r="I170" s="653">
        <v>3</v>
      </c>
      <c r="J170" s="653">
        <v>339.48924818378197</v>
      </c>
      <c r="K170" s="666">
        <v>1</v>
      </c>
      <c r="L170" s="653">
        <v>3</v>
      </c>
      <c r="M170" s="654">
        <v>339.48924818378197</v>
      </c>
    </row>
    <row r="171" spans="1:13" ht="14.4" customHeight="1" x14ac:dyDescent="0.3">
      <c r="A171" s="649" t="s">
        <v>590</v>
      </c>
      <c r="B171" s="650" t="s">
        <v>3553</v>
      </c>
      <c r="C171" s="650" t="s">
        <v>2910</v>
      </c>
      <c r="D171" s="650" t="s">
        <v>3554</v>
      </c>
      <c r="E171" s="650" t="s">
        <v>1224</v>
      </c>
      <c r="F171" s="653"/>
      <c r="G171" s="653"/>
      <c r="H171" s="666">
        <v>0</v>
      </c>
      <c r="I171" s="653">
        <v>3</v>
      </c>
      <c r="J171" s="653">
        <v>295.17</v>
      </c>
      <c r="K171" s="666">
        <v>1</v>
      </c>
      <c r="L171" s="653">
        <v>3</v>
      </c>
      <c r="M171" s="654">
        <v>295.17</v>
      </c>
    </row>
    <row r="172" spans="1:13" ht="14.4" customHeight="1" x14ac:dyDescent="0.3">
      <c r="A172" s="649" t="s">
        <v>590</v>
      </c>
      <c r="B172" s="650" t="s">
        <v>3439</v>
      </c>
      <c r="C172" s="650" t="s">
        <v>2094</v>
      </c>
      <c r="D172" s="650" t="s">
        <v>2095</v>
      </c>
      <c r="E172" s="650" t="s">
        <v>916</v>
      </c>
      <c r="F172" s="653"/>
      <c r="G172" s="653"/>
      <c r="H172" s="666">
        <v>0</v>
      </c>
      <c r="I172" s="653">
        <v>2</v>
      </c>
      <c r="J172" s="653">
        <v>328.41996604693702</v>
      </c>
      <c r="K172" s="666">
        <v>1</v>
      </c>
      <c r="L172" s="653">
        <v>2</v>
      </c>
      <c r="M172" s="654">
        <v>328.41996604693702</v>
      </c>
    </row>
    <row r="173" spans="1:13" ht="14.4" customHeight="1" x14ac:dyDescent="0.3">
      <c r="A173" s="649" t="s">
        <v>590</v>
      </c>
      <c r="B173" s="650" t="s">
        <v>3440</v>
      </c>
      <c r="C173" s="650" t="s">
        <v>1959</v>
      </c>
      <c r="D173" s="650" t="s">
        <v>1960</v>
      </c>
      <c r="E173" s="650" t="s">
        <v>1756</v>
      </c>
      <c r="F173" s="653"/>
      <c r="G173" s="653"/>
      <c r="H173" s="666">
        <v>0</v>
      </c>
      <c r="I173" s="653">
        <v>15</v>
      </c>
      <c r="J173" s="653">
        <v>1044.7403048819203</v>
      </c>
      <c r="K173" s="666">
        <v>1</v>
      </c>
      <c r="L173" s="653">
        <v>15</v>
      </c>
      <c r="M173" s="654">
        <v>1044.7403048819203</v>
      </c>
    </row>
    <row r="174" spans="1:13" ht="14.4" customHeight="1" x14ac:dyDescent="0.3">
      <c r="A174" s="649" t="s">
        <v>590</v>
      </c>
      <c r="B174" s="650" t="s">
        <v>3442</v>
      </c>
      <c r="C174" s="650" t="s">
        <v>1860</v>
      </c>
      <c r="D174" s="650" t="s">
        <v>1861</v>
      </c>
      <c r="E174" s="650" t="s">
        <v>1224</v>
      </c>
      <c r="F174" s="653"/>
      <c r="G174" s="653"/>
      <c r="H174" s="666">
        <v>0</v>
      </c>
      <c r="I174" s="653">
        <v>10</v>
      </c>
      <c r="J174" s="653">
        <v>495.94027790777579</v>
      </c>
      <c r="K174" s="666">
        <v>1</v>
      </c>
      <c r="L174" s="653">
        <v>10</v>
      </c>
      <c r="M174" s="654">
        <v>495.94027790777579</v>
      </c>
    </row>
    <row r="175" spans="1:13" ht="14.4" customHeight="1" x14ac:dyDescent="0.3">
      <c r="A175" s="649" t="s">
        <v>590</v>
      </c>
      <c r="B175" s="650" t="s">
        <v>3442</v>
      </c>
      <c r="C175" s="650" t="s">
        <v>2987</v>
      </c>
      <c r="D175" s="650" t="s">
        <v>1861</v>
      </c>
      <c r="E175" s="650" t="s">
        <v>1211</v>
      </c>
      <c r="F175" s="653"/>
      <c r="G175" s="653"/>
      <c r="H175" s="666">
        <v>0</v>
      </c>
      <c r="I175" s="653">
        <v>1</v>
      </c>
      <c r="J175" s="653">
        <v>135.18000000000004</v>
      </c>
      <c r="K175" s="666">
        <v>1</v>
      </c>
      <c r="L175" s="653">
        <v>1</v>
      </c>
      <c r="M175" s="654">
        <v>135.18000000000004</v>
      </c>
    </row>
    <row r="176" spans="1:13" ht="14.4" customHeight="1" x14ac:dyDescent="0.3">
      <c r="A176" s="649" t="s">
        <v>590</v>
      </c>
      <c r="B176" s="650" t="s">
        <v>3555</v>
      </c>
      <c r="C176" s="650" t="s">
        <v>2984</v>
      </c>
      <c r="D176" s="650" t="s">
        <v>2985</v>
      </c>
      <c r="E176" s="650" t="s">
        <v>1903</v>
      </c>
      <c r="F176" s="653"/>
      <c r="G176" s="653"/>
      <c r="H176" s="666">
        <v>0</v>
      </c>
      <c r="I176" s="653">
        <v>2</v>
      </c>
      <c r="J176" s="653">
        <v>78.939999999999984</v>
      </c>
      <c r="K176" s="666">
        <v>1</v>
      </c>
      <c r="L176" s="653">
        <v>2</v>
      </c>
      <c r="M176" s="654">
        <v>78.939999999999984</v>
      </c>
    </row>
    <row r="177" spans="1:13" ht="14.4" customHeight="1" x14ac:dyDescent="0.3">
      <c r="A177" s="649" t="s">
        <v>590</v>
      </c>
      <c r="B177" s="650" t="s">
        <v>3555</v>
      </c>
      <c r="C177" s="650" t="s">
        <v>2928</v>
      </c>
      <c r="D177" s="650" t="s">
        <v>2929</v>
      </c>
      <c r="E177" s="650" t="s">
        <v>612</v>
      </c>
      <c r="F177" s="653"/>
      <c r="G177" s="653"/>
      <c r="H177" s="666">
        <v>0</v>
      </c>
      <c r="I177" s="653">
        <v>5</v>
      </c>
      <c r="J177" s="653">
        <v>319.34923410929673</v>
      </c>
      <c r="K177" s="666">
        <v>1</v>
      </c>
      <c r="L177" s="653">
        <v>5</v>
      </c>
      <c r="M177" s="654">
        <v>319.34923410929673</v>
      </c>
    </row>
    <row r="178" spans="1:13" ht="14.4" customHeight="1" x14ac:dyDescent="0.3">
      <c r="A178" s="649" t="s">
        <v>590</v>
      </c>
      <c r="B178" s="650" t="s">
        <v>3443</v>
      </c>
      <c r="C178" s="650" t="s">
        <v>2913</v>
      </c>
      <c r="D178" s="650" t="s">
        <v>3556</v>
      </c>
      <c r="E178" s="650" t="s">
        <v>1903</v>
      </c>
      <c r="F178" s="653"/>
      <c r="G178" s="653"/>
      <c r="H178" s="666">
        <v>0</v>
      </c>
      <c r="I178" s="653">
        <v>2</v>
      </c>
      <c r="J178" s="653">
        <v>97.92000000000003</v>
      </c>
      <c r="K178" s="666">
        <v>1</v>
      </c>
      <c r="L178" s="653">
        <v>2</v>
      </c>
      <c r="M178" s="654">
        <v>97.92000000000003</v>
      </c>
    </row>
    <row r="179" spans="1:13" ht="14.4" customHeight="1" x14ac:dyDescent="0.3">
      <c r="A179" s="649" t="s">
        <v>590</v>
      </c>
      <c r="B179" s="650" t="s">
        <v>3443</v>
      </c>
      <c r="C179" s="650" t="s">
        <v>1948</v>
      </c>
      <c r="D179" s="650" t="s">
        <v>1953</v>
      </c>
      <c r="E179" s="650" t="s">
        <v>612</v>
      </c>
      <c r="F179" s="653"/>
      <c r="G179" s="653"/>
      <c r="H179" s="666">
        <v>0</v>
      </c>
      <c r="I179" s="653">
        <v>8</v>
      </c>
      <c r="J179" s="653">
        <v>783.84</v>
      </c>
      <c r="K179" s="666">
        <v>1</v>
      </c>
      <c r="L179" s="653">
        <v>8</v>
      </c>
      <c r="M179" s="654">
        <v>783.84</v>
      </c>
    </row>
    <row r="180" spans="1:13" ht="14.4" customHeight="1" x14ac:dyDescent="0.3">
      <c r="A180" s="649" t="s">
        <v>590</v>
      </c>
      <c r="B180" s="650" t="s">
        <v>3443</v>
      </c>
      <c r="C180" s="650" t="s">
        <v>2946</v>
      </c>
      <c r="D180" s="650" t="s">
        <v>3557</v>
      </c>
      <c r="E180" s="650" t="s">
        <v>3558</v>
      </c>
      <c r="F180" s="653"/>
      <c r="G180" s="653"/>
      <c r="H180" s="666">
        <v>0</v>
      </c>
      <c r="I180" s="653">
        <v>1</v>
      </c>
      <c r="J180" s="653">
        <v>151.636146238279</v>
      </c>
      <c r="K180" s="666">
        <v>1</v>
      </c>
      <c r="L180" s="653">
        <v>1</v>
      </c>
      <c r="M180" s="654">
        <v>151.636146238279</v>
      </c>
    </row>
    <row r="181" spans="1:13" ht="14.4" customHeight="1" x14ac:dyDescent="0.3">
      <c r="A181" s="649" t="s">
        <v>590</v>
      </c>
      <c r="B181" s="650" t="s">
        <v>3559</v>
      </c>
      <c r="C181" s="650" t="s">
        <v>2956</v>
      </c>
      <c r="D181" s="650" t="s">
        <v>2957</v>
      </c>
      <c r="E181" s="650" t="s">
        <v>1903</v>
      </c>
      <c r="F181" s="653"/>
      <c r="G181" s="653"/>
      <c r="H181" s="666">
        <v>0</v>
      </c>
      <c r="I181" s="653">
        <v>2</v>
      </c>
      <c r="J181" s="653">
        <v>195.8</v>
      </c>
      <c r="K181" s="666">
        <v>1</v>
      </c>
      <c r="L181" s="653">
        <v>2</v>
      </c>
      <c r="M181" s="654">
        <v>195.8</v>
      </c>
    </row>
    <row r="182" spans="1:13" ht="14.4" customHeight="1" x14ac:dyDescent="0.3">
      <c r="A182" s="649" t="s">
        <v>590</v>
      </c>
      <c r="B182" s="650" t="s">
        <v>3559</v>
      </c>
      <c r="C182" s="650" t="s">
        <v>2925</v>
      </c>
      <c r="D182" s="650" t="s">
        <v>2926</v>
      </c>
      <c r="E182" s="650" t="s">
        <v>612</v>
      </c>
      <c r="F182" s="653"/>
      <c r="G182" s="653"/>
      <c r="H182" s="666">
        <v>0</v>
      </c>
      <c r="I182" s="653">
        <v>2</v>
      </c>
      <c r="J182" s="653">
        <v>303.27999875210998</v>
      </c>
      <c r="K182" s="666">
        <v>1</v>
      </c>
      <c r="L182" s="653">
        <v>2</v>
      </c>
      <c r="M182" s="654">
        <v>303.27999875210998</v>
      </c>
    </row>
    <row r="183" spans="1:13" ht="14.4" customHeight="1" x14ac:dyDescent="0.3">
      <c r="A183" s="649" t="s">
        <v>590</v>
      </c>
      <c r="B183" s="650" t="s">
        <v>3445</v>
      </c>
      <c r="C183" s="650" t="s">
        <v>2067</v>
      </c>
      <c r="D183" s="650" t="s">
        <v>2068</v>
      </c>
      <c r="E183" s="650" t="s">
        <v>2069</v>
      </c>
      <c r="F183" s="653"/>
      <c r="G183" s="653"/>
      <c r="H183" s="666">
        <v>0</v>
      </c>
      <c r="I183" s="653">
        <v>3</v>
      </c>
      <c r="J183" s="653">
        <v>382.44000000000011</v>
      </c>
      <c r="K183" s="666">
        <v>1</v>
      </c>
      <c r="L183" s="653">
        <v>3</v>
      </c>
      <c r="M183" s="654">
        <v>382.44000000000011</v>
      </c>
    </row>
    <row r="184" spans="1:13" ht="14.4" customHeight="1" x14ac:dyDescent="0.3">
      <c r="A184" s="649" t="s">
        <v>590</v>
      </c>
      <c r="B184" s="650" t="s">
        <v>3445</v>
      </c>
      <c r="C184" s="650" t="s">
        <v>2896</v>
      </c>
      <c r="D184" s="650" t="s">
        <v>2897</v>
      </c>
      <c r="E184" s="650" t="s">
        <v>3560</v>
      </c>
      <c r="F184" s="653"/>
      <c r="G184" s="653"/>
      <c r="H184" s="666">
        <v>0</v>
      </c>
      <c r="I184" s="653">
        <v>1</v>
      </c>
      <c r="J184" s="653">
        <v>171.96</v>
      </c>
      <c r="K184" s="666">
        <v>1</v>
      </c>
      <c r="L184" s="653">
        <v>1</v>
      </c>
      <c r="M184" s="654">
        <v>171.96</v>
      </c>
    </row>
    <row r="185" spans="1:13" ht="14.4" customHeight="1" x14ac:dyDescent="0.3">
      <c r="A185" s="649" t="s">
        <v>590</v>
      </c>
      <c r="B185" s="650" t="s">
        <v>3446</v>
      </c>
      <c r="C185" s="650" t="s">
        <v>1852</v>
      </c>
      <c r="D185" s="650" t="s">
        <v>1853</v>
      </c>
      <c r="E185" s="650" t="s">
        <v>3447</v>
      </c>
      <c r="F185" s="653"/>
      <c r="G185" s="653"/>
      <c r="H185" s="666">
        <v>0</v>
      </c>
      <c r="I185" s="653">
        <v>2</v>
      </c>
      <c r="J185" s="653">
        <v>246.58</v>
      </c>
      <c r="K185" s="666">
        <v>1</v>
      </c>
      <c r="L185" s="653">
        <v>2</v>
      </c>
      <c r="M185" s="654">
        <v>246.58</v>
      </c>
    </row>
    <row r="186" spans="1:13" ht="14.4" customHeight="1" x14ac:dyDescent="0.3">
      <c r="A186" s="649" t="s">
        <v>590</v>
      </c>
      <c r="B186" s="650" t="s">
        <v>3446</v>
      </c>
      <c r="C186" s="650" t="s">
        <v>2939</v>
      </c>
      <c r="D186" s="650" t="s">
        <v>1853</v>
      </c>
      <c r="E186" s="650" t="s">
        <v>2940</v>
      </c>
      <c r="F186" s="653"/>
      <c r="G186" s="653"/>
      <c r="H186" s="666">
        <v>0</v>
      </c>
      <c r="I186" s="653">
        <v>2</v>
      </c>
      <c r="J186" s="653">
        <v>752.86</v>
      </c>
      <c r="K186" s="666">
        <v>1</v>
      </c>
      <c r="L186" s="653">
        <v>2</v>
      </c>
      <c r="M186" s="654">
        <v>752.86</v>
      </c>
    </row>
    <row r="187" spans="1:13" ht="14.4" customHeight="1" x14ac:dyDescent="0.3">
      <c r="A187" s="649" t="s">
        <v>590</v>
      </c>
      <c r="B187" s="650" t="s">
        <v>3450</v>
      </c>
      <c r="C187" s="650" t="s">
        <v>1890</v>
      </c>
      <c r="D187" s="650" t="s">
        <v>1891</v>
      </c>
      <c r="E187" s="650" t="s">
        <v>1975</v>
      </c>
      <c r="F187" s="653"/>
      <c r="G187" s="653"/>
      <c r="H187" s="666">
        <v>0</v>
      </c>
      <c r="I187" s="653">
        <v>1</v>
      </c>
      <c r="J187" s="653">
        <v>48.940012020859733</v>
      </c>
      <c r="K187" s="666">
        <v>1</v>
      </c>
      <c r="L187" s="653">
        <v>1</v>
      </c>
      <c r="M187" s="654">
        <v>48.940012020859733</v>
      </c>
    </row>
    <row r="188" spans="1:13" ht="14.4" customHeight="1" x14ac:dyDescent="0.3">
      <c r="A188" s="649" t="s">
        <v>590</v>
      </c>
      <c r="B188" s="650" t="s">
        <v>3450</v>
      </c>
      <c r="C188" s="650" t="s">
        <v>2877</v>
      </c>
      <c r="D188" s="650" t="s">
        <v>2878</v>
      </c>
      <c r="E188" s="650" t="s">
        <v>3561</v>
      </c>
      <c r="F188" s="653"/>
      <c r="G188" s="653"/>
      <c r="H188" s="666">
        <v>0</v>
      </c>
      <c r="I188" s="653">
        <v>1</v>
      </c>
      <c r="J188" s="653">
        <v>218.52160133899301</v>
      </c>
      <c r="K188" s="666">
        <v>1</v>
      </c>
      <c r="L188" s="653">
        <v>1</v>
      </c>
      <c r="M188" s="654">
        <v>218.52160133899301</v>
      </c>
    </row>
    <row r="189" spans="1:13" ht="14.4" customHeight="1" x14ac:dyDescent="0.3">
      <c r="A189" s="649" t="s">
        <v>590</v>
      </c>
      <c r="B189" s="650" t="s">
        <v>3562</v>
      </c>
      <c r="C189" s="650" t="s">
        <v>2320</v>
      </c>
      <c r="D189" s="650" t="s">
        <v>2321</v>
      </c>
      <c r="E189" s="650" t="s">
        <v>2322</v>
      </c>
      <c r="F189" s="653">
        <v>1</v>
      </c>
      <c r="G189" s="653">
        <v>64.860000000000014</v>
      </c>
      <c r="H189" s="666">
        <v>1</v>
      </c>
      <c r="I189" s="653"/>
      <c r="J189" s="653"/>
      <c r="K189" s="666">
        <v>0</v>
      </c>
      <c r="L189" s="653">
        <v>1</v>
      </c>
      <c r="M189" s="654">
        <v>64.860000000000014</v>
      </c>
    </row>
    <row r="190" spans="1:13" ht="14.4" customHeight="1" x14ac:dyDescent="0.3">
      <c r="A190" s="649" t="s">
        <v>590</v>
      </c>
      <c r="B190" s="650" t="s">
        <v>3562</v>
      </c>
      <c r="C190" s="650" t="s">
        <v>2962</v>
      </c>
      <c r="D190" s="650" t="s">
        <v>2963</v>
      </c>
      <c r="E190" s="650" t="s">
        <v>3563</v>
      </c>
      <c r="F190" s="653"/>
      <c r="G190" s="653"/>
      <c r="H190" s="666">
        <v>0</v>
      </c>
      <c r="I190" s="653">
        <v>1</v>
      </c>
      <c r="J190" s="653">
        <v>97.760506421984516</v>
      </c>
      <c r="K190" s="666">
        <v>1</v>
      </c>
      <c r="L190" s="653">
        <v>1</v>
      </c>
      <c r="M190" s="654">
        <v>97.760506421984516</v>
      </c>
    </row>
    <row r="191" spans="1:13" ht="14.4" customHeight="1" x14ac:dyDescent="0.3">
      <c r="A191" s="649" t="s">
        <v>590</v>
      </c>
      <c r="B191" s="650" t="s">
        <v>3451</v>
      </c>
      <c r="C191" s="650" t="s">
        <v>2264</v>
      </c>
      <c r="D191" s="650" t="s">
        <v>2265</v>
      </c>
      <c r="E191" s="650" t="s">
        <v>2266</v>
      </c>
      <c r="F191" s="653"/>
      <c r="G191" s="653"/>
      <c r="H191" s="666">
        <v>0</v>
      </c>
      <c r="I191" s="653">
        <v>2</v>
      </c>
      <c r="J191" s="653">
        <v>25184.984067495447</v>
      </c>
      <c r="K191" s="666">
        <v>1</v>
      </c>
      <c r="L191" s="653">
        <v>2</v>
      </c>
      <c r="M191" s="654">
        <v>25184.984067495447</v>
      </c>
    </row>
    <row r="192" spans="1:13" ht="14.4" customHeight="1" x14ac:dyDescent="0.3">
      <c r="A192" s="649" t="s">
        <v>590</v>
      </c>
      <c r="B192" s="650" t="s">
        <v>3452</v>
      </c>
      <c r="C192" s="650" t="s">
        <v>2175</v>
      </c>
      <c r="D192" s="650" t="s">
        <v>3453</v>
      </c>
      <c r="E192" s="650" t="s">
        <v>3454</v>
      </c>
      <c r="F192" s="653"/>
      <c r="G192" s="653"/>
      <c r="H192" s="666">
        <v>0</v>
      </c>
      <c r="I192" s="653">
        <v>14</v>
      </c>
      <c r="J192" s="653">
        <v>2062.58</v>
      </c>
      <c r="K192" s="666">
        <v>1</v>
      </c>
      <c r="L192" s="653">
        <v>14</v>
      </c>
      <c r="M192" s="654">
        <v>2062.58</v>
      </c>
    </row>
    <row r="193" spans="1:13" ht="14.4" customHeight="1" x14ac:dyDescent="0.3">
      <c r="A193" s="649" t="s">
        <v>590</v>
      </c>
      <c r="B193" s="650" t="s">
        <v>3452</v>
      </c>
      <c r="C193" s="650" t="s">
        <v>2194</v>
      </c>
      <c r="D193" s="650" t="s">
        <v>3455</v>
      </c>
      <c r="E193" s="650" t="s">
        <v>3456</v>
      </c>
      <c r="F193" s="653"/>
      <c r="G193" s="653"/>
      <c r="H193" s="666">
        <v>0</v>
      </c>
      <c r="I193" s="653">
        <v>73.199999999999989</v>
      </c>
      <c r="J193" s="653">
        <v>6734.3957816294178</v>
      </c>
      <c r="K193" s="666">
        <v>1</v>
      </c>
      <c r="L193" s="653">
        <v>73.199999999999989</v>
      </c>
      <c r="M193" s="654">
        <v>6734.3957816294178</v>
      </c>
    </row>
    <row r="194" spans="1:13" ht="14.4" customHeight="1" x14ac:dyDescent="0.3">
      <c r="A194" s="649" t="s">
        <v>590</v>
      </c>
      <c r="B194" s="650" t="s">
        <v>3452</v>
      </c>
      <c r="C194" s="650" t="s">
        <v>3040</v>
      </c>
      <c r="D194" s="650" t="s">
        <v>3564</v>
      </c>
      <c r="E194" s="650" t="s">
        <v>3565</v>
      </c>
      <c r="F194" s="653"/>
      <c r="G194" s="653"/>
      <c r="H194" s="666">
        <v>0</v>
      </c>
      <c r="I194" s="653">
        <v>3</v>
      </c>
      <c r="J194" s="653">
        <v>361.29</v>
      </c>
      <c r="K194" s="666">
        <v>1</v>
      </c>
      <c r="L194" s="653">
        <v>3</v>
      </c>
      <c r="M194" s="654">
        <v>361.29</v>
      </c>
    </row>
    <row r="195" spans="1:13" ht="14.4" customHeight="1" x14ac:dyDescent="0.3">
      <c r="A195" s="649" t="s">
        <v>590</v>
      </c>
      <c r="B195" s="650" t="s">
        <v>3457</v>
      </c>
      <c r="C195" s="650" t="s">
        <v>2252</v>
      </c>
      <c r="D195" s="650" t="s">
        <v>2253</v>
      </c>
      <c r="E195" s="650" t="s">
        <v>3458</v>
      </c>
      <c r="F195" s="653"/>
      <c r="G195" s="653"/>
      <c r="H195" s="666">
        <v>0</v>
      </c>
      <c r="I195" s="653">
        <v>4</v>
      </c>
      <c r="J195" s="653">
        <v>613.1999999999997</v>
      </c>
      <c r="K195" s="666">
        <v>1</v>
      </c>
      <c r="L195" s="653">
        <v>4</v>
      </c>
      <c r="M195" s="654">
        <v>613.1999999999997</v>
      </c>
    </row>
    <row r="196" spans="1:13" ht="14.4" customHeight="1" x14ac:dyDescent="0.3">
      <c r="A196" s="649" t="s">
        <v>590</v>
      </c>
      <c r="B196" s="650" t="s">
        <v>3459</v>
      </c>
      <c r="C196" s="650" t="s">
        <v>2260</v>
      </c>
      <c r="D196" s="650" t="s">
        <v>2261</v>
      </c>
      <c r="E196" s="650" t="s">
        <v>2262</v>
      </c>
      <c r="F196" s="653"/>
      <c r="G196" s="653"/>
      <c r="H196" s="666">
        <v>0</v>
      </c>
      <c r="I196" s="653">
        <v>2</v>
      </c>
      <c r="J196" s="653">
        <v>119.84</v>
      </c>
      <c r="K196" s="666">
        <v>1</v>
      </c>
      <c r="L196" s="653">
        <v>2</v>
      </c>
      <c r="M196" s="654">
        <v>119.84</v>
      </c>
    </row>
    <row r="197" spans="1:13" ht="14.4" customHeight="1" x14ac:dyDescent="0.3">
      <c r="A197" s="649" t="s">
        <v>590</v>
      </c>
      <c r="B197" s="650" t="s">
        <v>3566</v>
      </c>
      <c r="C197" s="650" t="s">
        <v>3073</v>
      </c>
      <c r="D197" s="650" t="s">
        <v>3074</v>
      </c>
      <c r="E197" s="650" t="s">
        <v>3567</v>
      </c>
      <c r="F197" s="653"/>
      <c r="G197" s="653"/>
      <c r="H197" s="666">
        <v>0</v>
      </c>
      <c r="I197" s="653">
        <v>1</v>
      </c>
      <c r="J197" s="653">
        <v>57.36999999999999</v>
      </c>
      <c r="K197" s="666">
        <v>1</v>
      </c>
      <c r="L197" s="653">
        <v>1</v>
      </c>
      <c r="M197" s="654">
        <v>57.36999999999999</v>
      </c>
    </row>
    <row r="198" spans="1:13" ht="14.4" customHeight="1" x14ac:dyDescent="0.3">
      <c r="A198" s="649" t="s">
        <v>590</v>
      </c>
      <c r="B198" s="650" t="s">
        <v>3466</v>
      </c>
      <c r="C198" s="650" t="s">
        <v>3077</v>
      </c>
      <c r="D198" s="650" t="s">
        <v>3078</v>
      </c>
      <c r="E198" s="650" t="s">
        <v>3568</v>
      </c>
      <c r="F198" s="653"/>
      <c r="G198" s="653"/>
      <c r="H198" s="666">
        <v>0</v>
      </c>
      <c r="I198" s="653">
        <v>4</v>
      </c>
      <c r="J198" s="653">
        <v>7332.49682726624</v>
      </c>
      <c r="K198" s="666">
        <v>1</v>
      </c>
      <c r="L198" s="653">
        <v>4</v>
      </c>
      <c r="M198" s="654">
        <v>7332.49682726624</v>
      </c>
    </row>
    <row r="199" spans="1:13" ht="14.4" customHeight="1" x14ac:dyDescent="0.3">
      <c r="A199" s="649" t="s">
        <v>590</v>
      </c>
      <c r="B199" s="650" t="s">
        <v>3473</v>
      </c>
      <c r="C199" s="650" t="s">
        <v>1668</v>
      </c>
      <c r="D199" s="650" t="s">
        <v>1669</v>
      </c>
      <c r="E199" s="650" t="s">
        <v>1670</v>
      </c>
      <c r="F199" s="653"/>
      <c r="G199" s="653"/>
      <c r="H199" s="666">
        <v>0</v>
      </c>
      <c r="I199" s="653">
        <v>95.062663299999969</v>
      </c>
      <c r="J199" s="653">
        <v>4462.587470144219</v>
      </c>
      <c r="K199" s="666">
        <v>1</v>
      </c>
      <c r="L199" s="653">
        <v>95.062663299999969</v>
      </c>
      <c r="M199" s="654">
        <v>4462.587470144219</v>
      </c>
    </row>
    <row r="200" spans="1:13" ht="14.4" customHeight="1" x14ac:dyDescent="0.3">
      <c r="A200" s="649" t="s">
        <v>590</v>
      </c>
      <c r="B200" s="650" t="s">
        <v>3473</v>
      </c>
      <c r="C200" s="650" t="s">
        <v>1671</v>
      </c>
      <c r="D200" s="650" t="s">
        <v>1669</v>
      </c>
      <c r="E200" s="650" t="s">
        <v>1672</v>
      </c>
      <c r="F200" s="653"/>
      <c r="G200" s="653"/>
      <c r="H200" s="666">
        <v>0</v>
      </c>
      <c r="I200" s="653">
        <v>141.23797920000001</v>
      </c>
      <c r="J200" s="653">
        <v>10043.208997799788</v>
      </c>
      <c r="K200" s="666">
        <v>1</v>
      </c>
      <c r="L200" s="653">
        <v>141.23797920000001</v>
      </c>
      <c r="M200" s="654">
        <v>10043.208997799788</v>
      </c>
    </row>
    <row r="201" spans="1:13" ht="14.4" customHeight="1" x14ac:dyDescent="0.3">
      <c r="A201" s="649" t="s">
        <v>590</v>
      </c>
      <c r="B201" s="650" t="s">
        <v>3473</v>
      </c>
      <c r="C201" s="650" t="s">
        <v>1673</v>
      </c>
      <c r="D201" s="650" t="s">
        <v>1669</v>
      </c>
      <c r="E201" s="650" t="s">
        <v>1674</v>
      </c>
      <c r="F201" s="653"/>
      <c r="G201" s="653"/>
      <c r="H201" s="666">
        <v>0</v>
      </c>
      <c r="I201" s="653">
        <v>40.155712000000001</v>
      </c>
      <c r="J201" s="653">
        <v>12717.968605522983</v>
      </c>
      <c r="K201" s="666">
        <v>1</v>
      </c>
      <c r="L201" s="653">
        <v>40.155712000000001</v>
      </c>
      <c r="M201" s="654">
        <v>12717.968605522983</v>
      </c>
    </row>
    <row r="202" spans="1:13" ht="14.4" customHeight="1" x14ac:dyDescent="0.3">
      <c r="A202" s="649" t="s">
        <v>590</v>
      </c>
      <c r="B202" s="650" t="s">
        <v>3474</v>
      </c>
      <c r="C202" s="650" t="s">
        <v>1595</v>
      </c>
      <c r="D202" s="650" t="s">
        <v>3475</v>
      </c>
      <c r="E202" s="650" t="s">
        <v>3476</v>
      </c>
      <c r="F202" s="653"/>
      <c r="G202" s="653"/>
      <c r="H202" s="666">
        <v>0</v>
      </c>
      <c r="I202" s="653">
        <v>18.072888900000002</v>
      </c>
      <c r="J202" s="653">
        <v>2439.7147651939181</v>
      </c>
      <c r="K202" s="666">
        <v>1</v>
      </c>
      <c r="L202" s="653">
        <v>18.072888900000002</v>
      </c>
      <c r="M202" s="654">
        <v>2439.7147651939181</v>
      </c>
    </row>
    <row r="203" spans="1:13" ht="14.4" customHeight="1" x14ac:dyDescent="0.3">
      <c r="A203" s="649" t="s">
        <v>590</v>
      </c>
      <c r="B203" s="650" t="s">
        <v>3474</v>
      </c>
      <c r="C203" s="650" t="s">
        <v>1625</v>
      </c>
      <c r="D203" s="650" t="s">
        <v>3475</v>
      </c>
      <c r="E203" s="650" t="s">
        <v>3477</v>
      </c>
      <c r="F203" s="653"/>
      <c r="G203" s="653"/>
      <c r="H203" s="666">
        <v>0</v>
      </c>
      <c r="I203" s="653">
        <v>5.4010320000000007</v>
      </c>
      <c r="J203" s="653">
        <v>9904.6250797594876</v>
      </c>
      <c r="K203" s="666">
        <v>1</v>
      </c>
      <c r="L203" s="653">
        <v>5.4010320000000007</v>
      </c>
      <c r="M203" s="654">
        <v>9904.6250797594876</v>
      </c>
    </row>
    <row r="204" spans="1:13" ht="14.4" customHeight="1" x14ac:dyDescent="0.3">
      <c r="A204" s="649" t="s">
        <v>590</v>
      </c>
      <c r="B204" s="650" t="s">
        <v>3474</v>
      </c>
      <c r="C204" s="650" t="s">
        <v>1612</v>
      </c>
      <c r="D204" s="650" t="s">
        <v>3475</v>
      </c>
      <c r="E204" s="650" t="s">
        <v>3478</v>
      </c>
      <c r="F204" s="653"/>
      <c r="G204" s="653"/>
      <c r="H204" s="666">
        <v>0</v>
      </c>
      <c r="I204" s="653">
        <v>6</v>
      </c>
      <c r="J204" s="653">
        <v>8700.4832630970013</v>
      </c>
      <c r="K204" s="666">
        <v>1</v>
      </c>
      <c r="L204" s="653">
        <v>6</v>
      </c>
      <c r="M204" s="654">
        <v>8700.4832630970013</v>
      </c>
    </row>
    <row r="205" spans="1:13" ht="14.4" customHeight="1" x14ac:dyDescent="0.3">
      <c r="A205" s="649" t="s">
        <v>590</v>
      </c>
      <c r="B205" s="650" t="s">
        <v>3479</v>
      </c>
      <c r="C205" s="650" t="s">
        <v>2045</v>
      </c>
      <c r="D205" s="650" t="s">
        <v>2046</v>
      </c>
      <c r="E205" s="650" t="s">
        <v>2047</v>
      </c>
      <c r="F205" s="653"/>
      <c r="G205" s="653"/>
      <c r="H205" s="666">
        <v>0</v>
      </c>
      <c r="I205" s="653">
        <v>30.855</v>
      </c>
      <c r="J205" s="653">
        <v>3000.0063846282096</v>
      </c>
      <c r="K205" s="666">
        <v>1</v>
      </c>
      <c r="L205" s="653">
        <v>30.855</v>
      </c>
      <c r="M205" s="654">
        <v>3000.0063846282096</v>
      </c>
    </row>
    <row r="206" spans="1:13" ht="14.4" customHeight="1" x14ac:dyDescent="0.3">
      <c r="A206" s="649" t="s">
        <v>590</v>
      </c>
      <c r="B206" s="650" t="s">
        <v>3479</v>
      </c>
      <c r="C206" s="650" t="s">
        <v>2049</v>
      </c>
      <c r="D206" s="650" t="s">
        <v>2046</v>
      </c>
      <c r="E206" s="650" t="s">
        <v>3480</v>
      </c>
      <c r="F206" s="653"/>
      <c r="G206" s="653"/>
      <c r="H206" s="666">
        <v>0</v>
      </c>
      <c r="I206" s="653">
        <v>222.33747299999996</v>
      </c>
      <c r="J206" s="653">
        <v>52118.551032747753</v>
      </c>
      <c r="K206" s="666">
        <v>1</v>
      </c>
      <c r="L206" s="653">
        <v>222.33747299999996</v>
      </c>
      <c r="M206" s="654">
        <v>52118.551032747753</v>
      </c>
    </row>
    <row r="207" spans="1:13" ht="14.4" customHeight="1" x14ac:dyDescent="0.3">
      <c r="A207" s="649" t="s">
        <v>590</v>
      </c>
      <c r="B207" s="650" t="s">
        <v>3482</v>
      </c>
      <c r="C207" s="650" t="s">
        <v>2055</v>
      </c>
      <c r="D207" s="650" t="s">
        <v>2056</v>
      </c>
      <c r="E207" s="650" t="s">
        <v>2057</v>
      </c>
      <c r="F207" s="653"/>
      <c r="G207" s="653"/>
      <c r="H207" s="666">
        <v>0</v>
      </c>
      <c r="I207" s="653">
        <v>54.860157600000001</v>
      </c>
      <c r="J207" s="653">
        <v>34160.21711153692</v>
      </c>
      <c r="K207" s="666">
        <v>1</v>
      </c>
      <c r="L207" s="653">
        <v>54.860157600000001</v>
      </c>
      <c r="M207" s="654">
        <v>34160.21711153692</v>
      </c>
    </row>
    <row r="208" spans="1:13" ht="14.4" customHeight="1" x14ac:dyDescent="0.3">
      <c r="A208" s="649" t="s">
        <v>590</v>
      </c>
      <c r="B208" s="650" t="s">
        <v>3482</v>
      </c>
      <c r="C208" s="650" t="s">
        <v>2088</v>
      </c>
      <c r="D208" s="650" t="s">
        <v>2089</v>
      </c>
      <c r="E208" s="650" t="s">
        <v>2090</v>
      </c>
      <c r="F208" s="653"/>
      <c r="G208" s="653"/>
      <c r="H208" s="666">
        <v>0</v>
      </c>
      <c r="I208" s="653">
        <v>31.320720300000009</v>
      </c>
      <c r="J208" s="653">
        <v>21564.648131899849</v>
      </c>
      <c r="K208" s="666">
        <v>1</v>
      </c>
      <c r="L208" s="653">
        <v>31.320720300000009</v>
      </c>
      <c r="M208" s="654">
        <v>21564.648131899849</v>
      </c>
    </row>
    <row r="209" spans="1:13" ht="14.4" customHeight="1" x14ac:dyDescent="0.3">
      <c r="A209" s="649" t="s">
        <v>590</v>
      </c>
      <c r="B209" s="650" t="s">
        <v>3482</v>
      </c>
      <c r="C209" s="650" t="s">
        <v>2091</v>
      </c>
      <c r="D209" s="650" t="s">
        <v>2092</v>
      </c>
      <c r="E209" s="650" t="s">
        <v>2093</v>
      </c>
      <c r="F209" s="653"/>
      <c r="G209" s="653"/>
      <c r="H209" s="666">
        <v>0</v>
      </c>
      <c r="I209" s="653">
        <v>179.63676300000003</v>
      </c>
      <c r="J209" s="653">
        <v>47984.449482645141</v>
      </c>
      <c r="K209" s="666">
        <v>1</v>
      </c>
      <c r="L209" s="653">
        <v>179.63676300000003</v>
      </c>
      <c r="M209" s="654">
        <v>47984.449482645141</v>
      </c>
    </row>
    <row r="210" spans="1:13" ht="14.4" customHeight="1" x14ac:dyDescent="0.3">
      <c r="A210" s="649" t="s">
        <v>590</v>
      </c>
      <c r="B210" s="650" t="s">
        <v>3483</v>
      </c>
      <c r="C210" s="650" t="s">
        <v>1645</v>
      </c>
      <c r="D210" s="650" t="s">
        <v>3484</v>
      </c>
      <c r="E210" s="650" t="s">
        <v>1647</v>
      </c>
      <c r="F210" s="653"/>
      <c r="G210" s="653"/>
      <c r="H210" s="666">
        <v>0</v>
      </c>
      <c r="I210" s="653">
        <v>15.020384600000002</v>
      </c>
      <c r="J210" s="653">
        <v>11236.202899214446</v>
      </c>
      <c r="K210" s="666">
        <v>1</v>
      </c>
      <c r="L210" s="653">
        <v>15.020384600000002</v>
      </c>
      <c r="M210" s="654">
        <v>11236.202899214446</v>
      </c>
    </row>
    <row r="211" spans="1:13" ht="14.4" customHeight="1" x14ac:dyDescent="0.3">
      <c r="A211" s="649" t="s">
        <v>590</v>
      </c>
      <c r="B211" s="650" t="s">
        <v>3483</v>
      </c>
      <c r="C211" s="650" t="s">
        <v>1693</v>
      </c>
      <c r="D211" s="650" t="s">
        <v>3484</v>
      </c>
      <c r="E211" s="650" t="s">
        <v>1695</v>
      </c>
      <c r="F211" s="653"/>
      <c r="G211" s="653"/>
      <c r="H211" s="666">
        <v>0</v>
      </c>
      <c r="I211" s="653">
        <v>37.729652700000003</v>
      </c>
      <c r="J211" s="653">
        <v>19310.985852576403</v>
      </c>
      <c r="K211" s="666">
        <v>1</v>
      </c>
      <c r="L211" s="653">
        <v>37.729652700000003</v>
      </c>
      <c r="M211" s="654">
        <v>19310.985852576403</v>
      </c>
    </row>
    <row r="212" spans="1:13" ht="14.4" customHeight="1" x14ac:dyDescent="0.3">
      <c r="A212" s="649" t="s">
        <v>590</v>
      </c>
      <c r="B212" s="650" t="s">
        <v>3483</v>
      </c>
      <c r="C212" s="650" t="s">
        <v>1795</v>
      </c>
      <c r="D212" s="650" t="s">
        <v>1796</v>
      </c>
      <c r="E212" s="650" t="s">
        <v>1797</v>
      </c>
      <c r="F212" s="653">
        <v>11.817</v>
      </c>
      <c r="G212" s="653">
        <v>1467.6713999999999</v>
      </c>
      <c r="H212" s="666">
        <v>1</v>
      </c>
      <c r="I212" s="653"/>
      <c r="J212" s="653"/>
      <c r="K212" s="666">
        <v>0</v>
      </c>
      <c r="L212" s="653">
        <v>11.817</v>
      </c>
      <c r="M212" s="654">
        <v>1467.6713999999999</v>
      </c>
    </row>
    <row r="213" spans="1:13" ht="14.4" customHeight="1" x14ac:dyDescent="0.3">
      <c r="A213" s="649" t="s">
        <v>590</v>
      </c>
      <c r="B213" s="650" t="s">
        <v>3483</v>
      </c>
      <c r="C213" s="650" t="s">
        <v>1798</v>
      </c>
      <c r="D213" s="650" t="s">
        <v>1796</v>
      </c>
      <c r="E213" s="650" t="s">
        <v>1799</v>
      </c>
      <c r="F213" s="653">
        <v>44.124000000000002</v>
      </c>
      <c r="G213" s="653">
        <v>9590.3514000000014</v>
      </c>
      <c r="H213" s="666">
        <v>1</v>
      </c>
      <c r="I213" s="653"/>
      <c r="J213" s="653"/>
      <c r="K213" s="666">
        <v>0</v>
      </c>
      <c r="L213" s="653">
        <v>44.124000000000002</v>
      </c>
      <c r="M213" s="654">
        <v>9590.3514000000014</v>
      </c>
    </row>
    <row r="214" spans="1:13" ht="14.4" customHeight="1" x14ac:dyDescent="0.3">
      <c r="A214" s="649" t="s">
        <v>590</v>
      </c>
      <c r="B214" s="650" t="s">
        <v>3485</v>
      </c>
      <c r="C214" s="650" t="s">
        <v>2078</v>
      </c>
      <c r="D214" s="650" t="s">
        <v>3486</v>
      </c>
      <c r="E214" s="650" t="s">
        <v>2080</v>
      </c>
      <c r="F214" s="653"/>
      <c r="G214" s="653"/>
      <c r="H214" s="666">
        <v>0</v>
      </c>
      <c r="I214" s="653">
        <v>23.695999999999998</v>
      </c>
      <c r="J214" s="653">
        <v>11730.185693944071</v>
      </c>
      <c r="K214" s="666">
        <v>1</v>
      </c>
      <c r="L214" s="653">
        <v>23.695999999999998</v>
      </c>
      <c r="M214" s="654">
        <v>11730.185693944071</v>
      </c>
    </row>
    <row r="215" spans="1:13" ht="14.4" customHeight="1" x14ac:dyDescent="0.3">
      <c r="A215" s="649" t="s">
        <v>590</v>
      </c>
      <c r="B215" s="650" t="s">
        <v>3485</v>
      </c>
      <c r="C215" s="650" t="s">
        <v>2106</v>
      </c>
      <c r="D215" s="650" t="s">
        <v>3486</v>
      </c>
      <c r="E215" s="650" t="s">
        <v>2047</v>
      </c>
      <c r="F215" s="653"/>
      <c r="G215" s="653"/>
      <c r="H215" s="666">
        <v>0</v>
      </c>
      <c r="I215" s="653">
        <v>14.927999999999999</v>
      </c>
      <c r="J215" s="653">
        <v>9167.4642771444651</v>
      </c>
      <c r="K215" s="666">
        <v>1</v>
      </c>
      <c r="L215" s="653">
        <v>14.927999999999999</v>
      </c>
      <c r="M215" s="654">
        <v>9167.4642771444651</v>
      </c>
    </row>
    <row r="216" spans="1:13" ht="14.4" customHeight="1" x14ac:dyDescent="0.3">
      <c r="A216" s="649" t="s">
        <v>590</v>
      </c>
      <c r="B216" s="650" t="s">
        <v>3485</v>
      </c>
      <c r="C216" s="650" t="s">
        <v>2109</v>
      </c>
      <c r="D216" s="650" t="s">
        <v>3486</v>
      </c>
      <c r="E216" s="650" t="s">
        <v>2111</v>
      </c>
      <c r="F216" s="653"/>
      <c r="G216" s="653"/>
      <c r="H216" s="666">
        <v>0</v>
      </c>
      <c r="I216" s="653">
        <v>36.573</v>
      </c>
      <c r="J216" s="653">
        <v>60441.996709909145</v>
      </c>
      <c r="K216" s="666">
        <v>1</v>
      </c>
      <c r="L216" s="653">
        <v>36.573</v>
      </c>
      <c r="M216" s="654">
        <v>60441.996709909145</v>
      </c>
    </row>
    <row r="217" spans="1:13" ht="14.4" customHeight="1" x14ac:dyDescent="0.3">
      <c r="A217" s="649" t="s">
        <v>590</v>
      </c>
      <c r="B217" s="650" t="s">
        <v>3485</v>
      </c>
      <c r="C217" s="650" t="s">
        <v>2323</v>
      </c>
      <c r="D217" s="650" t="s">
        <v>618</v>
      </c>
      <c r="E217" s="650" t="s">
        <v>2324</v>
      </c>
      <c r="F217" s="653">
        <v>3</v>
      </c>
      <c r="G217" s="653">
        <v>174.23117616077911</v>
      </c>
      <c r="H217" s="666">
        <v>1</v>
      </c>
      <c r="I217" s="653"/>
      <c r="J217" s="653"/>
      <c r="K217" s="666">
        <v>0</v>
      </c>
      <c r="L217" s="653">
        <v>3</v>
      </c>
      <c r="M217" s="654">
        <v>174.23117616077911</v>
      </c>
    </row>
    <row r="218" spans="1:13" ht="14.4" customHeight="1" x14ac:dyDescent="0.3">
      <c r="A218" s="649" t="s">
        <v>590</v>
      </c>
      <c r="B218" s="650" t="s">
        <v>3485</v>
      </c>
      <c r="C218" s="650" t="s">
        <v>617</v>
      </c>
      <c r="D218" s="650" t="s">
        <v>618</v>
      </c>
      <c r="E218" s="650" t="s">
        <v>3487</v>
      </c>
      <c r="F218" s="653">
        <v>7.2379999999999995</v>
      </c>
      <c r="G218" s="653">
        <v>1261.0128767171791</v>
      </c>
      <c r="H218" s="666">
        <v>1</v>
      </c>
      <c r="I218" s="653"/>
      <c r="J218" s="653"/>
      <c r="K218" s="666">
        <v>0</v>
      </c>
      <c r="L218" s="653">
        <v>7.2379999999999995</v>
      </c>
      <c r="M218" s="654">
        <v>1261.0128767171791</v>
      </c>
    </row>
    <row r="219" spans="1:13" ht="14.4" customHeight="1" x14ac:dyDescent="0.3">
      <c r="A219" s="649" t="s">
        <v>590</v>
      </c>
      <c r="B219" s="650" t="s">
        <v>3569</v>
      </c>
      <c r="C219" s="650" t="s">
        <v>3007</v>
      </c>
      <c r="D219" s="650" t="s">
        <v>3570</v>
      </c>
      <c r="E219" s="650" t="s">
        <v>1722</v>
      </c>
      <c r="F219" s="653"/>
      <c r="G219" s="653"/>
      <c r="H219" s="666">
        <v>0</v>
      </c>
      <c r="I219" s="653">
        <v>1</v>
      </c>
      <c r="J219" s="653">
        <v>197.81</v>
      </c>
      <c r="K219" s="666">
        <v>1</v>
      </c>
      <c r="L219" s="653">
        <v>1</v>
      </c>
      <c r="M219" s="654">
        <v>197.81</v>
      </c>
    </row>
    <row r="220" spans="1:13" ht="14.4" customHeight="1" x14ac:dyDescent="0.3">
      <c r="A220" s="649" t="s">
        <v>590</v>
      </c>
      <c r="B220" s="650" t="s">
        <v>3569</v>
      </c>
      <c r="C220" s="650" t="s">
        <v>3003</v>
      </c>
      <c r="D220" s="650" t="s">
        <v>3571</v>
      </c>
      <c r="E220" s="650" t="s">
        <v>3572</v>
      </c>
      <c r="F220" s="653"/>
      <c r="G220" s="653"/>
      <c r="H220" s="666">
        <v>0</v>
      </c>
      <c r="I220" s="653">
        <v>1</v>
      </c>
      <c r="J220" s="653">
        <v>252.03</v>
      </c>
      <c r="K220" s="666">
        <v>1</v>
      </c>
      <c r="L220" s="653">
        <v>1</v>
      </c>
      <c r="M220" s="654">
        <v>252.03</v>
      </c>
    </row>
    <row r="221" spans="1:13" ht="14.4" customHeight="1" x14ac:dyDescent="0.3">
      <c r="A221" s="649" t="s">
        <v>590</v>
      </c>
      <c r="B221" s="650" t="s">
        <v>3492</v>
      </c>
      <c r="C221" s="650" t="s">
        <v>1848</v>
      </c>
      <c r="D221" s="650" t="s">
        <v>1849</v>
      </c>
      <c r="E221" s="650" t="s">
        <v>1774</v>
      </c>
      <c r="F221" s="653"/>
      <c r="G221" s="653"/>
      <c r="H221" s="666">
        <v>0</v>
      </c>
      <c r="I221" s="653">
        <v>21</v>
      </c>
      <c r="J221" s="653">
        <v>2651.6931046753325</v>
      </c>
      <c r="K221" s="666">
        <v>1</v>
      </c>
      <c r="L221" s="653">
        <v>21</v>
      </c>
      <c r="M221" s="654">
        <v>2651.6931046753325</v>
      </c>
    </row>
    <row r="222" spans="1:13" ht="14.4" customHeight="1" x14ac:dyDescent="0.3">
      <c r="A222" s="649" t="s">
        <v>590</v>
      </c>
      <c r="B222" s="650" t="s">
        <v>3494</v>
      </c>
      <c r="C222" s="650" t="s">
        <v>1060</v>
      </c>
      <c r="D222" s="650" t="s">
        <v>1061</v>
      </c>
      <c r="E222" s="650" t="s">
        <v>1062</v>
      </c>
      <c r="F222" s="653"/>
      <c r="G222" s="653"/>
      <c r="H222" s="666">
        <v>0</v>
      </c>
      <c r="I222" s="653">
        <v>6</v>
      </c>
      <c r="J222" s="653">
        <v>430.02</v>
      </c>
      <c r="K222" s="666">
        <v>1</v>
      </c>
      <c r="L222" s="653">
        <v>6</v>
      </c>
      <c r="M222" s="654">
        <v>430.02</v>
      </c>
    </row>
    <row r="223" spans="1:13" ht="14.4" customHeight="1" x14ac:dyDescent="0.3">
      <c r="A223" s="649" t="s">
        <v>590</v>
      </c>
      <c r="B223" s="650" t="s">
        <v>3495</v>
      </c>
      <c r="C223" s="650" t="s">
        <v>2052</v>
      </c>
      <c r="D223" s="650" t="s">
        <v>3496</v>
      </c>
      <c r="E223" s="650" t="s">
        <v>3089</v>
      </c>
      <c r="F223" s="653"/>
      <c r="G223" s="653"/>
      <c r="H223" s="666">
        <v>0</v>
      </c>
      <c r="I223" s="653">
        <v>3</v>
      </c>
      <c r="J223" s="653">
        <v>9187.7495158504116</v>
      </c>
      <c r="K223" s="666">
        <v>1</v>
      </c>
      <c r="L223" s="653">
        <v>3</v>
      </c>
      <c r="M223" s="654">
        <v>9187.7495158504116</v>
      </c>
    </row>
    <row r="224" spans="1:13" ht="14.4" customHeight="1" x14ac:dyDescent="0.3">
      <c r="A224" s="649" t="s">
        <v>590</v>
      </c>
      <c r="B224" s="650" t="s">
        <v>3497</v>
      </c>
      <c r="C224" s="650" t="s">
        <v>2035</v>
      </c>
      <c r="D224" s="650" t="s">
        <v>2036</v>
      </c>
      <c r="E224" s="650" t="s">
        <v>1396</v>
      </c>
      <c r="F224" s="653"/>
      <c r="G224" s="653"/>
      <c r="H224" s="666">
        <v>0</v>
      </c>
      <c r="I224" s="653">
        <v>10</v>
      </c>
      <c r="J224" s="653">
        <v>295.59999999999991</v>
      </c>
      <c r="K224" s="666">
        <v>1</v>
      </c>
      <c r="L224" s="653">
        <v>10</v>
      </c>
      <c r="M224" s="654">
        <v>295.59999999999991</v>
      </c>
    </row>
    <row r="225" spans="1:13" ht="14.4" customHeight="1" x14ac:dyDescent="0.3">
      <c r="A225" s="649" t="s">
        <v>590</v>
      </c>
      <c r="B225" s="650" t="s">
        <v>3497</v>
      </c>
      <c r="C225" s="650" t="s">
        <v>1878</v>
      </c>
      <c r="D225" s="650" t="s">
        <v>1879</v>
      </c>
      <c r="E225" s="650" t="s">
        <v>1880</v>
      </c>
      <c r="F225" s="653"/>
      <c r="G225" s="653"/>
      <c r="H225" s="666">
        <v>0</v>
      </c>
      <c r="I225" s="653">
        <v>9</v>
      </c>
      <c r="J225" s="653">
        <v>362.90974959314156</v>
      </c>
      <c r="K225" s="666">
        <v>1</v>
      </c>
      <c r="L225" s="653">
        <v>9</v>
      </c>
      <c r="M225" s="654">
        <v>362.90974959314156</v>
      </c>
    </row>
    <row r="226" spans="1:13" ht="14.4" customHeight="1" x14ac:dyDescent="0.3">
      <c r="A226" s="649" t="s">
        <v>590</v>
      </c>
      <c r="B226" s="650" t="s">
        <v>3497</v>
      </c>
      <c r="C226" s="650" t="s">
        <v>1882</v>
      </c>
      <c r="D226" s="650" t="s">
        <v>1883</v>
      </c>
      <c r="E226" s="650" t="s">
        <v>1884</v>
      </c>
      <c r="F226" s="653"/>
      <c r="G226" s="653"/>
      <c r="H226" s="666">
        <v>0</v>
      </c>
      <c r="I226" s="653">
        <v>5</v>
      </c>
      <c r="J226" s="653">
        <v>306.70000000000005</v>
      </c>
      <c r="K226" s="666">
        <v>1</v>
      </c>
      <c r="L226" s="653">
        <v>5</v>
      </c>
      <c r="M226" s="654">
        <v>306.70000000000005</v>
      </c>
    </row>
    <row r="227" spans="1:13" ht="14.4" customHeight="1" x14ac:dyDescent="0.3">
      <c r="A227" s="649" t="s">
        <v>590</v>
      </c>
      <c r="B227" s="650" t="s">
        <v>3497</v>
      </c>
      <c r="C227" s="650" t="s">
        <v>1886</v>
      </c>
      <c r="D227" s="650" t="s">
        <v>1887</v>
      </c>
      <c r="E227" s="650" t="s">
        <v>1888</v>
      </c>
      <c r="F227" s="653"/>
      <c r="G227" s="653"/>
      <c r="H227" s="666">
        <v>0</v>
      </c>
      <c r="I227" s="653">
        <v>3</v>
      </c>
      <c r="J227" s="653">
        <v>176.31</v>
      </c>
      <c r="K227" s="666">
        <v>1</v>
      </c>
      <c r="L227" s="653">
        <v>3</v>
      </c>
      <c r="M227" s="654">
        <v>176.31</v>
      </c>
    </row>
    <row r="228" spans="1:13" ht="14.4" customHeight="1" x14ac:dyDescent="0.3">
      <c r="A228" s="649" t="s">
        <v>590</v>
      </c>
      <c r="B228" s="650" t="s">
        <v>3497</v>
      </c>
      <c r="C228" s="650" t="s">
        <v>1894</v>
      </c>
      <c r="D228" s="650" t="s">
        <v>1895</v>
      </c>
      <c r="E228" s="650" t="s">
        <v>3498</v>
      </c>
      <c r="F228" s="653"/>
      <c r="G228" s="653"/>
      <c r="H228" s="666">
        <v>0</v>
      </c>
      <c r="I228" s="653">
        <v>12</v>
      </c>
      <c r="J228" s="653">
        <v>1412.0792019232626</v>
      </c>
      <c r="K228" s="666">
        <v>1</v>
      </c>
      <c r="L228" s="653">
        <v>12</v>
      </c>
      <c r="M228" s="654">
        <v>1412.0792019232626</v>
      </c>
    </row>
    <row r="229" spans="1:13" ht="14.4" customHeight="1" x14ac:dyDescent="0.3">
      <c r="A229" s="649" t="s">
        <v>590</v>
      </c>
      <c r="B229" s="650" t="s">
        <v>3497</v>
      </c>
      <c r="C229" s="650" t="s">
        <v>1920</v>
      </c>
      <c r="D229" s="650" t="s">
        <v>1917</v>
      </c>
      <c r="E229" s="650" t="s">
        <v>2826</v>
      </c>
      <c r="F229" s="653"/>
      <c r="G229" s="653"/>
      <c r="H229" s="666">
        <v>0</v>
      </c>
      <c r="I229" s="653">
        <v>8</v>
      </c>
      <c r="J229" s="653">
        <v>771.83971267317293</v>
      </c>
      <c r="K229" s="666">
        <v>1</v>
      </c>
      <c r="L229" s="653">
        <v>8</v>
      </c>
      <c r="M229" s="654">
        <v>771.83971267317293</v>
      </c>
    </row>
    <row r="230" spans="1:13" ht="14.4" customHeight="1" x14ac:dyDescent="0.3">
      <c r="A230" s="649" t="s">
        <v>590</v>
      </c>
      <c r="B230" s="650" t="s">
        <v>3500</v>
      </c>
      <c r="C230" s="650" t="s">
        <v>2970</v>
      </c>
      <c r="D230" s="650" t="s">
        <v>3573</v>
      </c>
      <c r="E230" s="650" t="s">
        <v>3574</v>
      </c>
      <c r="F230" s="653"/>
      <c r="G230" s="653"/>
      <c r="H230" s="666">
        <v>0</v>
      </c>
      <c r="I230" s="653">
        <v>3</v>
      </c>
      <c r="J230" s="653">
        <v>252.54010611338697</v>
      </c>
      <c r="K230" s="666">
        <v>1</v>
      </c>
      <c r="L230" s="653">
        <v>3</v>
      </c>
      <c r="M230" s="654">
        <v>252.54010611338697</v>
      </c>
    </row>
    <row r="231" spans="1:13" ht="14.4" customHeight="1" x14ac:dyDescent="0.3">
      <c r="A231" s="649" t="s">
        <v>590</v>
      </c>
      <c r="B231" s="650" t="s">
        <v>3500</v>
      </c>
      <c r="C231" s="650" t="s">
        <v>1937</v>
      </c>
      <c r="D231" s="650" t="s">
        <v>3501</v>
      </c>
      <c r="E231" s="650" t="s">
        <v>3502</v>
      </c>
      <c r="F231" s="653"/>
      <c r="G231" s="653"/>
      <c r="H231" s="666">
        <v>0</v>
      </c>
      <c r="I231" s="653">
        <v>4</v>
      </c>
      <c r="J231" s="653">
        <v>1349.9049165266681</v>
      </c>
      <c r="K231" s="666">
        <v>1</v>
      </c>
      <c r="L231" s="653">
        <v>4</v>
      </c>
      <c r="M231" s="654">
        <v>1349.9049165266681</v>
      </c>
    </row>
    <row r="232" spans="1:13" ht="14.4" customHeight="1" x14ac:dyDescent="0.3">
      <c r="A232" s="649" t="s">
        <v>590</v>
      </c>
      <c r="B232" s="650" t="s">
        <v>3575</v>
      </c>
      <c r="C232" s="650" t="s">
        <v>2992</v>
      </c>
      <c r="D232" s="650" t="s">
        <v>2993</v>
      </c>
      <c r="E232" s="650" t="s">
        <v>2994</v>
      </c>
      <c r="F232" s="653"/>
      <c r="G232" s="653"/>
      <c r="H232" s="666">
        <v>0</v>
      </c>
      <c r="I232" s="653">
        <v>2</v>
      </c>
      <c r="J232" s="653">
        <v>952.9</v>
      </c>
      <c r="K232" s="666">
        <v>1</v>
      </c>
      <c r="L232" s="653">
        <v>2</v>
      </c>
      <c r="M232" s="654">
        <v>952.9</v>
      </c>
    </row>
    <row r="233" spans="1:13" ht="14.4" customHeight="1" x14ac:dyDescent="0.3">
      <c r="A233" s="649" t="s">
        <v>590</v>
      </c>
      <c r="B233" s="650" t="s">
        <v>3576</v>
      </c>
      <c r="C233" s="650" t="s">
        <v>2935</v>
      </c>
      <c r="D233" s="650" t="s">
        <v>2936</v>
      </c>
      <c r="E233" s="650" t="s">
        <v>3577</v>
      </c>
      <c r="F233" s="653"/>
      <c r="G233" s="653"/>
      <c r="H233" s="666">
        <v>0</v>
      </c>
      <c r="I233" s="653">
        <v>10</v>
      </c>
      <c r="J233" s="653">
        <v>2498.2220461412089</v>
      </c>
      <c r="K233" s="666">
        <v>1</v>
      </c>
      <c r="L233" s="653">
        <v>10</v>
      </c>
      <c r="M233" s="654">
        <v>2498.2220461412089</v>
      </c>
    </row>
    <row r="234" spans="1:13" ht="14.4" customHeight="1" x14ac:dyDescent="0.3">
      <c r="A234" s="649" t="s">
        <v>590</v>
      </c>
      <c r="B234" s="650" t="s">
        <v>3576</v>
      </c>
      <c r="C234" s="650" t="s">
        <v>2959</v>
      </c>
      <c r="D234" s="650" t="s">
        <v>2936</v>
      </c>
      <c r="E234" s="650" t="s">
        <v>3578</v>
      </c>
      <c r="F234" s="653"/>
      <c r="G234" s="653"/>
      <c r="H234" s="666">
        <v>0</v>
      </c>
      <c r="I234" s="653">
        <v>4</v>
      </c>
      <c r="J234" s="653">
        <v>3830.560803125129</v>
      </c>
      <c r="K234" s="666">
        <v>1</v>
      </c>
      <c r="L234" s="653">
        <v>4</v>
      </c>
      <c r="M234" s="654">
        <v>3830.560803125129</v>
      </c>
    </row>
    <row r="235" spans="1:13" ht="14.4" customHeight="1" x14ac:dyDescent="0.3">
      <c r="A235" s="649" t="s">
        <v>590</v>
      </c>
      <c r="B235" s="650" t="s">
        <v>3576</v>
      </c>
      <c r="C235" s="650" t="s">
        <v>2861</v>
      </c>
      <c r="D235" s="650" t="s">
        <v>2862</v>
      </c>
      <c r="E235" s="650" t="s">
        <v>3579</v>
      </c>
      <c r="F235" s="653"/>
      <c r="G235" s="653"/>
      <c r="H235" s="666">
        <v>0</v>
      </c>
      <c r="I235" s="653">
        <v>16</v>
      </c>
      <c r="J235" s="653">
        <v>6069.7866666666669</v>
      </c>
      <c r="K235" s="666">
        <v>1</v>
      </c>
      <c r="L235" s="653">
        <v>16</v>
      </c>
      <c r="M235" s="654">
        <v>6069.7866666666669</v>
      </c>
    </row>
    <row r="236" spans="1:13" ht="14.4" customHeight="1" x14ac:dyDescent="0.3">
      <c r="A236" s="649" t="s">
        <v>590</v>
      </c>
      <c r="B236" s="650" t="s">
        <v>3580</v>
      </c>
      <c r="C236" s="650" t="s">
        <v>2317</v>
      </c>
      <c r="D236" s="650" t="s">
        <v>2318</v>
      </c>
      <c r="E236" s="650" t="s">
        <v>2319</v>
      </c>
      <c r="F236" s="653">
        <v>2</v>
      </c>
      <c r="G236" s="653">
        <v>384.2999999999999</v>
      </c>
      <c r="H236" s="666">
        <v>1</v>
      </c>
      <c r="I236" s="653"/>
      <c r="J236" s="653"/>
      <c r="K236" s="666">
        <v>0</v>
      </c>
      <c r="L236" s="653">
        <v>2</v>
      </c>
      <c r="M236" s="654">
        <v>384.2999999999999</v>
      </c>
    </row>
    <row r="237" spans="1:13" ht="14.4" customHeight="1" x14ac:dyDescent="0.3">
      <c r="A237" s="649" t="s">
        <v>590</v>
      </c>
      <c r="B237" s="650" t="s">
        <v>3503</v>
      </c>
      <c r="C237" s="650" t="s">
        <v>1999</v>
      </c>
      <c r="D237" s="650" t="s">
        <v>3504</v>
      </c>
      <c r="E237" s="650" t="s">
        <v>3505</v>
      </c>
      <c r="F237" s="653"/>
      <c r="G237" s="653"/>
      <c r="H237" s="666">
        <v>0</v>
      </c>
      <c r="I237" s="653">
        <v>5</v>
      </c>
      <c r="J237" s="653">
        <v>447.66000000000008</v>
      </c>
      <c r="K237" s="666">
        <v>1</v>
      </c>
      <c r="L237" s="653">
        <v>5</v>
      </c>
      <c r="M237" s="654">
        <v>447.66000000000008</v>
      </c>
    </row>
    <row r="238" spans="1:13" ht="14.4" customHeight="1" x14ac:dyDescent="0.3">
      <c r="A238" s="649" t="s">
        <v>590</v>
      </c>
      <c r="B238" s="650" t="s">
        <v>3503</v>
      </c>
      <c r="C238" s="650" t="s">
        <v>2996</v>
      </c>
      <c r="D238" s="650" t="s">
        <v>3581</v>
      </c>
      <c r="E238" s="650" t="s">
        <v>3582</v>
      </c>
      <c r="F238" s="653"/>
      <c r="G238" s="653"/>
      <c r="H238" s="666">
        <v>0</v>
      </c>
      <c r="I238" s="653">
        <v>1</v>
      </c>
      <c r="J238" s="653">
        <v>160.34</v>
      </c>
      <c r="K238" s="666">
        <v>1</v>
      </c>
      <c r="L238" s="653">
        <v>1</v>
      </c>
      <c r="M238" s="654">
        <v>160.34</v>
      </c>
    </row>
    <row r="239" spans="1:13" ht="14.4" customHeight="1" x14ac:dyDescent="0.3">
      <c r="A239" s="649" t="s">
        <v>590</v>
      </c>
      <c r="B239" s="650" t="s">
        <v>3503</v>
      </c>
      <c r="C239" s="650" t="s">
        <v>1941</v>
      </c>
      <c r="D239" s="650" t="s">
        <v>3506</v>
      </c>
      <c r="E239" s="650" t="s">
        <v>3507</v>
      </c>
      <c r="F239" s="653"/>
      <c r="G239" s="653"/>
      <c r="H239" s="666">
        <v>0</v>
      </c>
      <c r="I239" s="653">
        <v>21</v>
      </c>
      <c r="J239" s="653">
        <v>958.95848689939839</v>
      </c>
      <c r="K239" s="666">
        <v>1</v>
      </c>
      <c r="L239" s="653">
        <v>21</v>
      </c>
      <c r="M239" s="654">
        <v>958.95848689939839</v>
      </c>
    </row>
    <row r="240" spans="1:13" ht="14.4" customHeight="1" x14ac:dyDescent="0.3">
      <c r="A240" s="649" t="s">
        <v>590</v>
      </c>
      <c r="B240" s="650" t="s">
        <v>3503</v>
      </c>
      <c r="C240" s="650" t="s">
        <v>2028</v>
      </c>
      <c r="D240" s="650" t="s">
        <v>3508</v>
      </c>
      <c r="E240" s="650" t="s">
        <v>3509</v>
      </c>
      <c r="F240" s="653"/>
      <c r="G240" s="653"/>
      <c r="H240" s="666">
        <v>0</v>
      </c>
      <c r="I240" s="653">
        <v>27</v>
      </c>
      <c r="J240" s="653">
        <v>1675.2604394297684</v>
      </c>
      <c r="K240" s="666">
        <v>1</v>
      </c>
      <c r="L240" s="653">
        <v>27</v>
      </c>
      <c r="M240" s="654">
        <v>1675.2604394297684</v>
      </c>
    </row>
    <row r="241" spans="1:13" ht="14.4" customHeight="1" x14ac:dyDescent="0.3">
      <c r="A241" s="649" t="s">
        <v>590</v>
      </c>
      <c r="B241" s="650" t="s">
        <v>3503</v>
      </c>
      <c r="C241" s="650" t="s">
        <v>2920</v>
      </c>
      <c r="D241" s="650" t="s">
        <v>3583</v>
      </c>
      <c r="E241" s="650" t="s">
        <v>2802</v>
      </c>
      <c r="F241" s="653"/>
      <c r="G241" s="653"/>
      <c r="H241" s="666">
        <v>0</v>
      </c>
      <c r="I241" s="653">
        <v>5</v>
      </c>
      <c r="J241" s="653">
        <v>528.97</v>
      </c>
      <c r="K241" s="666">
        <v>1</v>
      </c>
      <c r="L241" s="653">
        <v>5</v>
      </c>
      <c r="M241" s="654">
        <v>528.97</v>
      </c>
    </row>
    <row r="242" spans="1:13" ht="14.4" customHeight="1" x14ac:dyDescent="0.3">
      <c r="A242" s="649" t="s">
        <v>590</v>
      </c>
      <c r="B242" s="650" t="s">
        <v>3510</v>
      </c>
      <c r="C242" s="650" t="s">
        <v>2989</v>
      </c>
      <c r="D242" s="650" t="s">
        <v>2990</v>
      </c>
      <c r="E242" s="650" t="s">
        <v>3584</v>
      </c>
      <c r="F242" s="653"/>
      <c r="G242" s="653"/>
      <c r="H242" s="666">
        <v>0</v>
      </c>
      <c r="I242" s="653">
        <v>2</v>
      </c>
      <c r="J242" s="653">
        <v>178.68000000000004</v>
      </c>
      <c r="K242" s="666">
        <v>1</v>
      </c>
      <c r="L242" s="653">
        <v>2</v>
      </c>
      <c r="M242" s="654">
        <v>178.68000000000004</v>
      </c>
    </row>
    <row r="243" spans="1:13" ht="14.4" customHeight="1" x14ac:dyDescent="0.3">
      <c r="A243" s="649" t="s">
        <v>590</v>
      </c>
      <c r="B243" s="650" t="s">
        <v>3510</v>
      </c>
      <c r="C243" s="650" t="s">
        <v>1856</v>
      </c>
      <c r="D243" s="650" t="s">
        <v>3511</v>
      </c>
      <c r="E243" s="650" t="s">
        <v>3512</v>
      </c>
      <c r="F243" s="653"/>
      <c r="G243" s="653"/>
      <c r="H243" s="666">
        <v>0</v>
      </c>
      <c r="I243" s="653">
        <v>11</v>
      </c>
      <c r="J243" s="653">
        <v>619.15053668540952</v>
      </c>
      <c r="K243" s="666">
        <v>1</v>
      </c>
      <c r="L243" s="653">
        <v>11</v>
      </c>
      <c r="M243" s="654">
        <v>619.15053668540952</v>
      </c>
    </row>
    <row r="244" spans="1:13" ht="14.4" customHeight="1" x14ac:dyDescent="0.3">
      <c r="A244" s="649" t="s">
        <v>590</v>
      </c>
      <c r="B244" s="650" t="s">
        <v>3510</v>
      </c>
      <c r="C244" s="650" t="s">
        <v>1874</v>
      </c>
      <c r="D244" s="650" t="s">
        <v>1875</v>
      </c>
      <c r="E244" s="650" t="s">
        <v>1876</v>
      </c>
      <c r="F244" s="653"/>
      <c r="G244" s="653"/>
      <c r="H244" s="666">
        <v>0</v>
      </c>
      <c r="I244" s="653">
        <v>13</v>
      </c>
      <c r="J244" s="653">
        <v>1878.8901744029299</v>
      </c>
      <c r="K244" s="666">
        <v>1</v>
      </c>
      <c r="L244" s="653">
        <v>13</v>
      </c>
      <c r="M244" s="654">
        <v>1878.8901744029299</v>
      </c>
    </row>
    <row r="245" spans="1:13" ht="14.4" customHeight="1" x14ac:dyDescent="0.3">
      <c r="A245" s="649" t="s">
        <v>590</v>
      </c>
      <c r="B245" s="650" t="s">
        <v>3513</v>
      </c>
      <c r="C245" s="650" t="s">
        <v>1980</v>
      </c>
      <c r="D245" s="650" t="s">
        <v>1981</v>
      </c>
      <c r="E245" s="650" t="s">
        <v>3514</v>
      </c>
      <c r="F245" s="653"/>
      <c r="G245" s="653"/>
      <c r="H245" s="666">
        <v>0</v>
      </c>
      <c r="I245" s="653">
        <v>5</v>
      </c>
      <c r="J245" s="653">
        <v>608.1600000000002</v>
      </c>
      <c r="K245" s="666">
        <v>1</v>
      </c>
      <c r="L245" s="653">
        <v>5</v>
      </c>
      <c r="M245" s="654">
        <v>608.1600000000002</v>
      </c>
    </row>
    <row r="246" spans="1:13" ht="14.4" customHeight="1" x14ac:dyDescent="0.3">
      <c r="A246" s="649" t="s">
        <v>590</v>
      </c>
      <c r="B246" s="650" t="s">
        <v>3513</v>
      </c>
      <c r="C246" s="650" t="s">
        <v>2031</v>
      </c>
      <c r="D246" s="650" t="s">
        <v>2032</v>
      </c>
      <c r="E246" s="650" t="s">
        <v>3515</v>
      </c>
      <c r="F246" s="653"/>
      <c r="G246" s="653"/>
      <c r="H246" s="666">
        <v>0</v>
      </c>
      <c r="I246" s="653">
        <v>9</v>
      </c>
      <c r="J246" s="653">
        <v>1459.3199999999995</v>
      </c>
      <c r="K246" s="666">
        <v>1</v>
      </c>
      <c r="L246" s="653">
        <v>9</v>
      </c>
      <c r="M246" s="654">
        <v>1459.3199999999995</v>
      </c>
    </row>
    <row r="247" spans="1:13" ht="14.4" customHeight="1" x14ac:dyDescent="0.3">
      <c r="A247" s="649" t="s">
        <v>590</v>
      </c>
      <c r="B247" s="650" t="s">
        <v>3513</v>
      </c>
      <c r="C247" s="650" t="s">
        <v>2858</v>
      </c>
      <c r="D247" s="650" t="s">
        <v>2032</v>
      </c>
      <c r="E247" s="650" t="s">
        <v>3585</v>
      </c>
      <c r="F247" s="653"/>
      <c r="G247" s="653"/>
      <c r="H247" s="666">
        <v>0</v>
      </c>
      <c r="I247" s="653">
        <v>3</v>
      </c>
      <c r="J247" s="653">
        <v>985.50000000000023</v>
      </c>
      <c r="K247" s="666">
        <v>1</v>
      </c>
      <c r="L247" s="653">
        <v>3</v>
      </c>
      <c r="M247" s="654">
        <v>985.50000000000023</v>
      </c>
    </row>
    <row r="248" spans="1:13" ht="14.4" customHeight="1" x14ac:dyDescent="0.3">
      <c r="A248" s="649" t="s">
        <v>590</v>
      </c>
      <c r="B248" s="650" t="s">
        <v>3516</v>
      </c>
      <c r="C248" s="650" t="s">
        <v>2966</v>
      </c>
      <c r="D248" s="650" t="s">
        <v>3586</v>
      </c>
      <c r="E248" s="650" t="s">
        <v>3587</v>
      </c>
      <c r="F248" s="653"/>
      <c r="G248" s="653"/>
      <c r="H248" s="666">
        <v>0</v>
      </c>
      <c r="I248" s="653">
        <v>2</v>
      </c>
      <c r="J248" s="653">
        <v>343.63999999999993</v>
      </c>
      <c r="K248" s="666">
        <v>1</v>
      </c>
      <c r="L248" s="653">
        <v>2</v>
      </c>
      <c r="M248" s="654">
        <v>343.63999999999993</v>
      </c>
    </row>
    <row r="249" spans="1:13" ht="14.4" customHeight="1" x14ac:dyDescent="0.3">
      <c r="A249" s="649" t="s">
        <v>590</v>
      </c>
      <c r="B249" s="650" t="s">
        <v>3519</v>
      </c>
      <c r="C249" s="650" t="s">
        <v>2003</v>
      </c>
      <c r="D249" s="650" t="s">
        <v>2004</v>
      </c>
      <c r="E249" s="650" t="s">
        <v>1903</v>
      </c>
      <c r="F249" s="653"/>
      <c r="G249" s="653"/>
      <c r="H249" s="666">
        <v>0</v>
      </c>
      <c r="I249" s="653">
        <v>2</v>
      </c>
      <c r="J249" s="653">
        <v>335.93962756958172</v>
      </c>
      <c r="K249" s="666">
        <v>1</v>
      </c>
      <c r="L249" s="653">
        <v>2</v>
      </c>
      <c r="M249" s="654">
        <v>335.93962756958172</v>
      </c>
    </row>
    <row r="250" spans="1:13" ht="14.4" customHeight="1" x14ac:dyDescent="0.3">
      <c r="A250" s="649" t="s">
        <v>590</v>
      </c>
      <c r="B250" s="650" t="s">
        <v>3588</v>
      </c>
      <c r="C250" s="650" t="s">
        <v>2313</v>
      </c>
      <c r="D250" s="650" t="s">
        <v>2314</v>
      </c>
      <c r="E250" s="650" t="s">
        <v>2315</v>
      </c>
      <c r="F250" s="653">
        <v>3</v>
      </c>
      <c r="G250" s="653">
        <v>314.19000000000011</v>
      </c>
      <c r="H250" s="666">
        <v>1</v>
      </c>
      <c r="I250" s="653"/>
      <c r="J250" s="653"/>
      <c r="K250" s="666">
        <v>0</v>
      </c>
      <c r="L250" s="653">
        <v>3</v>
      </c>
      <c r="M250" s="654">
        <v>314.19000000000011</v>
      </c>
    </row>
    <row r="251" spans="1:13" ht="14.4" customHeight="1" x14ac:dyDescent="0.3">
      <c r="A251" s="649" t="s">
        <v>590</v>
      </c>
      <c r="B251" s="650" t="s">
        <v>3588</v>
      </c>
      <c r="C251" s="650" t="s">
        <v>2974</v>
      </c>
      <c r="D251" s="650" t="s">
        <v>2314</v>
      </c>
      <c r="E251" s="650" t="s">
        <v>2975</v>
      </c>
      <c r="F251" s="653"/>
      <c r="G251" s="653"/>
      <c r="H251" s="666">
        <v>0</v>
      </c>
      <c r="I251" s="653">
        <v>1</v>
      </c>
      <c r="J251" s="653">
        <v>317.69999999999987</v>
      </c>
      <c r="K251" s="666">
        <v>1</v>
      </c>
      <c r="L251" s="653">
        <v>1</v>
      </c>
      <c r="M251" s="654">
        <v>317.69999999999987</v>
      </c>
    </row>
    <row r="252" spans="1:13" ht="14.4" customHeight="1" x14ac:dyDescent="0.3">
      <c r="A252" s="649" t="s">
        <v>590</v>
      </c>
      <c r="B252" s="650" t="s">
        <v>3589</v>
      </c>
      <c r="C252" s="650" t="s">
        <v>2633</v>
      </c>
      <c r="D252" s="650" t="s">
        <v>2634</v>
      </c>
      <c r="E252" s="650" t="s">
        <v>2635</v>
      </c>
      <c r="F252" s="653"/>
      <c r="G252" s="653"/>
      <c r="H252" s="666">
        <v>0</v>
      </c>
      <c r="I252" s="653">
        <v>1</v>
      </c>
      <c r="J252" s="653">
        <v>111.58</v>
      </c>
      <c r="K252" s="666">
        <v>1</v>
      </c>
      <c r="L252" s="653">
        <v>1</v>
      </c>
      <c r="M252" s="654">
        <v>111.58</v>
      </c>
    </row>
    <row r="253" spans="1:13" ht="14.4" customHeight="1" x14ac:dyDescent="0.3">
      <c r="A253" s="649" t="s">
        <v>590</v>
      </c>
      <c r="B253" s="650" t="s">
        <v>3520</v>
      </c>
      <c r="C253" s="650" t="s">
        <v>1844</v>
      </c>
      <c r="D253" s="650" t="s">
        <v>1845</v>
      </c>
      <c r="E253" s="650" t="s">
        <v>3521</v>
      </c>
      <c r="F253" s="653"/>
      <c r="G253" s="653"/>
      <c r="H253" s="666">
        <v>0</v>
      </c>
      <c r="I253" s="653">
        <v>3</v>
      </c>
      <c r="J253" s="653">
        <v>319.55999999999995</v>
      </c>
      <c r="K253" s="666">
        <v>1</v>
      </c>
      <c r="L253" s="653">
        <v>3</v>
      </c>
      <c r="M253" s="654">
        <v>319.55999999999995</v>
      </c>
    </row>
    <row r="254" spans="1:13" ht="14.4" customHeight="1" x14ac:dyDescent="0.3">
      <c r="A254" s="649" t="s">
        <v>590</v>
      </c>
      <c r="B254" s="650" t="s">
        <v>3590</v>
      </c>
      <c r="C254" s="650" t="s">
        <v>1248</v>
      </c>
      <c r="D254" s="650" t="s">
        <v>2953</v>
      </c>
      <c r="E254" s="650" t="s">
        <v>2954</v>
      </c>
      <c r="F254" s="653"/>
      <c r="G254" s="653"/>
      <c r="H254" s="666">
        <v>0</v>
      </c>
      <c r="I254" s="653">
        <v>1</v>
      </c>
      <c r="J254" s="653">
        <v>103.35000000000002</v>
      </c>
      <c r="K254" s="666">
        <v>1</v>
      </c>
      <c r="L254" s="653">
        <v>1</v>
      </c>
      <c r="M254" s="654">
        <v>103.35000000000002</v>
      </c>
    </row>
    <row r="255" spans="1:13" ht="14.4" customHeight="1" x14ac:dyDescent="0.3">
      <c r="A255" s="649" t="s">
        <v>590</v>
      </c>
      <c r="B255" s="650" t="s">
        <v>3591</v>
      </c>
      <c r="C255" s="650" t="s">
        <v>2900</v>
      </c>
      <c r="D255" s="650" t="s">
        <v>2901</v>
      </c>
      <c r="E255" s="650" t="s">
        <v>2902</v>
      </c>
      <c r="F255" s="653"/>
      <c r="G255" s="653"/>
      <c r="H255" s="666">
        <v>0</v>
      </c>
      <c r="I255" s="653">
        <v>5</v>
      </c>
      <c r="J255" s="653">
        <v>427.74</v>
      </c>
      <c r="K255" s="666">
        <v>1</v>
      </c>
      <c r="L255" s="653">
        <v>5</v>
      </c>
      <c r="M255" s="654">
        <v>427.74</v>
      </c>
    </row>
    <row r="256" spans="1:13" ht="14.4" customHeight="1" x14ac:dyDescent="0.3">
      <c r="A256" s="649" t="s">
        <v>590</v>
      </c>
      <c r="B256" s="650" t="s">
        <v>3522</v>
      </c>
      <c r="C256" s="650" t="s">
        <v>2843</v>
      </c>
      <c r="D256" s="650" t="s">
        <v>1934</v>
      </c>
      <c r="E256" s="650" t="s">
        <v>3592</v>
      </c>
      <c r="F256" s="653"/>
      <c r="G256" s="653"/>
      <c r="H256" s="666">
        <v>0</v>
      </c>
      <c r="I256" s="653">
        <v>2</v>
      </c>
      <c r="J256" s="653">
        <v>415.450345769602</v>
      </c>
      <c r="K256" s="666">
        <v>1</v>
      </c>
      <c r="L256" s="653">
        <v>2</v>
      </c>
      <c r="M256" s="654">
        <v>415.450345769602</v>
      </c>
    </row>
    <row r="257" spans="1:13" ht="14.4" customHeight="1" x14ac:dyDescent="0.3">
      <c r="A257" s="649" t="s">
        <v>590</v>
      </c>
      <c r="B257" s="650" t="s">
        <v>3522</v>
      </c>
      <c r="C257" s="650" t="s">
        <v>1933</v>
      </c>
      <c r="D257" s="650" t="s">
        <v>1934</v>
      </c>
      <c r="E257" s="650" t="s">
        <v>1903</v>
      </c>
      <c r="F257" s="653"/>
      <c r="G257" s="653"/>
      <c r="H257" s="666">
        <v>0</v>
      </c>
      <c r="I257" s="653">
        <v>20</v>
      </c>
      <c r="J257" s="653">
        <v>2069.1999500583956</v>
      </c>
      <c r="K257" s="666">
        <v>1</v>
      </c>
      <c r="L257" s="653">
        <v>20</v>
      </c>
      <c r="M257" s="654">
        <v>2069.1999500583956</v>
      </c>
    </row>
    <row r="258" spans="1:13" ht="14.4" customHeight="1" x14ac:dyDescent="0.3">
      <c r="A258" s="649" t="s">
        <v>590</v>
      </c>
      <c r="B258" s="650" t="s">
        <v>3593</v>
      </c>
      <c r="C258" s="650" t="s">
        <v>2922</v>
      </c>
      <c r="D258" s="650" t="s">
        <v>2923</v>
      </c>
      <c r="E258" s="650" t="s">
        <v>1035</v>
      </c>
      <c r="F258" s="653"/>
      <c r="G258" s="653"/>
      <c r="H258" s="666">
        <v>0</v>
      </c>
      <c r="I258" s="653">
        <v>2</v>
      </c>
      <c r="J258" s="653">
        <v>178.5</v>
      </c>
      <c r="K258" s="666">
        <v>1</v>
      </c>
      <c r="L258" s="653">
        <v>2</v>
      </c>
      <c r="M258" s="654">
        <v>178.5</v>
      </c>
    </row>
    <row r="259" spans="1:13" ht="14.4" customHeight="1" x14ac:dyDescent="0.3">
      <c r="A259" s="649" t="s">
        <v>590</v>
      </c>
      <c r="B259" s="650" t="s">
        <v>3594</v>
      </c>
      <c r="C259" s="650" t="s">
        <v>2999</v>
      </c>
      <c r="D259" s="650" t="s">
        <v>3595</v>
      </c>
      <c r="E259" s="650" t="s">
        <v>3001</v>
      </c>
      <c r="F259" s="653"/>
      <c r="G259" s="653"/>
      <c r="H259" s="666">
        <v>0</v>
      </c>
      <c r="I259" s="653">
        <v>2</v>
      </c>
      <c r="J259" s="653">
        <v>674.89999999999986</v>
      </c>
      <c r="K259" s="666">
        <v>1</v>
      </c>
      <c r="L259" s="653">
        <v>2</v>
      </c>
      <c r="M259" s="654">
        <v>674.89999999999986</v>
      </c>
    </row>
    <row r="260" spans="1:13" ht="14.4" customHeight="1" x14ac:dyDescent="0.3">
      <c r="A260" s="649" t="s">
        <v>590</v>
      </c>
      <c r="B260" s="650" t="s">
        <v>3594</v>
      </c>
      <c r="C260" s="650" t="s">
        <v>2977</v>
      </c>
      <c r="D260" s="650" t="s">
        <v>3595</v>
      </c>
      <c r="E260" s="650" t="s">
        <v>3596</v>
      </c>
      <c r="F260" s="653"/>
      <c r="G260" s="653"/>
      <c r="H260" s="666">
        <v>0</v>
      </c>
      <c r="I260" s="653">
        <v>1</v>
      </c>
      <c r="J260" s="653">
        <v>57.21</v>
      </c>
      <c r="K260" s="666">
        <v>1</v>
      </c>
      <c r="L260" s="653">
        <v>1</v>
      </c>
      <c r="M260" s="654">
        <v>57.21</v>
      </c>
    </row>
    <row r="261" spans="1:13" ht="14.4" customHeight="1" x14ac:dyDescent="0.3">
      <c r="A261" s="649" t="s">
        <v>590</v>
      </c>
      <c r="B261" s="650" t="s">
        <v>3597</v>
      </c>
      <c r="C261" s="650" t="s">
        <v>2804</v>
      </c>
      <c r="D261" s="650" t="s">
        <v>2805</v>
      </c>
      <c r="E261" s="650" t="s">
        <v>3598</v>
      </c>
      <c r="F261" s="653"/>
      <c r="G261" s="653"/>
      <c r="H261" s="666">
        <v>0</v>
      </c>
      <c r="I261" s="653">
        <v>1</v>
      </c>
      <c r="J261" s="653">
        <v>729.64</v>
      </c>
      <c r="K261" s="666">
        <v>1</v>
      </c>
      <c r="L261" s="653">
        <v>1</v>
      </c>
      <c r="M261" s="654">
        <v>729.64</v>
      </c>
    </row>
    <row r="262" spans="1:13" ht="14.4" customHeight="1" x14ac:dyDescent="0.3">
      <c r="A262" s="649" t="s">
        <v>590</v>
      </c>
      <c r="B262" s="650" t="s">
        <v>3597</v>
      </c>
      <c r="C262" s="650" t="s">
        <v>2808</v>
      </c>
      <c r="D262" s="650" t="s">
        <v>2805</v>
      </c>
      <c r="E262" s="650" t="s">
        <v>3599</v>
      </c>
      <c r="F262" s="653"/>
      <c r="G262" s="653"/>
      <c r="H262" s="666">
        <v>0</v>
      </c>
      <c r="I262" s="653">
        <v>2</v>
      </c>
      <c r="J262" s="653">
        <v>460.03</v>
      </c>
      <c r="K262" s="666">
        <v>1</v>
      </c>
      <c r="L262" s="653">
        <v>2</v>
      </c>
      <c r="M262" s="654">
        <v>460.03</v>
      </c>
    </row>
    <row r="263" spans="1:13" ht="14.4" customHeight="1" x14ac:dyDescent="0.3">
      <c r="A263" s="649" t="s">
        <v>590</v>
      </c>
      <c r="B263" s="650" t="s">
        <v>3523</v>
      </c>
      <c r="C263" s="650" t="s">
        <v>2070</v>
      </c>
      <c r="D263" s="650" t="s">
        <v>2071</v>
      </c>
      <c r="E263" s="650" t="s">
        <v>2072</v>
      </c>
      <c r="F263" s="653"/>
      <c r="G263" s="653"/>
      <c r="H263" s="666">
        <v>0</v>
      </c>
      <c r="I263" s="653">
        <v>194.84684609999999</v>
      </c>
      <c r="J263" s="653">
        <v>33720.348141192073</v>
      </c>
      <c r="K263" s="666">
        <v>1</v>
      </c>
      <c r="L263" s="653">
        <v>194.84684609999999</v>
      </c>
      <c r="M263" s="654">
        <v>33720.348141192073</v>
      </c>
    </row>
    <row r="264" spans="1:13" ht="14.4" customHeight="1" x14ac:dyDescent="0.3">
      <c r="A264" s="649" t="s">
        <v>590</v>
      </c>
      <c r="B264" s="650" t="s">
        <v>3523</v>
      </c>
      <c r="C264" s="650" t="s">
        <v>2103</v>
      </c>
      <c r="D264" s="650" t="s">
        <v>2071</v>
      </c>
      <c r="E264" s="650" t="s">
        <v>2104</v>
      </c>
      <c r="F264" s="653"/>
      <c r="G264" s="653"/>
      <c r="H264" s="666">
        <v>0</v>
      </c>
      <c r="I264" s="653">
        <v>2.8019074000000006</v>
      </c>
      <c r="J264" s="653">
        <v>1743.4938041028586</v>
      </c>
      <c r="K264" s="666">
        <v>1</v>
      </c>
      <c r="L264" s="653">
        <v>2.8019074000000006</v>
      </c>
      <c r="M264" s="654">
        <v>1743.4938041028586</v>
      </c>
    </row>
    <row r="265" spans="1:13" ht="14.4" customHeight="1" x14ac:dyDescent="0.3">
      <c r="A265" s="649" t="s">
        <v>590</v>
      </c>
      <c r="B265" s="650" t="s">
        <v>3524</v>
      </c>
      <c r="C265" s="650" t="s">
        <v>2156</v>
      </c>
      <c r="D265" s="650" t="s">
        <v>2157</v>
      </c>
      <c r="E265" s="650" t="s">
        <v>2158</v>
      </c>
      <c r="F265" s="653"/>
      <c r="G265" s="653"/>
      <c r="H265" s="666">
        <v>0</v>
      </c>
      <c r="I265" s="653">
        <v>3</v>
      </c>
      <c r="J265" s="653">
        <v>594.78</v>
      </c>
      <c r="K265" s="666">
        <v>1</v>
      </c>
      <c r="L265" s="653">
        <v>3</v>
      </c>
      <c r="M265" s="654">
        <v>594.78</v>
      </c>
    </row>
    <row r="266" spans="1:13" ht="14.4" customHeight="1" x14ac:dyDescent="0.3">
      <c r="A266" s="649" t="s">
        <v>590</v>
      </c>
      <c r="B266" s="650" t="s">
        <v>3524</v>
      </c>
      <c r="C266" s="650" t="s">
        <v>3011</v>
      </c>
      <c r="D266" s="650" t="s">
        <v>3600</v>
      </c>
      <c r="E266" s="650" t="s">
        <v>2145</v>
      </c>
      <c r="F266" s="653"/>
      <c r="G266" s="653"/>
      <c r="H266" s="666">
        <v>0</v>
      </c>
      <c r="I266" s="653">
        <v>5</v>
      </c>
      <c r="J266" s="653">
        <v>214.89963684835925</v>
      </c>
      <c r="K266" s="666">
        <v>1</v>
      </c>
      <c r="L266" s="653">
        <v>5</v>
      </c>
      <c r="M266" s="654">
        <v>214.89963684835925</v>
      </c>
    </row>
    <row r="267" spans="1:13" ht="14.4" customHeight="1" x14ac:dyDescent="0.3">
      <c r="A267" s="649" t="s">
        <v>590</v>
      </c>
      <c r="B267" s="650" t="s">
        <v>3524</v>
      </c>
      <c r="C267" s="650" t="s">
        <v>3014</v>
      </c>
      <c r="D267" s="650" t="s">
        <v>3015</v>
      </c>
      <c r="E267" s="650" t="s">
        <v>3016</v>
      </c>
      <c r="F267" s="653"/>
      <c r="G267" s="653"/>
      <c r="H267" s="666">
        <v>0</v>
      </c>
      <c r="I267" s="653">
        <v>63</v>
      </c>
      <c r="J267" s="653">
        <v>12780.175236222556</v>
      </c>
      <c r="K267" s="666">
        <v>1</v>
      </c>
      <c r="L267" s="653">
        <v>63</v>
      </c>
      <c r="M267" s="654">
        <v>12780.175236222556</v>
      </c>
    </row>
    <row r="268" spans="1:13" ht="14.4" customHeight="1" x14ac:dyDescent="0.3">
      <c r="A268" s="649" t="s">
        <v>590</v>
      </c>
      <c r="B268" s="650" t="s">
        <v>3524</v>
      </c>
      <c r="C268" s="650" t="s">
        <v>2143</v>
      </c>
      <c r="D268" s="650" t="s">
        <v>3526</v>
      </c>
      <c r="E268" s="650" t="s">
        <v>2145</v>
      </c>
      <c r="F268" s="653"/>
      <c r="G268" s="653"/>
      <c r="H268" s="666">
        <v>0</v>
      </c>
      <c r="I268" s="653">
        <v>37</v>
      </c>
      <c r="J268" s="653">
        <v>1901.4800202098986</v>
      </c>
      <c r="K268" s="666">
        <v>1</v>
      </c>
      <c r="L268" s="653">
        <v>37</v>
      </c>
      <c r="M268" s="654">
        <v>1901.4800202098986</v>
      </c>
    </row>
    <row r="269" spans="1:13" ht="14.4" customHeight="1" x14ac:dyDescent="0.3">
      <c r="A269" s="649" t="s">
        <v>590</v>
      </c>
      <c r="B269" s="650" t="s">
        <v>3524</v>
      </c>
      <c r="C269" s="650" t="s">
        <v>2147</v>
      </c>
      <c r="D269" s="650" t="s">
        <v>3527</v>
      </c>
      <c r="E269" s="650" t="s">
        <v>2145</v>
      </c>
      <c r="F269" s="653"/>
      <c r="G269" s="653"/>
      <c r="H269" s="666">
        <v>0</v>
      </c>
      <c r="I269" s="653">
        <v>37</v>
      </c>
      <c r="J269" s="653">
        <v>1901.4800141539347</v>
      </c>
      <c r="K269" s="666">
        <v>1</v>
      </c>
      <c r="L269" s="653">
        <v>37</v>
      </c>
      <c r="M269" s="654">
        <v>1901.4800141539347</v>
      </c>
    </row>
    <row r="270" spans="1:13" ht="14.4" customHeight="1" x14ac:dyDescent="0.3">
      <c r="A270" s="649" t="s">
        <v>590</v>
      </c>
      <c r="B270" s="650" t="s">
        <v>3524</v>
      </c>
      <c r="C270" s="650" t="s">
        <v>3018</v>
      </c>
      <c r="D270" s="650" t="s">
        <v>3601</v>
      </c>
      <c r="E270" s="650" t="s">
        <v>2145</v>
      </c>
      <c r="F270" s="653"/>
      <c r="G270" s="653"/>
      <c r="H270" s="666">
        <v>0</v>
      </c>
      <c r="I270" s="653">
        <v>30</v>
      </c>
      <c r="J270" s="653">
        <v>1601.9998916103707</v>
      </c>
      <c r="K270" s="666">
        <v>1</v>
      </c>
      <c r="L270" s="653">
        <v>30</v>
      </c>
      <c r="M270" s="654">
        <v>1601.9998916103707</v>
      </c>
    </row>
    <row r="271" spans="1:13" ht="14.4" customHeight="1" x14ac:dyDescent="0.3">
      <c r="A271" s="649" t="s">
        <v>590</v>
      </c>
      <c r="B271" s="650" t="s">
        <v>3524</v>
      </c>
      <c r="C271" s="650" t="s">
        <v>2150</v>
      </c>
      <c r="D271" s="650" t="s">
        <v>3528</v>
      </c>
      <c r="E271" s="650" t="s">
        <v>2145</v>
      </c>
      <c r="F271" s="653"/>
      <c r="G271" s="653"/>
      <c r="H271" s="666">
        <v>0</v>
      </c>
      <c r="I271" s="653">
        <v>25</v>
      </c>
      <c r="J271" s="653">
        <v>1348.7800566718226</v>
      </c>
      <c r="K271" s="666">
        <v>1</v>
      </c>
      <c r="L271" s="653">
        <v>25</v>
      </c>
      <c r="M271" s="654">
        <v>1348.7800566718226</v>
      </c>
    </row>
    <row r="272" spans="1:13" ht="14.4" customHeight="1" x14ac:dyDescent="0.3">
      <c r="A272" s="649" t="s">
        <v>590</v>
      </c>
      <c r="B272" s="650" t="s">
        <v>3524</v>
      </c>
      <c r="C272" s="650" t="s">
        <v>2874</v>
      </c>
      <c r="D272" s="650" t="s">
        <v>3602</v>
      </c>
      <c r="E272" s="650" t="s">
        <v>2145</v>
      </c>
      <c r="F272" s="653"/>
      <c r="G272" s="653"/>
      <c r="H272" s="666">
        <v>0</v>
      </c>
      <c r="I272" s="653">
        <v>5</v>
      </c>
      <c r="J272" s="653">
        <v>272.2999999999999</v>
      </c>
      <c r="K272" s="666">
        <v>1</v>
      </c>
      <c r="L272" s="653">
        <v>5</v>
      </c>
      <c r="M272" s="654">
        <v>272.2999999999999</v>
      </c>
    </row>
    <row r="273" spans="1:13" ht="14.4" customHeight="1" x14ac:dyDescent="0.3">
      <c r="A273" s="649" t="s">
        <v>590</v>
      </c>
      <c r="B273" s="650" t="s">
        <v>3524</v>
      </c>
      <c r="C273" s="650" t="s">
        <v>2159</v>
      </c>
      <c r="D273" s="650" t="s">
        <v>2160</v>
      </c>
      <c r="E273" s="650" t="s">
        <v>2161</v>
      </c>
      <c r="F273" s="653"/>
      <c r="G273" s="653"/>
      <c r="H273" s="666">
        <v>0</v>
      </c>
      <c r="I273" s="653">
        <v>29</v>
      </c>
      <c r="J273" s="653">
        <v>5317.7288960444293</v>
      </c>
      <c r="K273" s="666">
        <v>1</v>
      </c>
      <c r="L273" s="653">
        <v>29</v>
      </c>
      <c r="M273" s="654">
        <v>5317.7288960444293</v>
      </c>
    </row>
    <row r="274" spans="1:13" ht="14.4" customHeight="1" x14ac:dyDescent="0.3">
      <c r="A274" s="649" t="s">
        <v>590</v>
      </c>
      <c r="B274" s="650" t="s">
        <v>3524</v>
      </c>
      <c r="C274" s="650" t="s">
        <v>2153</v>
      </c>
      <c r="D274" s="650" t="s">
        <v>3529</v>
      </c>
      <c r="E274" s="650" t="s">
        <v>2145</v>
      </c>
      <c r="F274" s="653"/>
      <c r="G274" s="653"/>
      <c r="H274" s="666">
        <v>0</v>
      </c>
      <c r="I274" s="653">
        <v>15</v>
      </c>
      <c r="J274" s="653">
        <v>748.69647363335298</v>
      </c>
      <c r="K274" s="666">
        <v>1</v>
      </c>
      <c r="L274" s="653">
        <v>15</v>
      </c>
      <c r="M274" s="654">
        <v>748.69647363335298</v>
      </c>
    </row>
    <row r="275" spans="1:13" ht="14.4" customHeight="1" x14ac:dyDescent="0.3">
      <c r="A275" s="649" t="s">
        <v>590</v>
      </c>
      <c r="B275" s="650" t="s">
        <v>3524</v>
      </c>
      <c r="C275" s="650" t="s">
        <v>3030</v>
      </c>
      <c r="D275" s="650" t="s">
        <v>3031</v>
      </c>
      <c r="E275" s="650" t="s">
        <v>3022</v>
      </c>
      <c r="F275" s="653"/>
      <c r="G275" s="653"/>
      <c r="H275" s="666">
        <v>0</v>
      </c>
      <c r="I275" s="653">
        <v>7</v>
      </c>
      <c r="J275" s="653">
        <v>1036.4881722500884</v>
      </c>
      <c r="K275" s="666">
        <v>1</v>
      </c>
      <c r="L275" s="653">
        <v>7</v>
      </c>
      <c r="M275" s="654">
        <v>1036.4881722500884</v>
      </c>
    </row>
    <row r="276" spans="1:13" ht="14.4" customHeight="1" x14ac:dyDescent="0.3">
      <c r="A276" s="649" t="s">
        <v>590</v>
      </c>
      <c r="B276" s="650" t="s">
        <v>3524</v>
      </c>
      <c r="C276" s="650" t="s">
        <v>3020</v>
      </c>
      <c r="D276" s="650" t="s">
        <v>3021</v>
      </c>
      <c r="E276" s="650" t="s">
        <v>3022</v>
      </c>
      <c r="F276" s="653"/>
      <c r="G276" s="653"/>
      <c r="H276" s="666">
        <v>0</v>
      </c>
      <c r="I276" s="653">
        <v>14</v>
      </c>
      <c r="J276" s="653">
        <v>1913.8781722603012</v>
      </c>
      <c r="K276" s="666">
        <v>1</v>
      </c>
      <c r="L276" s="653">
        <v>14</v>
      </c>
      <c r="M276" s="654">
        <v>1913.8781722603012</v>
      </c>
    </row>
    <row r="277" spans="1:13" ht="14.4" customHeight="1" x14ac:dyDescent="0.3">
      <c r="A277" s="649" t="s">
        <v>590</v>
      </c>
      <c r="B277" s="650" t="s">
        <v>3524</v>
      </c>
      <c r="C277" s="650" t="s">
        <v>3023</v>
      </c>
      <c r="D277" s="650" t="s">
        <v>3024</v>
      </c>
      <c r="E277" s="650" t="s">
        <v>3022</v>
      </c>
      <c r="F277" s="653"/>
      <c r="G277" s="653"/>
      <c r="H277" s="666">
        <v>0</v>
      </c>
      <c r="I277" s="653">
        <v>8</v>
      </c>
      <c r="J277" s="653">
        <v>1025.4600000102128</v>
      </c>
      <c r="K277" s="666">
        <v>1</v>
      </c>
      <c r="L277" s="653">
        <v>8</v>
      </c>
      <c r="M277" s="654">
        <v>1025.4600000102128</v>
      </c>
    </row>
    <row r="278" spans="1:13" ht="14.4" customHeight="1" x14ac:dyDescent="0.3">
      <c r="A278" s="649" t="s">
        <v>590</v>
      </c>
      <c r="B278" s="650" t="s">
        <v>3524</v>
      </c>
      <c r="C278" s="650" t="s">
        <v>3026</v>
      </c>
      <c r="D278" s="650" t="s">
        <v>3603</v>
      </c>
      <c r="E278" s="650" t="s">
        <v>3022</v>
      </c>
      <c r="F278" s="653"/>
      <c r="G278" s="653"/>
      <c r="H278" s="666">
        <v>0</v>
      </c>
      <c r="I278" s="653">
        <v>1</v>
      </c>
      <c r="J278" s="653">
        <v>148.07</v>
      </c>
      <c r="K278" s="666">
        <v>1</v>
      </c>
      <c r="L278" s="653">
        <v>1</v>
      </c>
      <c r="M278" s="654">
        <v>148.07</v>
      </c>
    </row>
    <row r="279" spans="1:13" ht="14.4" customHeight="1" x14ac:dyDescent="0.3">
      <c r="A279" s="649" t="s">
        <v>596</v>
      </c>
      <c r="B279" s="650" t="s">
        <v>3404</v>
      </c>
      <c r="C279" s="650" t="s">
        <v>1956</v>
      </c>
      <c r="D279" s="650" t="s">
        <v>3407</v>
      </c>
      <c r="E279" s="650" t="s">
        <v>3408</v>
      </c>
      <c r="F279" s="653"/>
      <c r="G279" s="653"/>
      <c r="H279" s="666">
        <v>0</v>
      </c>
      <c r="I279" s="653">
        <v>55</v>
      </c>
      <c r="J279" s="653">
        <v>3927.3012637041165</v>
      </c>
      <c r="K279" s="666">
        <v>1</v>
      </c>
      <c r="L279" s="653">
        <v>55</v>
      </c>
      <c r="M279" s="654">
        <v>3927.3012637041165</v>
      </c>
    </row>
    <row r="280" spans="1:13" ht="14.4" customHeight="1" x14ac:dyDescent="0.3">
      <c r="A280" s="649" t="s">
        <v>596</v>
      </c>
      <c r="B280" s="650" t="s">
        <v>3410</v>
      </c>
      <c r="C280" s="650" t="s">
        <v>907</v>
      </c>
      <c r="D280" s="650" t="s">
        <v>908</v>
      </c>
      <c r="E280" s="650" t="s">
        <v>909</v>
      </c>
      <c r="F280" s="653"/>
      <c r="G280" s="653"/>
      <c r="H280" s="666">
        <v>0</v>
      </c>
      <c r="I280" s="653">
        <v>95</v>
      </c>
      <c r="J280" s="653">
        <v>15946.450404261746</v>
      </c>
      <c r="K280" s="666">
        <v>1</v>
      </c>
      <c r="L280" s="653">
        <v>95</v>
      </c>
      <c r="M280" s="654">
        <v>15946.450404261746</v>
      </c>
    </row>
    <row r="281" spans="1:13" ht="14.4" customHeight="1" x14ac:dyDescent="0.3">
      <c r="A281" s="649" t="s">
        <v>596</v>
      </c>
      <c r="B281" s="650" t="s">
        <v>3411</v>
      </c>
      <c r="C281" s="650" t="s">
        <v>1988</v>
      </c>
      <c r="D281" s="650" t="s">
        <v>1989</v>
      </c>
      <c r="E281" s="650" t="s">
        <v>1990</v>
      </c>
      <c r="F281" s="653"/>
      <c r="G281" s="653"/>
      <c r="H281" s="666">
        <v>0</v>
      </c>
      <c r="I281" s="653">
        <v>4</v>
      </c>
      <c r="J281" s="653">
        <v>283.6396050792369</v>
      </c>
      <c r="K281" s="666">
        <v>1</v>
      </c>
      <c r="L281" s="653">
        <v>4</v>
      </c>
      <c r="M281" s="654">
        <v>283.6396050792369</v>
      </c>
    </row>
    <row r="282" spans="1:13" ht="14.4" customHeight="1" x14ac:dyDescent="0.3">
      <c r="A282" s="649" t="s">
        <v>596</v>
      </c>
      <c r="B282" s="650" t="s">
        <v>3449</v>
      </c>
      <c r="C282" s="650" t="s">
        <v>3162</v>
      </c>
      <c r="D282" s="650" t="s">
        <v>628</v>
      </c>
      <c r="E282" s="650" t="s">
        <v>629</v>
      </c>
      <c r="F282" s="653"/>
      <c r="G282" s="653"/>
      <c r="H282" s="666">
        <v>0</v>
      </c>
      <c r="I282" s="653">
        <v>66</v>
      </c>
      <c r="J282" s="653">
        <v>2052626.5944190049</v>
      </c>
      <c r="K282" s="666">
        <v>1</v>
      </c>
      <c r="L282" s="653">
        <v>66</v>
      </c>
      <c r="M282" s="654">
        <v>2052626.5944190049</v>
      </c>
    </row>
    <row r="283" spans="1:13" ht="14.4" customHeight="1" x14ac:dyDescent="0.3">
      <c r="A283" s="649" t="s">
        <v>596</v>
      </c>
      <c r="B283" s="650" t="s">
        <v>3449</v>
      </c>
      <c r="C283" s="650" t="s">
        <v>3164</v>
      </c>
      <c r="D283" s="650" t="s">
        <v>3165</v>
      </c>
      <c r="E283" s="650" t="s">
        <v>3166</v>
      </c>
      <c r="F283" s="653"/>
      <c r="G283" s="653"/>
      <c r="H283" s="666">
        <v>0</v>
      </c>
      <c r="I283" s="653">
        <v>5</v>
      </c>
      <c r="J283" s="653">
        <v>116405.97000000002</v>
      </c>
      <c r="K283" s="666">
        <v>1</v>
      </c>
      <c r="L283" s="653">
        <v>5</v>
      </c>
      <c r="M283" s="654">
        <v>116405.97000000002</v>
      </c>
    </row>
    <row r="284" spans="1:13" ht="14.4" customHeight="1" x14ac:dyDescent="0.3">
      <c r="A284" s="649" t="s">
        <v>596</v>
      </c>
      <c r="B284" s="650" t="s">
        <v>3449</v>
      </c>
      <c r="C284" s="650" t="s">
        <v>627</v>
      </c>
      <c r="D284" s="650" t="s">
        <v>628</v>
      </c>
      <c r="E284" s="650" t="s">
        <v>629</v>
      </c>
      <c r="F284" s="653">
        <v>7</v>
      </c>
      <c r="G284" s="653">
        <v>217416.21999999997</v>
      </c>
      <c r="H284" s="666">
        <v>1</v>
      </c>
      <c r="I284" s="653"/>
      <c r="J284" s="653"/>
      <c r="K284" s="666">
        <v>0</v>
      </c>
      <c r="L284" s="653">
        <v>7</v>
      </c>
      <c r="M284" s="654">
        <v>217416.21999999997</v>
      </c>
    </row>
    <row r="285" spans="1:13" ht="14.4" customHeight="1" x14ac:dyDescent="0.3">
      <c r="A285" s="649" t="s">
        <v>596</v>
      </c>
      <c r="B285" s="650" t="s">
        <v>3471</v>
      </c>
      <c r="C285" s="650" t="s">
        <v>2100</v>
      </c>
      <c r="D285" s="650" t="s">
        <v>2101</v>
      </c>
      <c r="E285" s="650" t="s">
        <v>2102</v>
      </c>
      <c r="F285" s="653"/>
      <c r="G285" s="653"/>
      <c r="H285" s="666">
        <v>0</v>
      </c>
      <c r="I285" s="653">
        <v>28.234595000000002</v>
      </c>
      <c r="J285" s="653">
        <v>76320.535372743005</v>
      </c>
      <c r="K285" s="666">
        <v>1</v>
      </c>
      <c r="L285" s="653">
        <v>28.234595000000002</v>
      </c>
      <c r="M285" s="654">
        <v>76320.535372743005</v>
      </c>
    </row>
    <row r="286" spans="1:13" ht="14.4" customHeight="1" x14ac:dyDescent="0.3">
      <c r="A286" s="649" t="s">
        <v>596</v>
      </c>
      <c r="B286" s="650" t="s">
        <v>3472</v>
      </c>
      <c r="C286" s="650" t="s">
        <v>1574</v>
      </c>
      <c r="D286" s="650" t="s">
        <v>1575</v>
      </c>
      <c r="E286" s="650" t="s">
        <v>1576</v>
      </c>
      <c r="F286" s="653">
        <v>12.742707800000002</v>
      </c>
      <c r="G286" s="653">
        <v>1533.2059815399402</v>
      </c>
      <c r="H286" s="666">
        <v>1</v>
      </c>
      <c r="I286" s="653"/>
      <c r="J286" s="653"/>
      <c r="K286" s="666">
        <v>0</v>
      </c>
      <c r="L286" s="653">
        <v>12.742707800000002</v>
      </c>
      <c r="M286" s="654">
        <v>1533.2059815399402</v>
      </c>
    </row>
    <row r="287" spans="1:13" ht="14.4" customHeight="1" x14ac:dyDescent="0.3">
      <c r="A287" s="649" t="s">
        <v>596</v>
      </c>
      <c r="B287" s="650" t="s">
        <v>3473</v>
      </c>
      <c r="C287" s="650" t="s">
        <v>1668</v>
      </c>
      <c r="D287" s="650" t="s">
        <v>1669</v>
      </c>
      <c r="E287" s="650" t="s">
        <v>1670</v>
      </c>
      <c r="F287" s="653"/>
      <c r="G287" s="653"/>
      <c r="H287" s="666">
        <v>0</v>
      </c>
      <c r="I287" s="653">
        <v>60.865304199999997</v>
      </c>
      <c r="J287" s="653">
        <v>2861.5503139789826</v>
      </c>
      <c r="K287" s="666">
        <v>1</v>
      </c>
      <c r="L287" s="653">
        <v>60.865304199999997</v>
      </c>
      <c r="M287" s="654">
        <v>2861.5503139789826</v>
      </c>
    </row>
    <row r="288" spans="1:13" ht="14.4" customHeight="1" x14ac:dyDescent="0.3">
      <c r="A288" s="649" t="s">
        <v>596</v>
      </c>
      <c r="B288" s="650" t="s">
        <v>3473</v>
      </c>
      <c r="C288" s="650" t="s">
        <v>1671</v>
      </c>
      <c r="D288" s="650" t="s">
        <v>1669</v>
      </c>
      <c r="E288" s="650" t="s">
        <v>1672</v>
      </c>
      <c r="F288" s="653"/>
      <c r="G288" s="653"/>
      <c r="H288" s="666">
        <v>0</v>
      </c>
      <c r="I288" s="653">
        <v>50.305914000000001</v>
      </c>
      <c r="J288" s="653">
        <v>3539.8523875115579</v>
      </c>
      <c r="K288" s="666">
        <v>1</v>
      </c>
      <c r="L288" s="653">
        <v>50.305914000000001</v>
      </c>
      <c r="M288" s="654">
        <v>3539.8523875115579</v>
      </c>
    </row>
    <row r="289" spans="1:13" ht="14.4" customHeight="1" x14ac:dyDescent="0.3">
      <c r="A289" s="649" t="s">
        <v>596</v>
      </c>
      <c r="B289" s="650" t="s">
        <v>3473</v>
      </c>
      <c r="C289" s="650" t="s">
        <v>1673</v>
      </c>
      <c r="D289" s="650" t="s">
        <v>1669</v>
      </c>
      <c r="E289" s="650" t="s">
        <v>1674</v>
      </c>
      <c r="F289" s="653"/>
      <c r="G289" s="653"/>
      <c r="H289" s="666">
        <v>0</v>
      </c>
      <c r="I289" s="653">
        <v>147.80316100000005</v>
      </c>
      <c r="J289" s="653">
        <v>47686.282356239288</v>
      </c>
      <c r="K289" s="666">
        <v>1</v>
      </c>
      <c r="L289" s="653">
        <v>147.80316100000005</v>
      </c>
      <c r="M289" s="654">
        <v>47686.282356239288</v>
      </c>
    </row>
    <row r="290" spans="1:13" ht="14.4" customHeight="1" x14ac:dyDescent="0.3">
      <c r="A290" s="649" t="s">
        <v>596</v>
      </c>
      <c r="B290" s="650" t="s">
        <v>3474</v>
      </c>
      <c r="C290" s="650" t="s">
        <v>1595</v>
      </c>
      <c r="D290" s="650" t="s">
        <v>3475</v>
      </c>
      <c r="E290" s="650" t="s">
        <v>3476</v>
      </c>
      <c r="F290" s="653"/>
      <c r="G290" s="653"/>
      <c r="H290" s="666">
        <v>0</v>
      </c>
      <c r="I290" s="653">
        <v>76.995000000000005</v>
      </c>
      <c r="J290" s="653">
        <v>10758.420802305</v>
      </c>
      <c r="K290" s="666">
        <v>1</v>
      </c>
      <c r="L290" s="653">
        <v>76.995000000000005</v>
      </c>
      <c r="M290" s="654">
        <v>10758.420802305</v>
      </c>
    </row>
    <row r="291" spans="1:13" ht="14.4" customHeight="1" x14ac:dyDescent="0.3">
      <c r="A291" s="649" t="s">
        <v>596</v>
      </c>
      <c r="B291" s="650" t="s">
        <v>3474</v>
      </c>
      <c r="C291" s="650" t="s">
        <v>1625</v>
      </c>
      <c r="D291" s="650" t="s">
        <v>3475</v>
      </c>
      <c r="E291" s="650" t="s">
        <v>3477</v>
      </c>
      <c r="F291" s="653"/>
      <c r="G291" s="653"/>
      <c r="H291" s="666">
        <v>0</v>
      </c>
      <c r="I291" s="653">
        <v>35.157036999999995</v>
      </c>
      <c r="J291" s="653">
        <v>72397.675121733613</v>
      </c>
      <c r="K291" s="666">
        <v>1</v>
      </c>
      <c r="L291" s="653">
        <v>35.157036999999995</v>
      </c>
      <c r="M291" s="654">
        <v>72397.675121733613</v>
      </c>
    </row>
    <row r="292" spans="1:13" ht="14.4" customHeight="1" x14ac:dyDescent="0.3">
      <c r="A292" s="649" t="s">
        <v>596</v>
      </c>
      <c r="B292" s="650" t="s">
        <v>3474</v>
      </c>
      <c r="C292" s="650" t="s">
        <v>1612</v>
      </c>
      <c r="D292" s="650" t="s">
        <v>3475</v>
      </c>
      <c r="E292" s="650" t="s">
        <v>3478</v>
      </c>
      <c r="F292" s="653"/>
      <c r="G292" s="653"/>
      <c r="H292" s="666">
        <v>0</v>
      </c>
      <c r="I292" s="653">
        <v>47.320419399999999</v>
      </c>
      <c r="J292" s="653">
        <v>67724.942147151392</v>
      </c>
      <c r="K292" s="666">
        <v>1</v>
      </c>
      <c r="L292" s="653">
        <v>47.320419399999999</v>
      </c>
      <c r="M292" s="654">
        <v>67724.942147151392</v>
      </c>
    </row>
    <row r="293" spans="1:13" ht="14.4" customHeight="1" x14ac:dyDescent="0.3">
      <c r="A293" s="649" t="s">
        <v>596</v>
      </c>
      <c r="B293" s="650" t="s">
        <v>3604</v>
      </c>
      <c r="C293" s="650" t="s">
        <v>3113</v>
      </c>
      <c r="D293" s="650" t="s">
        <v>3114</v>
      </c>
      <c r="E293" s="650" t="s">
        <v>3605</v>
      </c>
      <c r="F293" s="653">
        <v>0.83979999999999999</v>
      </c>
      <c r="G293" s="653">
        <v>4201.598836815333</v>
      </c>
      <c r="H293" s="666">
        <v>1</v>
      </c>
      <c r="I293" s="653"/>
      <c r="J293" s="653"/>
      <c r="K293" s="666">
        <v>0</v>
      </c>
      <c r="L293" s="653">
        <v>0.83979999999999999</v>
      </c>
      <c r="M293" s="654">
        <v>4201.598836815333</v>
      </c>
    </row>
    <row r="294" spans="1:13" ht="14.4" customHeight="1" x14ac:dyDescent="0.3">
      <c r="A294" s="649" t="s">
        <v>596</v>
      </c>
      <c r="B294" s="650" t="s">
        <v>3604</v>
      </c>
      <c r="C294" s="650" t="s">
        <v>3129</v>
      </c>
      <c r="D294" s="650" t="s">
        <v>3114</v>
      </c>
      <c r="E294" s="650" t="s">
        <v>3606</v>
      </c>
      <c r="F294" s="653">
        <v>0.70000000000000007</v>
      </c>
      <c r="G294" s="653">
        <v>19906.882320465651</v>
      </c>
      <c r="H294" s="666">
        <v>1</v>
      </c>
      <c r="I294" s="653"/>
      <c r="J294" s="653"/>
      <c r="K294" s="666">
        <v>0</v>
      </c>
      <c r="L294" s="653">
        <v>0.70000000000000007</v>
      </c>
      <c r="M294" s="654">
        <v>19906.882320465651</v>
      </c>
    </row>
    <row r="295" spans="1:13" ht="14.4" customHeight="1" x14ac:dyDescent="0.3">
      <c r="A295" s="649" t="s">
        <v>596</v>
      </c>
      <c r="B295" s="650" t="s">
        <v>3479</v>
      </c>
      <c r="C295" s="650" t="s">
        <v>2045</v>
      </c>
      <c r="D295" s="650" t="s">
        <v>2046</v>
      </c>
      <c r="E295" s="650" t="s">
        <v>2047</v>
      </c>
      <c r="F295" s="653"/>
      <c r="G295" s="653"/>
      <c r="H295" s="666">
        <v>0</v>
      </c>
      <c r="I295" s="653">
        <v>9.0180000000000007</v>
      </c>
      <c r="J295" s="653">
        <v>845.45756033814359</v>
      </c>
      <c r="K295" s="666">
        <v>1</v>
      </c>
      <c r="L295" s="653">
        <v>9.0180000000000007</v>
      </c>
      <c r="M295" s="654">
        <v>845.45756033814359</v>
      </c>
    </row>
    <row r="296" spans="1:13" ht="14.4" customHeight="1" x14ac:dyDescent="0.3">
      <c r="A296" s="649" t="s">
        <v>596</v>
      </c>
      <c r="B296" s="650" t="s">
        <v>3479</v>
      </c>
      <c r="C296" s="650" t="s">
        <v>2049</v>
      </c>
      <c r="D296" s="650" t="s">
        <v>2046</v>
      </c>
      <c r="E296" s="650" t="s">
        <v>3480</v>
      </c>
      <c r="F296" s="653"/>
      <c r="G296" s="653"/>
      <c r="H296" s="666">
        <v>0</v>
      </c>
      <c r="I296" s="653">
        <v>77.011628500000015</v>
      </c>
      <c r="J296" s="653">
        <v>17641.836106569808</v>
      </c>
      <c r="K296" s="666">
        <v>1</v>
      </c>
      <c r="L296" s="653">
        <v>77.011628500000015</v>
      </c>
      <c r="M296" s="654">
        <v>17641.836106569808</v>
      </c>
    </row>
    <row r="297" spans="1:13" ht="14.4" customHeight="1" x14ac:dyDescent="0.3">
      <c r="A297" s="649" t="s">
        <v>596</v>
      </c>
      <c r="B297" s="650" t="s">
        <v>3607</v>
      </c>
      <c r="C297" s="650" t="s">
        <v>2747</v>
      </c>
      <c r="D297" s="650" t="s">
        <v>3608</v>
      </c>
      <c r="E297" s="650" t="s">
        <v>2749</v>
      </c>
      <c r="F297" s="653">
        <v>17</v>
      </c>
      <c r="G297" s="653">
        <v>2345.9989069982212</v>
      </c>
      <c r="H297" s="666">
        <v>1</v>
      </c>
      <c r="I297" s="653"/>
      <c r="J297" s="653"/>
      <c r="K297" s="666">
        <v>0</v>
      </c>
      <c r="L297" s="653">
        <v>17</v>
      </c>
      <c r="M297" s="654">
        <v>2345.9989069982212</v>
      </c>
    </row>
    <row r="298" spans="1:13" ht="14.4" customHeight="1" x14ac:dyDescent="0.3">
      <c r="A298" s="649" t="s">
        <v>596</v>
      </c>
      <c r="B298" s="650" t="s">
        <v>3607</v>
      </c>
      <c r="C298" s="650" t="s">
        <v>2750</v>
      </c>
      <c r="D298" s="650" t="s">
        <v>3608</v>
      </c>
      <c r="E298" s="650" t="s">
        <v>2751</v>
      </c>
      <c r="F298" s="653">
        <v>6</v>
      </c>
      <c r="G298" s="653">
        <v>3429.2983551512143</v>
      </c>
      <c r="H298" s="666">
        <v>1</v>
      </c>
      <c r="I298" s="653"/>
      <c r="J298" s="653"/>
      <c r="K298" s="666">
        <v>0</v>
      </c>
      <c r="L298" s="653">
        <v>6</v>
      </c>
      <c r="M298" s="654">
        <v>3429.2983551512143</v>
      </c>
    </row>
    <row r="299" spans="1:13" ht="14.4" customHeight="1" x14ac:dyDescent="0.3">
      <c r="A299" s="649" t="s">
        <v>596</v>
      </c>
      <c r="B299" s="650" t="s">
        <v>3607</v>
      </c>
      <c r="C299" s="650" t="s">
        <v>3122</v>
      </c>
      <c r="D299" s="650" t="s">
        <v>3609</v>
      </c>
      <c r="E299" s="650" t="s">
        <v>3124</v>
      </c>
      <c r="F299" s="653"/>
      <c r="G299" s="653"/>
      <c r="H299" s="666">
        <v>0</v>
      </c>
      <c r="I299" s="653">
        <v>13</v>
      </c>
      <c r="J299" s="653">
        <v>27392.970392415198</v>
      </c>
      <c r="K299" s="666">
        <v>1</v>
      </c>
      <c r="L299" s="653">
        <v>13</v>
      </c>
      <c r="M299" s="654">
        <v>27392.970392415198</v>
      </c>
    </row>
    <row r="300" spans="1:13" ht="14.4" customHeight="1" x14ac:dyDescent="0.3">
      <c r="A300" s="649" t="s">
        <v>596</v>
      </c>
      <c r="B300" s="650" t="s">
        <v>3607</v>
      </c>
      <c r="C300" s="650" t="s">
        <v>3125</v>
      </c>
      <c r="D300" s="650" t="s">
        <v>3610</v>
      </c>
      <c r="E300" s="650" t="s">
        <v>3127</v>
      </c>
      <c r="F300" s="653"/>
      <c r="G300" s="653"/>
      <c r="H300" s="666">
        <v>0</v>
      </c>
      <c r="I300" s="653">
        <v>14.164999999999999</v>
      </c>
      <c r="J300" s="653">
        <v>17279.356443387227</v>
      </c>
      <c r="K300" s="666">
        <v>1</v>
      </c>
      <c r="L300" s="653">
        <v>14.164999999999999</v>
      </c>
      <c r="M300" s="654">
        <v>17279.356443387227</v>
      </c>
    </row>
    <row r="301" spans="1:13" ht="14.4" customHeight="1" x14ac:dyDescent="0.3">
      <c r="A301" s="649" t="s">
        <v>596</v>
      </c>
      <c r="B301" s="650" t="s">
        <v>3481</v>
      </c>
      <c r="C301" s="650" t="s">
        <v>2112</v>
      </c>
      <c r="D301" s="650" t="s">
        <v>2113</v>
      </c>
      <c r="E301" s="650" t="s">
        <v>2114</v>
      </c>
      <c r="F301" s="653"/>
      <c r="G301" s="653"/>
      <c r="H301" s="666">
        <v>0</v>
      </c>
      <c r="I301" s="653">
        <v>5</v>
      </c>
      <c r="J301" s="653">
        <v>1354.2329982530764</v>
      </c>
      <c r="K301" s="666">
        <v>1</v>
      </c>
      <c r="L301" s="653">
        <v>5</v>
      </c>
      <c r="M301" s="654">
        <v>1354.2329982530764</v>
      </c>
    </row>
    <row r="302" spans="1:13" ht="14.4" customHeight="1" x14ac:dyDescent="0.3">
      <c r="A302" s="649" t="s">
        <v>596</v>
      </c>
      <c r="B302" s="650" t="s">
        <v>3481</v>
      </c>
      <c r="C302" s="650" t="s">
        <v>2115</v>
      </c>
      <c r="D302" s="650" t="s">
        <v>2113</v>
      </c>
      <c r="E302" s="650" t="s">
        <v>2116</v>
      </c>
      <c r="F302" s="653"/>
      <c r="G302" s="653"/>
      <c r="H302" s="666">
        <v>0</v>
      </c>
      <c r="I302" s="653">
        <v>1</v>
      </c>
      <c r="J302" s="653">
        <v>1339.6460873222406</v>
      </c>
      <c r="K302" s="666">
        <v>1</v>
      </c>
      <c r="L302" s="653">
        <v>1</v>
      </c>
      <c r="M302" s="654">
        <v>1339.6460873222406</v>
      </c>
    </row>
    <row r="303" spans="1:13" ht="14.4" customHeight="1" x14ac:dyDescent="0.3">
      <c r="A303" s="649" t="s">
        <v>596</v>
      </c>
      <c r="B303" s="650" t="s">
        <v>3481</v>
      </c>
      <c r="C303" s="650" t="s">
        <v>623</v>
      </c>
      <c r="D303" s="650" t="s">
        <v>621</v>
      </c>
      <c r="E303" s="650" t="s">
        <v>624</v>
      </c>
      <c r="F303" s="653">
        <v>0.88900000000000001</v>
      </c>
      <c r="G303" s="653">
        <v>210.39963</v>
      </c>
      <c r="H303" s="666">
        <v>1</v>
      </c>
      <c r="I303" s="653"/>
      <c r="J303" s="653"/>
      <c r="K303" s="666">
        <v>0</v>
      </c>
      <c r="L303" s="653">
        <v>0.88900000000000001</v>
      </c>
      <c r="M303" s="654">
        <v>210.39963</v>
      </c>
    </row>
    <row r="304" spans="1:13" ht="14.4" customHeight="1" x14ac:dyDescent="0.3">
      <c r="A304" s="649" t="s">
        <v>596</v>
      </c>
      <c r="B304" s="650" t="s">
        <v>3482</v>
      </c>
      <c r="C304" s="650" t="s">
        <v>2055</v>
      </c>
      <c r="D304" s="650" t="s">
        <v>2056</v>
      </c>
      <c r="E304" s="650" t="s">
        <v>2057</v>
      </c>
      <c r="F304" s="653"/>
      <c r="G304" s="653"/>
      <c r="H304" s="666">
        <v>0</v>
      </c>
      <c r="I304" s="653">
        <v>42.228199099999998</v>
      </c>
      <c r="J304" s="653">
        <v>26275.875464994097</v>
      </c>
      <c r="K304" s="666">
        <v>1</v>
      </c>
      <c r="L304" s="653">
        <v>42.228199099999998</v>
      </c>
      <c r="M304" s="654">
        <v>26275.875464994097</v>
      </c>
    </row>
    <row r="305" spans="1:13" ht="14.4" customHeight="1" x14ac:dyDescent="0.3">
      <c r="A305" s="649" t="s">
        <v>596</v>
      </c>
      <c r="B305" s="650" t="s">
        <v>3482</v>
      </c>
      <c r="C305" s="650" t="s">
        <v>2088</v>
      </c>
      <c r="D305" s="650" t="s">
        <v>2089</v>
      </c>
      <c r="E305" s="650" t="s">
        <v>2090</v>
      </c>
      <c r="F305" s="653"/>
      <c r="G305" s="653"/>
      <c r="H305" s="666">
        <v>0</v>
      </c>
      <c r="I305" s="653">
        <v>44.375660499999995</v>
      </c>
      <c r="J305" s="653">
        <v>30544.177757001064</v>
      </c>
      <c r="K305" s="666">
        <v>1</v>
      </c>
      <c r="L305" s="653">
        <v>44.375660499999995</v>
      </c>
      <c r="M305" s="654">
        <v>30544.177757001064</v>
      </c>
    </row>
    <row r="306" spans="1:13" ht="14.4" customHeight="1" x14ac:dyDescent="0.3">
      <c r="A306" s="649" t="s">
        <v>596</v>
      </c>
      <c r="B306" s="650" t="s">
        <v>3482</v>
      </c>
      <c r="C306" s="650" t="s">
        <v>2091</v>
      </c>
      <c r="D306" s="650" t="s">
        <v>2092</v>
      </c>
      <c r="E306" s="650" t="s">
        <v>2093</v>
      </c>
      <c r="F306" s="653"/>
      <c r="G306" s="653"/>
      <c r="H306" s="666">
        <v>0</v>
      </c>
      <c r="I306" s="653">
        <v>140.0136305</v>
      </c>
      <c r="J306" s="653">
        <v>37682.231929083675</v>
      </c>
      <c r="K306" s="666">
        <v>1</v>
      </c>
      <c r="L306" s="653">
        <v>140.0136305</v>
      </c>
      <c r="M306" s="654">
        <v>37682.231929083675</v>
      </c>
    </row>
    <row r="307" spans="1:13" ht="14.4" customHeight="1" x14ac:dyDescent="0.3">
      <c r="A307" s="649" t="s">
        <v>596</v>
      </c>
      <c r="B307" s="650" t="s">
        <v>3483</v>
      </c>
      <c r="C307" s="650" t="s">
        <v>1645</v>
      </c>
      <c r="D307" s="650" t="s">
        <v>3484</v>
      </c>
      <c r="E307" s="650" t="s">
        <v>1647</v>
      </c>
      <c r="F307" s="653"/>
      <c r="G307" s="653"/>
      <c r="H307" s="666">
        <v>0</v>
      </c>
      <c r="I307" s="653">
        <v>20.3827356</v>
      </c>
      <c r="J307" s="653">
        <v>15247.582464875206</v>
      </c>
      <c r="K307" s="666">
        <v>1</v>
      </c>
      <c r="L307" s="653">
        <v>20.3827356</v>
      </c>
      <c r="M307" s="654">
        <v>15247.582464875206</v>
      </c>
    </row>
    <row r="308" spans="1:13" ht="14.4" customHeight="1" x14ac:dyDescent="0.3">
      <c r="A308" s="649" t="s">
        <v>596</v>
      </c>
      <c r="B308" s="650" t="s">
        <v>3483</v>
      </c>
      <c r="C308" s="650" t="s">
        <v>1693</v>
      </c>
      <c r="D308" s="650" t="s">
        <v>3484</v>
      </c>
      <c r="E308" s="650" t="s">
        <v>1695</v>
      </c>
      <c r="F308" s="653"/>
      <c r="G308" s="653"/>
      <c r="H308" s="666">
        <v>0</v>
      </c>
      <c r="I308" s="653">
        <v>85.003026800000001</v>
      </c>
      <c r="J308" s="653">
        <v>58393.062610151006</v>
      </c>
      <c r="K308" s="666">
        <v>1</v>
      </c>
      <c r="L308" s="653">
        <v>85.003026800000001</v>
      </c>
      <c r="M308" s="654">
        <v>58393.062610151006</v>
      </c>
    </row>
    <row r="309" spans="1:13" ht="14.4" customHeight="1" x14ac:dyDescent="0.3">
      <c r="A309" s="649" t="s">
        <v>596</v>
      </c>
      <c r="B309" s="650" t="s">
        <v>3483</v>
      </c>
      <c r="C309" s="650" t="s">
        <v>1795</v>
      </c>
      <c r="D309" s="650" t="s">
        <v>1796</v>
      </c>
      <c r="E309" s="650" t="s">
        <v>1797</v>
      </c>
      <c r="F309" s="653">
        <v>24.670999999999996</v>
      </c>
      <c r="G309" s="653">
        <v>3064.1381999999999</v>
      </c>
      <c r="H309" s="666">
        <v>1</v>
      </c>
      <c r="I309" s="653"/>
      <c r="J309" s="653"/>
      <c r="K309" s="666">
        <v>0</v>
      </c>
      <c r="L309" s="653">
        <v>24.670999999999996</v>
      </c>
      <c r="M309" s="654">
        <v>3064.1381999999999</v>
      </c>
    </row>
    <row r="310" spans="1:13" ht="14.4" customHeight="1" x14ac:dyDescent="0.3">
      <c r="A310" s="649" t="s">
        <v>596</v>
      </c>
      <c r="B310" s="650" t="s">
        <v>3483</v>
      </c>
      <c r="C310" s="650" t="s">
        <v>1798</v>
      </c>
      <c r="D310" s="650" t="s">
        <v>1796</v>
      </c>
      <c r="E310" s="650" t="s">
        <v>1799</v>
      </c>
      <c r="F310" s="653">
        <v>81.390999999999991</v>
      </c>
      <c r="G310" s="653">
        <v>17690.333850000003</v>
      </c>
      <c r="H310" s="666">
        <v>1</v>
      </c>
      <c r="I310" s="653"/>
      <c r="J310" s="653"/>
      <c r="K310" s="666">
        <v>0</v>
      </c>
      <c r="L310" s="653">
        <v>81.390999999999991</v>
      </c>
      <c r="M310" s="654">
        <v>17690.333850000003</v>
      </c>
    </row>
    <row r="311" spans="1:13" ht="14.4" customHeight="1" x14ac:dyDescent="0.3">
      <c r="A311" s="649" t="s">
        <v>596</v>
      </c>
      <c r="B311" s="650" t="s">
        <v>3485</v>
      </c>
      <c r="C311" s="650" t="s">
        <v>2078</v>
      </c>
      <c r="D311" s="650" t="s">
        <v>3486</v>
      </c>
      <c r="E311" s="650" t="s">
        <v>2080</v>
      </c>
      <c r="F311" s="653"/>
      <c r="G311" s="653"/>
      <c r="H311" s="666">
        <v>0</v>
      </c>
      <c r="I311" s="653">
        <v>102.65900000000001</v>
      </c>
      <c r="J311" s="653">
        <v>61617.872164301065</v>
      </c>
      <c r="K311" s="666">
        <v>1</v>
      </c>
      <c r="L311" s="653">
        <v>102.65900000000001</v>
      </c>
      <c r="M311" s="654">
        <v>61617.872164301065</v>
      </c>
    </row>
    <row r="312" spans="1:13" ht="14.4" customHeight="1" x14ac:dyDescent="0.3">
      <c r="A312" s="649" t="s">
        <v>596</v>
      </c>
      <c r="B312" s="650" t="s">
        <v>3485</v>
      </c>
      <c r="C312" s="650" t="s">
        <v>2106</v>
      </c>
      <c r="D312" s="650" t="s">
        <v>3486</v>
      </c>
      <c r="E312" s="650" t="s">
        <v>2047</v>
      </c>
      <c r="F312" s="653"/>
      <c r="G312" s="653"/>
      <c r="H312" s="666">
        <v>0</v>
      </c>
      <c r="I312" s="653">
        <v>89.497</v>
      </c>
      <c r="J312" s="653">
        <v>111362.17526816261</v>
      </c>
      <c r="K312" s="666">
        <v>1</v>
      </c>
      <c r="L312" s="653">
        <v>89.497</v>
      </c>
      <c r="M312" s="654">
        <v>111362.17526816261</v>
      </c>
    </row>
    <row r="313" spans="1:13" ht="14.4" customHeight="1" x14ac:dyDescent="0.3">
      <c r="A313" s="649" t="s">
        <v>596</v>
      </c>
      <c r="B313" s="650" t="s">
        <v>3485</v>
      </c>
      <c r="C313" s="650" t="s">
        <v>2109</v>
      </c>
      <c r="D313" s="650" t="s">
        <v>3486</v>
      </c>
      <c r="E313" s="650" t="s">
        <v>2111</v>
      </c>
      <c r="F313" s="653"/>
      <c r="G313" s="653"/>
      <c r="H313" s="666">
        <v>0</v>
      </c>
      <c r="I313" s="653">
        <v>134.76400000000001</v>
      </c>
      <c r="J313" s="653">
        <v>193592.45422284462</v>
      </c>
      <c r="K313" s="666">
        <v>1</v>
      </c>
      <c r="L313" s="653">
        <v>134.76400000000001</v>
      </c>
      <c r="M313" s="654">
        <v>193592.45422284462</v>
      </c>
    </row>
    <row r="314" spans="1:13" ht="14.4" customHeight="1" x14ac:dyDescent="0.3">
      <c r="A314" s="649" t="s">
        <v>596</v>
      </c>
      <c r="B314" s="650" t="s">
        <v>3485</v>
      </c>
      <c r="C314" s="650" t="s">
        <v>2323</v>
      </c>
      <c r="D314" s="650" t="s">
        <v>618</v>
      </c>
      <c r="E314" s="650" t="s">
        <v>2324</v>
      </c>
      <c r="F314" s="653">
        <v>96</v>
      </c>
      <c r="G314" s="653">
        <v>5575.3976371449307</v>
      </c>
      <c r="H314" s="666">
        <v>1</v>
      </c>
      <c r="I314" s="653"/>
      <c r="J314" s="653"/>
      <c r="K314" s="666">
        <v>0</v>
      </c>
      <c r="L314" s="653">
        <v>96</v>
      </c>
      <c r="M314" s="654">
        <v>5575.3976371449307</v>
      </c>
    </row>
    <row r="315" spans="1:13" ht="14.4" customHeight="1" x14ac:dyDescent="0.3">
      <c r="A315" s="649" t="s">
        <v>596</v>
      </c>
      <c r="B315" s="650" t="s">
        <v>3485</v>
      </c>
      <c r="C315" s="650" t="s">
        <v>617</v>
      </c>
      <c r="D315" s="650" t="s">
        <v>618</v>
      </c>
      <c r="E315" s="650" t="s">
        <v>3487</v>
      </c>
      <c r="F315" s="653">
        <v>42</v>
      </c>
      <c r="G315" s="653">
        <v>7317.2894200223172</v>
      </c>
      <c r="H315" s="666">
        <v>1</v>
      </c>
      <c r="I315" s="653"/>
      <c r="J315" s="653"/>
      <c r="K315" s="666">
        <v>0</v>
      </c>
      <c r="L315" s="653">
        <v>42</v>
      </c>
      <c r="M315" s="654">
        <v>7317.2894200223172</v>
      </c>
    </row>
    <row r="316" spans="1:13" ht="14.4" customHeight="1" x14ac:dyDescent="0.3">
      <c r="A316" s="649" t="s">
        <v>596</v>
      </c>
      <c r="B316" s="650" t="s">
        <v>3611</v>
      </c>
      <c r="C316" s="650" t="s">
        <v>3138</v>
      </c>
      <c r="D316" s="650" t="s">
        <v>3612</v>
      </c>
      <c r="E316" s="650" t="s">
        <v>3613</v>
      </c>
      <c r="F316" s="653"/>
      <c r="G316" s="653"/>
      <c r="H316" s="666">
        <v>0</v>
      </c>
      <c r="I316" s="653">
        <v>68</v>
      </c>
      <c r="J316" s="653">
        <v>690996.58314345067</v>
      </c>
      <c r="K316" s="666">
        <v>1</v>
      </c>
      <c r="L316" s="653">
        <v>68</v>
      </c>
      <c r="M316" s="654">
        <v>690996.58314345067</v>
      </c>
    </row>
    <row r="317" spans="1:13" ht="14.4" customHeight="1" x14ac:dyDescent="0.3">
      <c r="A317" s="649" t="s">
        <v>596</v>
      </c>
      <c r="B317" s="650" t="s">
        <v>3491</v>
      </c>
      <c r="C317" s="650" t="s">
        <v>1463</v>
      </c>
      <c r="D317" s="650" t="s">
        <v>1464</v>
      </c>
      <c r="E317" s="650" t="s">
        <v>1465</v>
      </c>
      <c r="F317" s="653"/>
      <c r="G317" s="653"/>
      <c r="H317" s="666">
        <v>0</v>
      </c>
      <c r="I317" s="653">
        <v>16</v>
      </c>
      <c r="J317" s="653">
        <v>43596.020000000004</v>
      </c>
      <c r="K317" s="666">
        <v>1</v>
      </c>
      <c r="L317" s="653">
        <v>16</v>
      </c>
      <c r="M317" s="654">
        <v>43596.020000000004</v>
      </c>
    </row>
    <row r="318" spans="1:13" ht="14.4" customHeight="1" x14ac:dyDescent="0.3">
      <c r="A318" s="649" t="s">
        <v>596</v>
      </c>
      <c r="B318" s="650" t="s">
        <v>3495</v>
      </c>
      <c r="C318" s="650" t="s">
        <v>3087</v>
      </c>
      <c r="D318" s="650" t="s">
        <v>3088</v>
      </c>
      <c r="E318" s="650" t="s">
        <v>3089</v>
      </c>
      <c r="F318" s="653">
        <v>167</v>
      </c>
      <c r="G318" s="653">
        <v>9881.39</v>
      </c>
      <c r="H318" s="666">
        <v>1</v>
      </c>
      <c r="I318" s="653"/>
      <c r="J318" s="653"/>
      <c r="K318" s="666">
        <v>0</v>
      </c>
      <c r="L318" s="653">
        <v>167</v>
      </c>
      <c r="M318" s="654">
        <v>9881.39</v>
      </c>
    </row>
    <row r="319" spans="1:13" ht="14.4" customHeight="1" x14ac:dyDescent="0.3">
      <c r="A319" s="649" t="s">
        <v>596</v>
      </c>
      <c r="B319" s="650" t="s">
        <v>3495</v>
      </c>
      <c r="C319" s="650" t="s">
        <v>2052</v>
      </c>
      <c r="D319" s="650" t="s">
        <v>3496</v>
      </c>
      <c r="E319" s="650" t="s">
        <v>3089</v>
      </c>
      <c r="F319" s="653"/>
      <c r="G319" s="653"/>
      <c r="H319" s="666">
        <v>0</v>
      </c>
      <c r="I319" s="653">
        <v>170</v>
      </c>
      <c r="J319" s="653">
        <v>970043.67793830554</v>
      </c>
      <c r="K319" s="666">
        <v>1</v>
      </c>
      <c r="L319" s="653">
        <v>170</v>
      </c>
      <c r="M319" s="654">
        <v>970043.67793830554</v>
      </c>
    </row>
    <row r="320" spans="1:13" ht="14.4" customHeight="1" x14ac:dyDescent="0.3">
      <c r="A320" s="649" t="s">
        <v>596</v>
      </c>
      <c r="B320" s="650" t="s">
        <v>3523</v>
      </c>
      <c r="C320" s="650" t="s">
        <v>2070</v>
      </c>
      <c r="D320" s="650" t="s">
        <v>2071</v>
      </c>
      <c r="E320" s="650" t="s">
        <v>2072</v>
      </c>
      <c r="F320" s="653"/>
      <c r="G320" s="653"/>
      <c r="H320" s="666">
        <v>0</v>
      </c>
      <c r="I320" s="653">
        <v>303.15680229999992</v>
      </c>
      <c r="J320" s="653">
        <v>52464.592316892893</v>
      </c>
      <c r="K320" s="666">
        <v>1</v>
      </c>
      <c r="L320" s="653">
        <v>303.15680229999992</v>
      </c>
      <c r="M320" s="654">
        <v>52464.592316892893</v>
      </c>
    </row>
    <row r="321" spans="1:13" ht="14.4" customHeight="1" x14ac:dyDescent="0.3">
      <c r="A321" s="649" t="s">
        <v>596</v>
      </c>
      <c r="B321" s="650" t="s">
        <v>3523</v>
      </c>
      <c r="C321" s="650" t="s">
        <v>2103</v>
      </c>
      <c r="D321" s="650" t="s">
        <v>2071</v>
      </c>
      <c r="E321" s="650" t="s">
        <v>2104</v>
      </c>
      <c r="F321" s="653"/>
      <c r="G321" s="653"/>
      <c r="H321" s="666">
        <v>0</v>
      </c>
      <c r="I321" s="653">
        <v>39.457336400000003</v>
      </c>
      <c r="J321" s="653">
        <v>24552.382898011398</v>
      </c>
      <c r="K321" s="666">
        <v>1</v>
      </c>
      <c r="L321" s="653">
        <v>39.457336400000003</v>
      </c>
      <c r="M321" s="654">
        <v>24552.382898011398</v>
      </c>
    </row>
    <row r="322" spans="1:13" ht="14.4" customHeight="1" x14ac:dyDescent="0.3">
      <c r="A322" s="649" t="s">
        <v>599</v>
      </c>
      <c r="B322" s="650" t="s">
        <v>3404</v>
      </c>
      <c r="C322" s="650" t="s">
        <v>1956</v>
      </c>
      <c r="D322" s="650" t="s">
        <v>3407</v>
      </c>
      <c r="E322" s="650" t="s">
        <v>3408</v>
      </c>
      <c r="F322" s="653"/>
      <c r="G322" s="653"/>
      <c r="H322" s="666">
        <v>0</v>
      </c>
      <c r="I322" s="653">
        <v>5</v>
      </c>
      <c r="J322" s="653">
        <v>356.89999999999986</v>
      </c>
      <c r="K322" s="666">
        <v>1</v>
      </c>
      <c r="L322" s="653">
        <v>5</v>
      </c>
      <c r="M322" s="654">
        <v>356.89999999999986</v>
      </c>
    </row>
    <row r="323" spans="1:13" ht="14.4" customHeight="1" x14ac:dyDescent="0.3">
      <c r="A323" s="649" t="s">
        <v>599</v>
      </c>
      <c r="B323" s="650" t="s">
        <v>3417</v>
      </c>
      <c r="C323" s="650" t="s">
        <v>2024</v>
      </c>
      <c r="D323" s="650" t="s">
        <v>2025</v>
      </c>
      <c r="E323" s="650" t="s">
        <v>2026</v>
      </c>
      <c r="F323" s="653"/>
      <c r="G323" s="653"/>
      <c r="H323" s="666">
        <v>0</v>
      </c>
      <c r="I323" s="653">
        <v>3</v>
      </c>
      <c r="J323" s="653">
        <v>1141.5599999999995</v>
      </c>
      <c r="K323" s="666">
        <v>1</v>
      </c>
      <c r="L323" s="653">
        <v>3</v>
      </c>
      <c r="M323" s="654">
        <v>1141.5599999999995</v>
      </c>
    </row>
    <row r="324" spans="1:13" ht="14.4" customHeight="1" x14ac:dyDescent="0.3">
      <c r="A324" s="649" t="s">
        <v>599</v>
      </c>
      <c r="B324" s="650" t="s">
        <v>3425</v>
      </c>
      <c r="C324" s="650" t="s">
        <v>2124</v>
      </c>
      <c r="D324" s="650" t="s">
        <v>1871</v>
      </c>
      <c r="E324" s="650" t="s">
        <v>2125</v>
      </c>
      <c r="F324" s="653">
        <v>1</v>
      </c>
      <c r="G324" s="653">
        <v>104.17000000000004</v>
      </c>
      <c r="H324" s="666">
        <v>1</v>
      </c>
      <c r="I324" s="653"/>
      <c r="J324" s="653"/>
      <c r="K324" s="666">
        <v>0</v>
      </c>
      <c r="L324" s="653">
        <v>1</v>
      </c>
      <c r="M324" s="654">
        <v>104.17000000000004</v>
      </c>
    </row>
    <row r="325" spans="1:13" ht="14.4" customHeight="1" x14ac:dyDescent="0.3">
      <c r="A325" s="649" t="s">
        <v>599</v>
      </c>
      <c r="B325" s="650" t="s">
        <v>3425</v>
      </c>
      <c r="C325" s="650" t="s">
        <v>2884</v>
      </c>
      <c r="D325" s="650" t="s">
        <v>2885</v>
      </c>
      <c r="E325" s="650" t="s">
        <v>3531</v>
      </c>
      <c r="F325" s="653"/>
      <c r="G325" s="653"/>
      <c r="H325" s="666">
        <v>0</v>
      </c>
      <c r="I325" s="653">
        <v>1</v>
      </c>
      <c r="J325" s="653">
        <v>76.489092511791853</v>
      </c>
      <c r="K325" s="666">
        <v>1</v>
      </c>
      <c r="L325" s="653">
        <v>1</v>
      </c>
      <c r="M325" s="654">
        <v>76.489092511791853</v>
      </c>
    </row>
    <row r="326" spans="1:13" ht="14.4" customHeight="1" x14ac:dyDescent="0.3">
      <c r="A326" s="649" t="s">
        <v>599</v>
      </c>
      <c r="B326" s="650" t="s">
        <v>3497</v>
      </c>
      <c r="C326" s="650" t="s">
        <v>1894</v>
      </c>
      <c r="D326" s="650" t="s">
        <v>1895</v>
      </c>
      <c r="E326" s="650" t="s">
        <v>3498</v>
      </c>
      <c r="F326" s="653"/>
      <c r="G326" s="653"/>
      <c r="H326" s="666">
        <v>0</v>
      </c>
      <c r="I326" s="653">
        <v>2</v>
      </c>
      <c r="J326" s="653">
        <v>235.50018583104608</v>
      </c>
      <c r="K326" s="666">
        <v>1</v>
      </c>
      <c r="L326" s="653">
        <v>2</v>
      </c>
      <c r="M326" s="654">
        <v>235.50018583104608</v>
      </c>
    </row>
    <row r="327" spans="1:13" ht="14.4" customHeight="1" x14ac:dyDescent="0.3">
      <c r="A327" s="649" t="s">
        <v>599</v>
      </c>
      <c r="B327" s="650" t="s">
        <v>3576</v>
      </c>
      <c r="C327" s="650" t="s">
        <v>2861</v>
      </c>
      <c r="D327" s="650" t="s">
        <v>2862</v>
      </c>
      <c r="E327" s="650" t="s">
        <v>3579</v>
      </c>
      <c r="F327" s="653"/>
      <c r="G327" s="653"/>
      <c r="H327" s="666">
        <v>0</v>
      </c>
      <c r="I327" s="653">
        <v>1</v>
      </c>
      <c r="J327" s="653">
        <v>379.5</v>
      </c>
      <c r="K327" s="666">
        <v>1</v>
      </c>
      <c r="L327" s="653">
        <v>1</v>
      </c>
      <c r="M327" s="654">
        <v>379.5</v>
      </c>
    </row>
    <row r="328" spans="1:13" ht="14.4" customHeight="1" x14ac:dyDescent="0.3">
      <c r="A328" s="649" t="s">
        <v>605</v>
      </c>
      <c r="B328" s="650" t="s">
        <v>3614</v>
      </c>
      <c r="C328" s="650" t="s">
        <v>3286</v>
      </c>
      <c r="D328" s="650" t="s">
        <v>3287</v>
      </c>
      <c r="E328" s="650" t="s">
        <v>1066</v>
      </c>
      <c r="F328" s="653"/>
      <c r="G328" s="653"/>
      <c r="H328" s="666">
        <v>0</v>
      </c>
      <c r="I328" s="653">
        <v>170</v>
      </c>
      <c r="J328" s="653">
        <v>10045890.019211084</v>
      </c>
      <c r="K328" s="666">
        <v>1</v>
      </c>
      <c r="L328" s="653">
        <v>170</v>
      </c>
      <c r="M328" s="654">
        <v>10045890.019211084</v>
      </c>
    </row>
    <row r="329" spans="1:13" ht="14.4" customHeight="1" x14ac:dyDescent="0.3">
      <c r="A329" s="649" t="s">
        <v>605</v>
      </c>
      <c r="B329" s="650" t="s">
        <v>3614</v>
      </c>
      <c r="C329" s="650" t="s">
        <v>3289</v>
      </c>
      <c r="D329" s="650" t="s">
        <v>3287</v>
      </c>
      <c r="E329" s="650" t="s">
        <v>3290</v>
      </c>
      <c r="F329" s="653"/>
      <c r="G329" s="653"/>
      <c r="H329" s="666">
        <v>0</v>
      </c>
      <c r="I329" s="653">
        <v>27</v>
      </c>
      <c r="J329" s="653">
        <v>4777046.0049813297</v>
      </c>
      <c r="K329" s="666">
        <v>1</v>
      </c>
      <c r="L329" s="653">
        <v>27</v>
      </c>
      <c r="M329" s="654">
        <v>4777046.0049813297</v>
      </c>
    </row>
    <row r="330" spans="1:13" ht="14.4" customHeight="1" x14ac:dyDescent="0.3">
      <c r="A330" s="649" t="s">
        <v>605</v>
      </c>
      <c r="B330" s="650" t="s">
        <v>3615</v>
      </c>
      <c r="C330" s="650" t="s">
        <v>3242</v>
      </c>
      <c r="D330" s="650" t="s">
        <v>3243</v>
      </c>
      <c r="E330" s="650" t="s">
        <v>3244</v>
      </c>
      <c r="F330" s="653"/>
      <c r="G330" s="653"/>
      <c r="H330" s="666">
        <v>0</v>
      </c>
      <c r="I330" s="653">
        <v>8</v>
      </c>
      <c r="J330" s="653">
        <v>240164.22716436163</v>
      </c>
      <c r="K330" s="666">
        <v>1</v>
      </c>
      <c r="L330" s="653">
        <v>8</v>
      </c>
      <c r="M330" s="654">
        <v>240164.22716436163</v>
      </c>
    </row>
    <row r="331" spans="1:13" ht="14.4" customHeight="1" x14ac:dyDescent="0.3">
      <c r="A331" s="649" t="s">
        <v>605</v>
      </c>
      <c r="B331" s="650" t="s">
        <v>3615</v>
      </c>
      <c r="C331" s="650" t="s">
        <v>3246</v>
      </c>
      <c r="D331" s="650" t="s">
        <v>3247</v>
      </c>
      <c r="E331" s="650" t="s">
        <v>3248</v>
      </c>
      <c r="F331" s="653"/>
      <c r="G331" s="653"/>
      <c r="H331" s="666">
        <v>0</v>
      </c>
      <c r="I331" s="653">
        <v>8</v>
      </c>
      <c r="J331" s="653">
        <v>486703.08425345755</v>
      </c>
      <c r="K331" s="666">
        <v>1</v>
      </c>
      <c r="L331" s="653">
        <v>8</v>
      </c>
      <c r="M331" s="654">
        <v>486703.08425345755</v>
      </c>
    </row>
    <row r="332" spans="1:13" ht="14.4" customHeight="1" x14ac:dyDescent="0.3">
      <c r="A332" s="649" t="s">
        <v>605</v>
      </c>
      <c r="B332" s="650" t="s">
        <v>3615</v>
      </c>
      <c r="C332" s="650" t="s">
        <v>3250</v>
      </c>
      <c r="D332" s="650" t="s">
        <v>3251</v>
      </c>
      <c r="E332" s="650" t="s">
        <v>3252</v>
      </c>
      <c r="F332" s="653"/>
      <c r="G332" s="653"/>
      <c r="H332" s="666">
        <v>0</v>
      </c>
      <c r="I332" s="653">
        <v>24</v>
      </c>
      <c r="J332" s="653">
        <v>2790713.28</v>
      </c>
      <c r="K332" s="666">
        <v>1</v>
      </c>
      <c r="L332" s="653">
        <v>24</v>
      </c>
      <c r="M332" s="654">
        <v>2790713.28</v>
      </c>
    </row>
    <row r="333" spans="1:13" ht="14.4" customHeight="1" thickBot="1" x14ac:dyDescent="0.35">
      <c r="A333" s="655" t="s">
        <v>605</v>
      </c>
      <c r="B333" s="656" t="s">
        <v>3616</v>
      </c>
      <c r="C333" s="656" t="s">
        <v>3267</v>
      </c>
      <c r="D333" s="656" t="s">
        <v>3268</v>
      </c>
      <c r="E333" s="656" t="s">
        <v>3269</v>
      </c>
      <c r="F333" s="659"/>
      <c r="G333" s="659"/>
      <c r="H333" s="667">
        <v>0</v>
      </c>
      <c r="I333" s="659">
        <v>12</v>
      </c>
      <c r="J333" s="659">
        <v>290422.68</v>
      </c>
      <c r="K333" s="667">
        <v>1</v>
      </c>
      <c r="L333" s="659">
        <v>12</v>
      </c>
      <c r="M333" s="660">
        <v>290422.68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1826</v>
      </c>
      <c r="C3" s="460">
        <f>SUM(C6:C1048576)</f>
        <v>1947</v>
      </c>
      <c r="D3" s="460">
        <f>SUM(D6:D1048576)</f>
        <v>64</v>
      </c>
      <c r="E3" s="461">
        <f>SUM(E6:E1048576)</f>
        <v>483</v>
      </c>
      <c r="F3" s="458">
        <f>IF(SUM($B3:$E3)=0,"",B3/SUM($B3:$E3))</f>
        <v>0.42268518518518516</v>
      </c>
      <c r="G3" s="456">
        <f t="shared" ref="G3:I3" si="0">IF(SUM($B3:$E3)=0,"",C3/SUM($B3:$E3))</f>
        <v>0.45069444444444445</v>
      </c>
      <c r="H3" s="456">
        <f t="shared" si="0"/>
        <v>1.4814814814814815E-2</v>
      </c>
      <c r="I3" s="457">
        <f t="shared" si="0"/>
        <v>0.11180555555555556</v>
      </c>
      <c r="J3" s="460">
        <f>SUM(J6:J1048576)</f>
        <v>190</v>
      </c>
      <c r="K3" s="460">
        <f>SUM(K6:K1048576)</f>
        <v>610</v>
      </c>
      <c r="L3" s="460">
        <f>SUM(L6:L1048576)</f>
        <v>64</v>
      </c>
      <c r="M3" s="461">
        <f>SUM(M6:M1048576)</f>
        <v>110</v>
      </c>
      <c r="N3" s="458">
        <f>IF(SUM($J3:$M3)=0,"",J3/SUM($J3:$M3))</f>
        <v>0.19507186858316222</v>
      </c>
      <c r="O3" s="456">
        <f t="shared" ref="O3:Q3" si="1">IF(SUM($J3:$M3)=0,"",K3/SUM($J3:$M3))</f>
        <v>0.62628336755646818</v>
      </c>
      <c r="P3" s="456">
        <f t="shared" si="1"/>
        <v>6.5708418891170434E-2</v>
      </c>
      <c r="Q3" s="457">
        <f t="shared" si="1"/>
        <v>0.11293634496919917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3618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3619</v>
      </c>
      <c r="B7" s="698">
        <v>1066</v>
      </c>
      <c r="C7" s="653">
        <v>701</v>
      </c>
      <c r="D7" s="653">
        <v>35</v>
      </c>
      <c r="E7" s="654"/>
      <c r="F7" s="695">
        <v>0.59156492785793557</v>
      </c>
      <c r="G7" s="666">
        <v>0.38901220865704772</v>
      </c>
      <c r="H7" s="666">
        <v>1.9422863485016647E-2</v>
      </c>
      <c r="I7" s="701">
        <v>0</v>
      </c>
      <c r="J7" s="698">
        <v>73</v>
      </c>
      <c r="K7" s="653">
        <v>244</v>
      </c>
      <c r="L7" s="653">
        <v>35</v>
      </c>
      <c r="M7" s="654"/>
      <c r="N7" s="695">
        <v>0.20738636363636365</v>
      </c>
      <c r="O7" s="666">
        <v>0.69318181818181823</v>
      </c>
      <c r="P7" s="666">
        <v>9.9431818181818177E-2</v>
      </c>
      <c r="Q7" s="689">
        <v>0</v>
      </c>
    </row>
    <row r="8" spans="1:17" ht="14.4" customHeight="1" x14ac:dyDescent="0.3">
      <c r="A8" s="692" t="s">
        <v>3620</v>
      </c>
      <c r="B8" s="698">
        <v>494</v>
      </c>
      <c r="C8" s="653">
        <v>929</v>
      </c>
      <c r="D8" s="653">
        <v>29</v>
      </c>
      <c r="E8" s="654"/>
      <c r="F8" s="695">
        <v>0.34022038567493113</v>
      </c>
      <c r="G8" s="666">
        <v>0.63980716253443526</v>
      </c>
      <c r="H8" s="666">
        <v>1.9972451790633609E-2</v>
      </c>
      <c r="I8" s="701">
        <v>0</v>
      </c>
      <c r="J8" s="698">
        <v>64</v>
      </c>
      <c r="K8" s="653">
        <v>257</v>
      </c>
      <c r="L8" s="653">
        <v>29</v>
      </c>
      <c r="M8" s="654"/>
      <c r="N8" s="695">
        <v>0.18285714285714286</v>
      </c>
      <c r="O8" s="666">
        <v>0.73428571428571432</v>
      </c>
      <c r="P8" s="666">
        <v>8.2857142857142851E-2</v>
      </c>
      <c r="Q8" s="689">
        <v>0</v>
      </c>
    </row>
    <row r="9" spans="1:17" ht="14.4" customHeight="1" x14ac:dyDescent="0.3">
      <c r="A9" s="692" t="s">
        <v>3621</v>
      </c>
      <c r="B9" s="698">
        <v>215</v>
      </c>
      <c r="C9" s="653">
        <v>277</v>
      </c>
      <c r="D9" s="653"/>
      <c r="E9" s="654"/>
      <c r="F9" s="695">
        <v>0.43699186991869921</v>
      </c>
      <c r="G9" s="666">
        <v>0.56300813008130079</v>
      </c>
      <c r="H9" s="666">
        <v>0</v>
      </c>
      <c r="I9" s="701">
        <v>0</v>
      </c>
      <c r="J9" s="698">
        <v>28</v>
      </c>
      <c r="K9" s="653">
        <v>94</v>
      </c>
      <c r="L9" s="653"/>
      <c r="M9" s="654"/>
      <c r="N9" s="695">
        <v>0.22950819672131148</v>
      </c>
      <c r="O9" s="666">
        <v>0.77049180327868849</v>
      </c>
      <c r="P9" s="666">
        <v>0</v>
      </c>
      <c r="Q9" s="689">
        <v>0</v>
      </c>
    </row>
    <row r="10" spans="1:17" ht="14.4" customHeight="1" x14ac:dyDescent="0.3">
      <c r="A10" s="692" t="s">
        <v>3622</v>
      </c>
      <c r="B10" s="698">
        <v>31</v>
      </c>
      <c r="C10" s="653">
        <v>25</v>
      </c>
      <c r="D10" s="653"/>
      <c r="E10" s="654"/>
      <c r="F10" s="695">
        <v>0.5535714285714286</v>
      </c>
      <c r="G10" s="666">
        <v>0.44642857142857145</v>
      </c>
      <c r="H10" s="666">
        <v>0</v>
      </c>
      <c r="I10" s="701">
        <v>0</v>
      </c>
      <c r="J10" s="698">
        <v>17</v>
      </c>
      <c r="K10" s="653">
        <v>7</v>
      </c>
      <c r="L10" s="653"/>
      <c r="M10" s="654"/>
      <c r="N10" s="695">
        <v>0.70833333333333337</v>
      </c>
      <c r="O10" s="666">
        <v>0.29166666666666669</v>
      </c>
      <c r="P10" s="666">
        <v>0</v>
      </c>
      <c r="Q10" s="689">
        <v>0</v>
      </c>
    </row>
    <row r="11" spans="1:17" ht="14.4" customHeight="1" x14ac:dyDescent="0.3">
      <c r="A11" s="692" t="s">
        <v>3623</v>
      </c>
      <c r="B11" s="698">
        <v>20</v>
      </c>
      <c r="C11" s="653">
        <v>15</v>
      </c>
      <c r="D11" s="653"/>
      <c r="E11" s="654"/>
      <c r="F11" s="695">
        <v>0.5714285714285714</v>
      </c>
      <c r="G11" s="666">
        <v>0.42857142857142855</v>
      </c>
      <c r="H11" s="666">
        <v>0</v>
      </c>
      <c r="I11" s="701">
        <v>0</v>
      </c>
      <c r="J11" s="698">
        <v>8</v>
      </c>
      <c r="K11" s="653">
        <v>8</v>
      </c>
      <c r="L11" s="653"/>
      <c r="M11" s="654"/>
      <c r="N11" s="695">
        <v>0.5</v>
      </c>
      <c r="O11" s="666">
        <v>0.5</v>
      </c>
      <c r="P11" s="666">
        <v>0</v>
      </c>
      <c r="Q11" s="689">
        <v>0</v>
      </c>
    </row>
    <row r="12" spans="1:17" ht="14.4" customHeight="1" thickBot="1" x14ac:dyDescent="0.35">
      <c r="A12" s="693" t="s">
        <v>3624</v>
      </c>
      <c r="B12" s="699"/>
      <c r="C12" s="659"/>
      <c r="D12" s="659"/>
      <c r="E12" s="660">
        <v>483</v>
      </c>
      <c r="F12" s="696">
        <v>0</v>
      </c>
      <c r="G12" s="667">
        <v>0</v>
      </c>
      <c r="H12" s="667">
        <v>0</v>
      </c>
      <c r="I12" s="702">
        <v>1</v>
      </c>
      <c r="J12" s="699"/>
      <c r="K12" s="659"/>
      <c r="L12" s="659"/>
      <c r="M12" s="660">
        <v>110</v>
      </c>
      <c r="N12" s="696">
        <v>0</v>
      </c>
      <c r="O12" s="667">
        <v>0</v>
      </c>
      <c r="P12" s="667">
        <v>0</v>
      </c>
      <c r="Q12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21</v>
      </c>
      <c r="B5" s="634" t="s">
        <v>581</v>
      </c>
      <c r="C5" s="637">
        <v>11531826.539999995</v>
      </c>
      <c r="D5" s="637">
        <v>6774</v>
      </c>
      <c r="E5" s="637">
        <v>7576780.129999998</v>
      </c>
      <c r="F5" s="703">
        <v>0.65703209320038913</v>
      </c>
      <c r="G5" s="637">
        <v>3762</v>
      </c>
      <c r="H5" s="703">
        <v>0.55535872453498669</v>
      </c>
      <c r="I5" s="637">
        <v>3955046.4099999988</v>
      </c>
      <c r="J5" s="703">
        <v>0.34296790679961098</v>
      </c>
      <c r="K5" s="637">
        <v>3012</v>
      </c>
      <c r="L5" s="703">
        <v>0.44464127546501331</v>
      </c>
      <c r="M5" s="637" t="s">
        <v>74</v>
      </c>
      <c r="N5" s="277"/>
    </row>
    <row r="6" spans="1:14" ht="14.4" customHeight="1" x14ac:dyDescent="0.3">
      <c r="A6" s="633">
        <v>21</v>
      </c>
      <c r="B6" s="634" t="s">
        <v>3625</v>
      </c>
      <c r="C6" s="637">
        <v>11203460.769999996</v>
      </c>
      <c r="D6" s="637">
        <v>6374</v>
      </c>
      <c r="E6" s="637">
        <v>7445581.4699999979</v>
      </c>
      <c r="F6" s="703">
        <v>0.66457870678115483</v>
      </c>
      <c r="G6" s="637">
        <v>3540</v>
      </c>
      <c r="H6" s="703">
        <v>0.55538123627235647</v>
      </c>
      <c r="I6" s="637">
        <v>3757879.2999999989</v>
      </c>
      <c r="J6" s="703">
        <v>0.33542129321884528</v>
      </c>
      <c r="K6" s="637">
        <v>2834</v>
      </c>
      <c r="L6" s="703">
        <v>0.44461876372764353</v>
      </c>
      <c r="M6" s="637" t="s">
        <v>1</v>
      </c>
      <c r="N6" s="277"/>
    </row>
    <row r="7" spans="1:14" ht="14.4" customHeight="1" x14ac:dyDescent="0.3">
      <c r="A7" s="633">
        <v>21</v>
      </c>
      <c r="B7" s="634" t="s">
        <v>3626</v>
      </c>
      <c r="C7" s="637">
        <v>0</v>
      </c>
      <c r="D7" s="637">
        <v>119</v>
      </c>
      <c r="E7" s="637">
        <v>0</v>
      </c>
      <c r="F7" s="703" t="s">
        <v>582</v>
      </c>
      <c r="G7" s="637">
        <v>89</v>
      </c>
      <c r="H7" s="703">
        <v>0.74789915966386555</v>
      </c>
      <c r="I7" s="637">
        <v>0</v>
      </c>
      <c r="J7" s="703" t="s">
        <v>582</v>
      </c>
      <c r="K7" s="637">
        <v>30</v>
      </c>
      <c r="L7" s="703">
        <v>0.25210084033613445</v>
      </c>
      <c r="M7" s="637" t="s">
        <v>1</v>
      </c>
      <c r="N7" s="277"/>
    </row>
    <row r="8" spans="1:14" ht="14.4" customHeight="1" x14ac:dyDescent="0.3">
      <c r="A8" s="633">
        <v>21</v>
      </c>
      <c r="B8" s="634" t="s">
        <v>3627</v>
      </c>
      <c r="C8" s="637">
        <v>328365.76999999996</v>
      </c>
      <c r="D8" s="637">
        <v>281</v>
      </c>
      <c r="E8" s="637">
        <v>131198.65999999997</v>
      </c>
      <c r="F8" s="703">
        <v>0.39955035508116449</v>
      </c>
      <c r="G8" s="637">
        <v>133</v>
      </c>
      <c r="H8" s="703">
        <v>0.47330960854092524</v>
      </c>
      <c r="I8" s="637">
        <v>197167.11</v>
      </c>
      <c r="J8" s="703">
        <v>0.60044964491883546</v>
      </c>
      <c r="K8" s="637">
        <v>148</v>
      </c>
      <c r="L8" s="703">
        <v>0.5266903914590747</v>
      </c>
      <c r="M8" s="637" t="s">
        <v>1</v>
      </c>
      <c r="N8" s="277"/>
    </row>
    <row r="9" spans="1:14" ht="14.4" customHeight="1" x14ac:dyDescent="0.3">
      <c r="A9" s="633" t="s">
        <v>580</v>
      </c>
      <c r="B9" s="634" t="s">
        <v>3</v>
      </c>
      <c r="C9" s="637">
        <v>11531826.539999995</v>
      </c>
      <c r="D9" s="637">
        <v>6774</v>
      </c>
      <c r="E9" s="637">
        <v>7576780.129999998</v>
      </c>
      <c r="F9" s="703">
        <v>0.65703209320038913</v>
      </c>
      <c r="G9" s="637">
        <v>3762</v>
      </c>
      <c r="H9" s="703">
        <v>0.55535872453498669</v>
      </c>
      <c r="I9" s="637">
        <v>3955046.4099999988</v>
      </c>
      <c r="J9" s="703">
        <v>0.34296790679961098</v>
      </c>
      <c r="K9" s="637">
        <v>3012</v>
      </c>
      <c r="L9" s="703">
        <v>0.44464127546501331</v>
      </c>
      <c r="M9" s="637" t="s">
        <v>584</v>
      </c>
      <c r="N9" s="277"/>
    </row>
    <row r="11" spans="1:14" ht="14.4" customHeight="1" x14ac:dyDescent="0.3">
      <c r="A11" s="633">
        <v>21</v>
      </c>
      <c r="B11" s="634" t="s">
        <v>581</v>
      </c>
      <c r="C11" s="637" t="s">
        <v>582</v>
      </c>
      <c r="D11" s="637" t="s">
        <v>582</v>
      </c>
      <c r="E11" s="637" t="s">
        <v>582</v>
      </c>
      <c r="F11" s="703" t="s">
        <v>582</v>
      </c>
      <c r="G11" s="637" t="s">
        <v>582</v>
      </c>
      <c r="H11" s="703" t="s">
        <v>582</v>
      </c>
      <c r="I11" s="637" t="s">
        <v>582</v>
      </c>
      <c r="J11" s="703" t="s">
        <v>582</v>
      </c>
      <c r="K11" s="637" t="s">
        <v>582</v>
      </c>
      <c r="L11" s="703" t="s">
        <v>582</v>
      </c>
      <c r="M11" s="637" t="s">
        <v>74</v>
      </c>
      <c r="N11" s="277"/>
    </row>
    <row r="12" spans="1:14" ht="14.4" customHeight="1" x14ac:dyDescent="0.3">
      <c r="A12" s="633">
        <v>89301211</v>
      </c>
      <c r="B12" s="634" t="s">
        <v>3625</v>
      </c>
      <c r="C12" s="637">
        <v>678156.36999999965</v>
      </c>
      <c r="D12" s="637">
        <v>692</v>
      </c>
      <c r="E12" s="637">
        <v>389990.03999999975</v>
      </c>
      <c r="F12" s="703">
        <v>0.57507391694927223</v>
      </c>
      <c r="G12" s="637">
        <v>297</v>
      </c>
      <c r="H12" s="703">
        <v>0.42919075144508673</v>
      </c>
      <c r="I12" s="637">
        <v>288166.32999999996</v>
      </c>
      <c r="J12" s="703">
        <v>0.42492608305072782</v>
      </c>
      <c r="K12" s="637">
        <v>395</v>
      </c>
      <c r="L12" s="703">
        <v>0.57080924855491333</v>
      </c>
      <c r="M12" s="637" t="s">
        <v>1</v>
      </c>
      <c r="N12" s="277"/>
    </row>
    <row r="13" spans="1:14" ht="14.4" customHeight="1" x14ac:dyDescent="0.3">
      <c r="A13" s="633">
        <v>89301211</v>
      </c>
      <c r="B13" s="634" t="s">
        <v>3626</v>
      </c>
      <c r="C13" s="637">
        <v>0</v>
      </c>
      <c r="D13" s="637">
        <v>2</v>
      </c>
      <c r="E13" s="637">
        <v>0</v>
      </c>
      <c r="F13" s="703" t="s">
        <v>582</v>
      </c>
      <c r="G13" s="637">
        <v>1</v>
      </c>
      <c r="H13" s="703">
        <v>0.5</v>
      </c>
      <c r="I13" s="637">
        <v>0</v>
      </c>
      <c r="J13" s="703" t="s">
        <v>582</v>
      </c>
      <c r="K13" s="637">
        <v>1</v>
      </c>
      <c r="L13" s="703">
        <v>0.5</v>
      </c>
      <c r="M13" s="637" t="s">
        <v>1</v>
      </c>
      <c r="N13" s="277"/>
    </row>
    <row r="14" spans="1:14" ht="14.4" customHeight="1" x14ac:dyDescent="0.3">
      <c r="A14" s="633">
        <v>89301211</v>
      </c>
      <c r="B14" s="634" t="s">
        <v>3627</v>
      </c>
      <c r="C14" s="637">
        <v>19671.199999999997</v>
      </c>
      <c r="D14" s="637">
        <v>17</v>
      </c>
      <c r="E14" s="637">
        <v>12404.079999999998</v>
      </c>
      <c r="F14" s="703">
        <v>0.63057058034080282</v>
      </c>
      <c r="G14" s="637">
        <v>10</v>
      </c>
      <c r="H14" s="703">
        <v>0.58823529411764708</v>
      </c>
      <c r="I14" s="637">
        <v>7267.12</v>
      </c>
      <c r="J14" s="703">
        <v>0.36942941965919723</v>
      </c>
      <c r="K14" s="637">
        <v>7</v>
      </c>
      <c r="L14" s="703">
        <v>0.41176470588235292</v>
      </c>
      <c r="M14" s="637" t="s">
        <v>1</v>
      </c>
      <c r="N14" s="277"/>
    </row>
    <row r="15" spans="1:14" ht="14.4" customHeight="1" x14ac:dyDescent="0.3">
      <c r="A15" s="633" t="s">
        <v>3628</v>
      </c>
      <c r="B15" s="634" t="s">
        <v>3629</v>
      </c>
      <c r="C15" s="637">
        <v>697827.5699999996</v>
      </c>
      <c r="D15" s="637">
        <v>711</v>
      </c>
      <c r="E15" s="637">
        <v>402394.11999999976</v>
      </c>
      <c r="F15" s="703">
        <v>0.57663832341849142</v>
      </c>
      <c r="G15" s="637">
        <v>308</v>
      </c>
      <c r="H15" s="703">
        <v>0.43319268635724334</v>
      </c>
      <c r="I15" s="637">
        <v>295433.44999999995</v>
      </c>
      <c r="J15" s="703">
        <v>0.42336167658150869</v>
      </c>
      <c r="K15" s="637">
        <v>403</v>
      </c>
      <c r="L15" s="703">
        <v>0.56680731364275672</v>
      </c>
      <c r="M15" s="637" t="s">
        <v>588</v>
      </c>
      <c r="N15" s="277"/>
    </row>
    <row r="16" spans="1:14" ht="14.4" customHeight="1" x14ac:dyDescent="0.3">
      <c r="A16" s="633" t="s">
        <v>582</v>
      </c>
      <c r="B16" s="634" t="s">
        <v>582</v>
      </c>
      <c r="C16" s="637" t="s">
        <v>582</v>
      </c>
      <c r="D16" s="637" t="s">
        <v>582</v>
      </c>
      <c r="E16" s="637" t="s">
        <v>582</v>
      </c>
      <c r="F16" s="703" t="s">
        <v>582</v>
      </c>
      <c r="G16" s="637" t="s">
        <v>582</v>
      </c>
      <c r="H16" s="703" t="s">
        <v>582</v>
      </c>
      <c r="I16" s="637" t="s">
        <v>582</v>
      </c>
      <c r="J16" s="703" t="s">
        <v>582</v>
      </c>
      <c r="K16" s="637" t="s">
        <v>582</v>
      </c>
      <c r="L16" s="703" t="s">
        <v>582</v>
      </c>
      <c r="M16" s="637" t="s">
        <v>589</v>
      </c>
      <c r="N16" s="277"/>
    </row>
    <row r="17" spans="1:14" ht="14.4" customHeight="1" x14ac:dyDescent="0.3">
      <c r="A17" s="633">
        <v>89301212</v>
      </c>
      <c r="B17" s="634" t="s">
        <v>3625</v>
      </c>
      <c r="C17" s="637">
        <v>10059041.669999994</v>
      </c>
      <c r="D17" s="637">
        <v>5450</v>
      </c>
      <c r="E17" s="637">
        <v>6682972.1199999973</v>
      </c>
      <c r="F17" s="703">
        <v>0.6643746332149354</v>
      </c>
      <c r="G17" s="637">
        <v>3114</v>
      </c>
      <c r="H17" s="703">
        <v>0.57137614678899085</v>
      </c>
      <c r="I17" s="637">
        <v>3376069.5499999961</v>
      </c>
      <c r="J17" s="703">
        <v>0.33562536678506455</v>
      </c>
      <c r="K17" s="637">
        <v>2336</v>
      </c>
      <c r="L17" s="703">
        <v>0.42862385321100915</v>
      </c>
      <c r="M17" s="637" t="s">
        <v>1</v>
      </c>
      <c r="N17" s="277"/>
    </row>
    <row r="18" spans="1:14" ht="14.4" customHeight="1" x14ac:dyDescent="0.3">
      <c r="A18" s="633">
        <v>89301212</v>
      </c>
      <c r="B18" s="634" t="s">
        <v>3626</v>
      </c>
      <c r="C18" s="637">
        <v>0</v>
      </c>
      <c r="D18" s="637">
        <v>116</v>
      </c>
      <c r="E18" s="637">
        <v>0</v>
      </c>
      <c r="F18" s="703" t="s">
        <v>582</v>
      </c>
      <c r="G18" s="637">
        <v>87</v>
      </c>
      <c r="H18" s="703">
        <v>0.75</v>
      </c>
      <c r="I18" s="637">
        <v>0</v>
      </c>
      <c r="J18" s="703" t="s">
        <v>582</v>
      </c>
      <c r="K18" s="637">
        <v>29</v>
      </c>
      <c r="L18" s="703">
        <v>0.25</v>
      </c>
      <c r="M18" s="637" t="s">
        <v>1</v>
      </c>
      <c r="N18" s="277"/>
    </row>
    <row r="19" spans="1:14" ht="14.4" customHeight="1" x14ac:dyDescent="0.3">
      <c r="A19" s="633">
        <v>89301212</v>
      </c>
      <c r="B19" s="634" t="s">
        <v>3627</v>
      </c>
      <c r="C19" s="637">
        <v>269487.07</v>
      </c>
      <c r="D19" s="637">
        <v>234</v>
      </c>
      <c r="E19" s="637">
        <v>88075.08</v>
      </c>
      <c r="F19" s="703">
        <v>0.32682488254445752</v>
      </c>
      <c r="G19" s="637">
        <v>99</v>
      </c>
      <c r="H19" s="703">
        <v>0.42307692307692307</v>
      </c>
      <c r="I19" s="637">
        <v>181411.99</v>
      </c>
      <c r="J19" s="703">
        <v>0.67317511745554248</v>
      </c>
      <c r="K19" s="637">
        <v>135</v>
      </c>
      <c r="L19" s="703">
        <v>0.57692307692307687</v>
      </c>
      <c r="M19" s="637" t="s">
        <v>1</v>
      </c>
      <c r="N19" s="277"/>
    </row>
    <row r="20" spans="1:14" ht="14.4" customHeight="1" x14ac:dyDescent="0.3">
      <c r="A20" s="633" t="s">
        <v>3630</v>
      </c>
      <c r="B20" s="634" t="s">
        <v>3631</v>
      </c>
      <c r="C20" s="637">
        <v>10328528.739999995</v>
      </c>
      <c r="D20" s="637">
        <v>5800</v>
      </c>
      <c r="E20" s="637">
        <v>6771047.1999999974</v>
      </c>
      <c r="F20" s="703">
        <v>0.65556744532038747</v>
      </c>
      <c r="G20" s="637">
        <v>3300</v>
      </c>
      <c r="H20" s="703">
        <v>0.56896551724137934</v>
      </c>
      <c r="I20" s="637">
        <v>3557481.5399999963</v>
      </c>
      <c r="J20" s="703">
        <v>0.34443255467961242</v>
      </c>
      <c r="K20" s="637">
        <v>2500</v>
      </c>
      <c r="L20" s="703">
        <v>0.43103448275862066</v>
      </c>
      <c r="M20" s="637" t="s">
        <v>588</v>
      </c>
      <c r="N20" s="277"/>
    </row>
    <row r="21" spans="1:14" ht="14.4" customHeight="1" x14ac:dyDescent="0.3">
      <c r="A21" s="633" t="s">
        <v>582</v>
      </c>
      <c r="B21" s="634" t="s">
        <v>582</v>
      </c>
      <c r="C21" s="637" t="s">
        <v>582</v>
      </c>
      <c r="D21" s="637" t="s">
        <v>582</v>
      </c>
      <c r="E21" s="637" t="s">
        <v>582</v>
      </c>
      <c r="F21" s="703" t="s">
        <v>582</v>
      </c>
      <c r="G21" s="637" t="s">
        <v>582</v>
      </c>
      <c r="H21" s="703" t="s">
        <v>582</v>
      </c>
      <c r="I21" s="637" t="s">
        <v>582</v>
      </c>
      <c r="J21" s="703" t="s">
        <v>582</v>
      </c>
      <c r="K21" s="637" t="s">
        <v>582</v>
      </c>
      <c r="L21" s="703" t="s">
        <v>582</v>
      </c>
      <c r="M21" s="637" t="s">
        <v>589</v>
      </c>
      <c r="N21" s="277"/>
    </row>
    <row r="22" spans="1:14" ht="14.4" customHeight="1" x14ac:dyDescent="0.3">
      <c r="A22" s="633">
        <v>89301215</v>
      </c>
      <c r="B22" s="634" t="s">
        <v>3625</v>
      </c>
      <c r="C22" s="637">
        <v>466262.72999999986</v>
      </c>
      <c r="D22" s="637">
        <v>232</v>
      </c>
      <c r="E22" s="637">
        <v>372619.30999999988</v>
      </c>
      <c r="F22" s="703">
        <v>0.79916168723157432</v>
      </c>
      <c r="G22" s="637">
        <v>129</v>
      </c>
      <c r="H22" s="703">
        <v>0.55603448275862066</v>
      </c>
      <c r="I22" s="637">
        <v>93643.419999999984</v>
      </c>
      <c r="J22" s="703">
        <v>0.20083831276842568</v>
      </c>
      <c r="K22" s="637">
        <v>103</v>
      </c>
      <c r="L22" s="703">
        <v>0.44396551724137934</v>
      </c>
      <c r="M22" s="637" t="s">
        <v>1</v>
      </c>
      <c r="N22" s="277"/>
    </row>
    <row r="23" spans="1:14" ht="14.4" customHeight="1" x14ac:dyDescent="0.3">
      <c r="A23" s="633">
        <v>89301215</v>
      </c>
      <c r="B23" s="634" t="s">
        <v>3626</v>
      </c>
      <c r="C23" s="637">
        <v>0</v>
      </c>
      <c r="D23" s="637">
        <v>1</v>
      </c>
      <c r="E23" s="637">
        <v>0</v>
      </c>
      <c r="F23" s="703" t="s">
        <v>582</v>
      </c>
      <c r="G23" s="637">
        <v>1</v>
      </c>
      <c r="H23" s="703">
        <v>1</v>
      </c>
      <c r="I23" s="637" t="s">
        <v>582</v>
      </c>
      <c r="J23" s="703" t="s">
        <v>582</v>
      </c>
      <c r="K23" s="637" t="s">
        <v>582</v>
      </c>
      <c r="L23" s="703">
        <v>0</v>
      </c>
      <c r="M23" s="637" t="s">
        <v>1</v>
      </c>
      <c r="N23" s="277"/>
    </row>
    <row r="24" spans="1:14" ht="14.4" customHeight="1" x14ac:dyDescent="0.3">
      <c r="A24" s="633">
        <v>89301215</v>
      </c>
      <c r="B24" s="634" t="s">
        <v>3627</v>
      </c>
      <c r="C24" s="637">
        <v>39207.5</v>
      </c>
      <c r="D24" s="637">
        <v>30</v>
      </c>
      <c r="E24" s="637">
        <v>30719.5</v>
      </c>
      <c r="F24" s="703">
        <v>0.78351080788114524</v>
      </c>
      <c r="G24" s="637">
        <v>24</v>
      </c>
      <c r="H24" s="703">
        <v>0.8</v>
      </c>
      <c r="I24" s="637">
        <v>8488</v>
      </c>
      <c r="J24" s="703">
        <v>0.21648919211885481</v>
      </c>
      <c r="K24" s="637">
        <v>6</v>
      </c>
      <c r="L24" s="703">
        <v>0.2</v>
      </c>
      <c r="M24" s="637" t="s">
        <v>1</v>
      </c>
      <c r="N24" s="277"/>
    </row>
    <row r="25" spans="1:14" ht="14.4" customHeight="1" x14ac:dyDescent="0.3">
      <c r="A25" s="633" t="s">
        <v>3632</v>
      </c>
      <c r="B25" s="634" t="s">
        <v>3633</v>
      </c>
      <c r="C25" s="637">
        <v>505470.22999999986</v>
      </c>
      <c r="D25" s="637">
        <v>263</v>
      </c>
      <c r="E25" s="637">
        <v>403338.80999999988</v>
      </c>
      <c r="F25" s="703">
        <v>0.79794770505079993</v>
      </c>
      <c r="G25" s="637">
        <v>154</v>
      </c>
      <c r="H25" s="703">
        <v>0.5855513307984791</v>
      </c>
      <c r="I25" s="637">
        <v>102131.41999999998</v>
      </c>
      <c r="J25" s="703">
        <v>0.2020522949492001</v>
      </c>
      <c r="K25" s="637">
        <v>109</v>
      </c>
      <c r="L25" s="703">
        <v>0.4144486692015209</v>
      </c>
      <c r="M25" s="637" t="s">
        <v>588</v>
      </c>
      <c r="N25" s="277"/>
    </row>
    <row r="26" spans="1:14" ht="14.4" customHeight="1" x14ac:dyDescent="0.3">
      <c r="A26" s="633" t="s">
        <v>582</v>
      </c>
      <c r="B26" s="634" t="s">
        <v>582</v>
      </c>
      <c r="C26" s="637" t="s">
        <v>582</v>
      </c>
      <c r="D26" s="637" t="s">
        <v>582</v>
      </c>
      <c r="E26" s="637" t="s">
        <v>582</v>
      </c>
      <c r="F26" s="703" t="s">
        <v>582</v>
      </c>
      <c r="G26" s="637" t="s">
        <v>582</v>
      </c>
      <c r="H26" s="703" t="s">
        <v>582</v>
      </c>
      <c r="I26" s="637" t="s">
        <v>582</v>
      </c>
      <c r="J26" s="703" t="s">
        <v>582</v>
      </c>
      <c r="K26" s="637" t="s">
        <v>582</v>
      </c>
      <c r="L26" s="703" t="s">
        <v>582</v>
      </c>
      <c r="M26" s="637" t="s">
        <v>589</v>
      </c>
      <c r="N26" s="277"/>
    </row>
    <row r="27" spans="1:14" ht="14.4" customHeight="1" x14ac:dyDescent="0.3">
      <c r="A27" s="633" t="s">
        <v>580</v>
      </c>
      <c r="B27" s="634" t="s">
        <v>583</v>
      </c>
      <c r="C27" s="637">
        <v>11531826.539999995</v>
      </c>
      <c r="D27" s="637">
        <v>6774</v>
      </c>
      <c r="E27" s="637">
        <v>7576780.1299999971</v>
      </c>
      <c r="F27" s="703">
        <v>0.65703209320038902</v>
      </c>
      <c r="G27" s="637">
        <v>3762</v>
      </c>
      <c r="H27" s="703">
        <v>0.55535872453498669</v>
      </c>
      <c r="I27" s="637">
        <v>3955046.4099999964</v>
      </c>
      <c r="J27" s="703">
        <v>0.34296790679961076</v>
      </c>
      <c r="K27" s="637">
        <v>3012</v>
      </c>
      <c r="L27" s="703">
        <v>0.44464127546501331</v>
      </c>
      <c r="M27" s="637" t="s">
        <v>584</v>
      </c>
      <c r="N27" s="277"/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7">
    <cfRule type="expression" dxfId="44" priority="4">
      <formula>AND(LEFT(M11,6)&lt;&gt;"mezera",M11&lt;&gt;"")</formula>
    </cfRule>
  </conditionalFormatting>
  <conditionalFormatting sqref="A11:A27">
    <cfRule type="expression" dxfId="43" priority="2">
      <formula>AND(M11&lt;&gt;"",M11&lt;&gt;"mezeraKL")</formula>
    </cfRule>
  </conditionalFormatting>
  <conditionalFormatting sqref="F11:F27">
    <cfRule type="cellIs" dxfId="42" priority="1" operator="lessThan">
      <formula>0.6</formula>
    </cfRule>
  </conditionalFormatting>
  <conditionalFormatting sqref="B11:L27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7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3634</v>
      </c>
      <c r="B5" s="697">
        <v>910065.54999999981</v>
      </c>
      <c r="C5" s="644">
        <v>1</v>
      </c>
      <c r="D5" s="708">
        <v>611</v>
      </c>
      <c r="E5" s="711" t="s">
        <v>3634</v>
      </c>
      <c r="F5" s="697">
        <v>621178.11999999988</v>
      </c>
      <c r="G5" s="665">
        <v>0.68256415156029149</v>
      </c>
      <c r="H5" s="647">
        <v>343</v>
      </c>
      <c r="I5" s="688">
        <v>0.56137479541734858</v>
      </c>
      <c r="J5" s="714">
        <v>288887.43</v>
      </c>
      <c r="K5" s="665">
        <v>0.31743584843970862</v>
      </c>
      <c r="L5" s="647">
        <v>268</v>
      </c>
      <c r="M5" s="688">
        <v>0.43862520458265142</v>
      </c>
    </row>
    <row r="6" spans="1:13" ht="14.4" customHeight="1" x14ac:dyDescent="0.3">
      <c r="A6" s="705" t="s">
        <v>3635</v>
      </c>
      <c r="B6" s="698">
        <v>210283.98999999993</v>
      </c>
      <c r="C6" s="650">
        <v>1</v>
      </c>
      <c r="D6" s="709">
        <v>33</v>
      </c>
      <c r="E6" s="712" t="s">
        <v>3635</v>
      </c>
      <c r="F6" s="698">
        <v>160336.02999999994</v>
      </c>
      <c r="G6" s="666">
        <v>0.76247378604524285</v>
      </c>
      <c r="H6" s="653">
        <v>27</v>
      </c>
      <c r="I6" s="689">
        <v>0.81818181818181823</v>
      </c>
      <c r="J6" s="715">
        <v>49947.96</v>
      </c>
      <c r="K6" s="666">
        <v>0.23752621395475715</v>
      </c>
      <c r="L6" s="653">
        <v>6</v>
      </c>
      <c r="M6" s="689">
        <v>0.18181818181818182</v>
      </c>
    </row>
    <row r="7" spans="1:13" ht="14.4" customHeight="1" x14ac:dyDescent="0.3">
      <c r="A7" s="705" t="s">
        <v>3636</v>
      </c>
      <c r="B7" s="698">
        <v>157697.13999999998</v>
      </c>
      <c r="C7" s="650">
        <v>1</v>
      </c>
      <c r="D7" s="709">
        <v>104</v>
      </c>
      <c r="E7" s="712" t="s">
        <v>3636</v>
      </c>
      <c r="F7" s="698">
        <v>116244.31999999998</v>
      </c>
      <c r="G7" s="666">
        <v>0.7371365136996143</v>
      </c>
      <c r="H7" s="653">
        <v>63</v>
      </c>
      <c r="I7" s="689">
        <v>0.60576923076923073</v>
      </c>
      <c r="J7" s="715">
        <v>41452.820000000007</v>
      </c>
      <c r="K7" s="666">
        <v>0.26286348630038575</v>
      </c>
      <c r="L7" s="653">
        <v>41</v>
      </c>
      <c r="M7" s="689">
        <v>0.39423076923076922</v>
      </c>
    </row>
    <row r="8" spans="1:13" ht="14.4" customHeight="1" x14ac:dyDescent="0.3">
      <c r="A8" s="705" t="s">
        <v>3637</v>
      </c>
      <c r="B8" s="698">
        <v>6239.3899999999994</v>
      </c>
      <c r="C8" s="650">
        <v>1</v>
      </c>
      <c r="D8" s="709">
        <v>20</v>
      </c>
      <c r="E8" s="712" t="s">
        <v>3637</v>
      </c>
      <c r="F8" s="698">
        <v>2247.34</v>
      </c>
      <c r="G8" s="666">
        <v>0.360185851501509</v>
      </c>
      <c r="H8" s="653">
        <v>14</v>
      </c>
      <c r="I8" s="689">
        <v>0.7</v>
      </c>
      <c r="J8" s="715">
        <v>3992.0499999999997</v>
      </c>
      <c r="K8" s="666">
        <v>0.63981414849849105</v>
      </c>
      <c r="L8" s="653">
        <v>6</v>
      </c>
      <c r="M8" s="689">
        <v>0.3</v>
      </c>
    </row>
    <row r="9" spans="1:13" ht="14.4" customHeight="1" x14ac:dyDescent="0.3">
      <c r="A9" s="705" t="s">
        <v>3638</v>
      </c>
      <c r="B9" s="698">
        <v>257141.04000000004</v>
      </c>
      <c r="C9" s="650">
        <v>1</v>
      </c>
      <c r="D9" s="709">
        <v>69</v>
      </c>
      <c r="E9" s="712" t="s">
        <v>3638</v>
      </c>
      <c r="F9" s="698">
        <v>71429.03</v>
      </c>
      <c r="G9" s="666">
        <v>0.27778152410054802</v>
      </c>
      <c r="H9" s="653">
        <v>28</v>
      </c>
      <c r="I9" s="689">
        <v>0.40579710144927539</v>
      </c>
      <c r="J9" s="715">
        <v>185712.01000000004</v>
      </c>
      <c r="K9" s="666">
        <v>0.72221847589945198</v>
      </c>
      <c r="L9" s="653">
        <v>41</v>
      </c>
      <c r="M9" s="689">
        <v>0.59420289855072461</v>
      </c>
    </row>
    <row r="10" spans="1:13" ht="14.4" customHeight="1" x14ac:dyDescent="0.3">
      <c r="A10" s="705" t="s">
        <v>3639</v>
      </c>
      <c r="B10" s="698">
        <v>116081.07</v>
      </c>
      <c r="C10" s="650">
        <v>1</v>
      </c>
      <c r="D10" s="709">
        <v>76</v>
      </c>
      <c r="E10" s="712" t="s">
        <v>3639</v>
      </c>
      <c r="F10" s="698">
        <v>109543.02</v>
      </c>
      <c r="G10" s="666">
        <v>0.94367686307509047</v>
      </c>
      <c r="H10" s="653">
        <v>46</v>
      </c>
      <c r="I10" s="689">
        <v>0.60526315789473684</v>
      </c>
      <c r="J10" s="715">
        <v>6538.0499999999993</v>
      </c>
      <c r="K10" s="666">
        <v>5.632313692490945E-2</v>
      </c>
      <c r="L10" s="653">
        <v>30</v>
      </c>
      <c r="M10" s="689">
        <v>0.39473684210526316</v>
      </c>
    </row>
    <row r="11" spans="1:13" ht="14.4" customHeight="1" x14ac:dyDescent="0.3">
      <c r="A11" s="705" t="s">
        <v>3640</v>
      </c>
      <c r="B11" s="698">
        <v>1481.37</v>
      </c>
      <c r="C11" s="650">
        <v>1</v>
      </c>
      <c r="D11" s="709">
        <v>2</v>
      </c>
      <c r="E11" s="712" t="s">
        <v>3640</v>
      </c>
      <c r="F11" s="698">
        <v>1166.47</v>
      </c>
      <c r="G11" s="666">
        <v>0.78742650384441437</v>
      </c>
      <c r="H11" s="653">
        <v>1</v>
      </c>
      <c r="I11" s="689">
        <v>0.5</v>
      </c>
      <c r="J11" s="715">
        <v>314.89999999999998</v>
      </c>
      <c r="K11" s="666">
        <v>0.21257349615558571</v>
      </c>
      <c r="L11" s="653">
        <v>1</v>
      </c>
      <c r="M11" s="689">
        <v>0.5</v>
      </c>
    </row>
    <row r="12" spans="1:13" ht="14.4" customHeight="1" x14ac:dyDescent="0.3">
      <c r="A12" s="705" t="s">
        <v>3641</v>
      </c>
      <c r="B12" s="698">
        <v>1140468.6399999999</v>
      </c>
      <c r="C12" s="650">
        <v>1</v>
      </c>
      <c r="D12" s="709">
        <v>520</v>
      </c>
      <c r="E12" s="712" t="s">
        <v>3641</v>
      </c>
      <c r="F12" s="698">
        <v>670134.92999999993</v>
      </c>
      <c r="G12" s="666">
        <v>0.58759610435233012</v>
      </c>
      <c r="H12" s="653">
        <v>267</v>
      </c>
      <c r="I12" s="689">
        <v>0.51346153846153841</v>
      </c>
      <c r="J12" s="715">
        <v>470333.7099999999</v>
      </c>
      <c r="K12" s="666">
        <v>0.41240389564766983</v>
      </c>
      <c r="L12" s="653">
        <v>253</v>
      </c>
      <c r="M12" s="689">
        <v>0.48653846153846153</v>
      </c>
    </row>
    <row r="13" spans="1:13" ht="14.4" customHeight="1" x14ac:dyDescent="0.3">
      <c r="A13" s="705" t="s">
        <v>3642</v>
      </c>
      <c r="B13" s="698">
        <v>88330.559999999998</v>
      </c>
      <c r="C13" s="650">
        <v>1</v>
      </c>
      <c r="D13" s="709">
        <v>87</v>
      </c>
      <c r="E13" s="712" t="s">
        <v>3642</v>
      </c>
      <c r="F13" s="698">
        <v>73274.319999999992</v>
      </c>
      <c r="G13" s="666">
        <v>0.82954664840798009</v>
      </c>
      <c r="H13" s="653">
        <v>42</v>
      </c>
      <c r="I13" s="689">
        <v>0.48275862068965519</v>
      </c>
      <c r="J13" s="715">
        <v>15056.239999999998</v>
      </c>
      <c r="K13" s="666">
        <v>0.17045335159201977</v>
      </c>
      <c r="L13" s="653">
        <v>45</v>
      </c>
      <c r="M13" s="689">
        <v>0.51724137931034486</v>
      </c>
    </row>
    <row r="14" spans="1:13" ht="14.4" customHeight="1" x14ac:dyDescent="0.3">
      <c r="A14" s="705" t="s">
        <v>3643</v>
      </c>
      <c r="B14" s="698">
        <v>1822570.8299999973</v>
      </c>
      <c r="C14" s="650">
        <v>1</v>
      </c>
      <c r="D14" s="709">
        <v>1136</v>
      </c>
      <c r="E14" s="712" t="s">
        <v>3643</v>
      </c>
      <c r="F14" s="698">
        <v>1145707.3399999985</v>
      </c>
      <c r="G14" s="666">
        <v>0.62862157187054302</v>
      </c>
      <c r="H14" s="653">
        <v>642</v>
      </c>
      <c r="I14" s="689">
        <v>0.5651408450704225</v>
      </c>
      <c r="J14" s="715">
        <v>676863.48999999894</v>
      </c>
      <c r="K14" s="666">
        <v>0.37137842812945709</v>
      </c>
      <c r="L14" s="653">
        <v>494</v>
      </c>
      <c r="M14" s="689">
        <v>0.43485915492957744</v>
      </c>
    </row>
    <row r="15" spans="1:13" ht="14.4" customHeight="1" x14ac:dyDescent="0.3">
      <c r="A15" s="705" t="s">
        <v>3644</v>
      </c>
      <c r="B15" s="698">
        <v>574859.56999999995</v>
      </c>
      <c r="C15" s="650">
        <v>1</v>
      </c>
      <c r="D15" s="709">
        <v>374</v>
      </c>
      <c r="E15" s="712" t="s">
        <v>3644</v>
      </c>
      <c r="F15" s="698">
        <v>436491.55999999994</v>
      </c>
      <c r="G15" s="666">
        <v>0.75930119768207038</v>
      </c>
      <c r="H15" s="653">
        <v>220</v>
      </c>
      <c r="I15" s="689">
        <v>0.58823529411764708</v>
      </c>
      <c r="J15" s="715">
        <v>138368.01</v>
      </c>
      <c r="K15" s="666">
        <v>0.24069880231792962</v>
      </c>
      <c r="L15" s="653">
        <v>154</v>
      </c>
      <c r="M15" s="689">
        <v>0.41176470588235292</v>
      </c>
    </row>
    <row r="16" spans="1:13" ht="14.4" customHeight="1" x14ac:dyDescent="0.3">
      <c r="A16" s="705" t="s">
        <v>3645</v>
      </c>
      <c r="B16" s="698">
        <v>138602.54000000004</v>
      </c>
      <c r="C16" s="650">
        <v>1</v>
      </c>
      <c r="D16" s="709">
        <v>161</v>
      </c>
      <c r="E16" s="712" t="s">
        <v>3645</v>
      </c>
      <c r="F16" s="698">
        <v>72010.820000000007</v>
      </c>
      <c r="G16" s="666">
        <v>0.51954906454095273</v>
      </c>
      <c r="H16" s="653">
        <v>47</v>
      </c>
      <c r="I16" s="689">
        <v>0.29192546583850931</v>
      </c>
      <c r="J16" s="715">
        <v>66591.720000000016</v>
      </c>
      <c r="K16" s="666">
        <v>0.4804509354590471</v>
      </c>
      <c r="L16" s="653">
        <v>114</v>
      </c>
      <c r="M16" s="689">
        <v>0.70807453416149069</v>
      </c>
    </row>
    <row r="17" spans="1:13" ht="14.4" customHeight="1" x14ac:dyDescent="0.3">
      <c r="A17" s="705" t="s">
        <v>3646</v>
      </c>
      <c r="B17" s="698">
        <v>21052.06</v>
      </c>
      <c r="C17" s="650">
        <v>1</v>
      </c>
      <c r="D17" s="709">
        <v>9</v>
      </c>
      <c r="E17" s="712" t="s">
        <v>3646</v>
      </c>
      <c r="F17" s="698">
        <v>17452.060000000001</v>
      </c>
      <c r="G17" s="666">
        <v>0.82899535722394868</v>
      </c>
      <c r="H17" s="653">
        <v>4</v>
      </c>
      <c r="I17" s="689">
        <v>0.44444444444444442</v>
      </c>
      <c r="J17" s="715">
        <v>3600</v>
      </c>
      <c r="K17" s="666">
        <v>0.17100464277605135</v>
      </c>
      <c r="L17" s="653">
        <v>5</v>
      </c>
      <c r="M17" s="689">
        <v>0.55555555555555558</v>
      </c>
    </row>
    <row r="18" spans="1:13" ht="14.4" customHeight="1" x14ac:dyDescent="0.3">
      <c r="A18" s="705" t="s">
        <v>3647</v>
      </c>
      <c r="B18" s="698">
        <v>315397.71000000002</v>
      </c>
      <c r="C18" s="650">
        <v>1</v>
      </c>
      <c r="D18" s="709">
        <v>184</v>
      </c>
      <c r="E18" s="712" t="s">
        <v>3647</v>
      </c>
      <c r="F18" s="698">
        <v>225310.45</v>
      </c>
      <c r="G18" s="666">
        <v>0.7143693275388715</v>
      </c>
      <c r="H18" s="653">
        <v>100</v>
      </c>
      <c r="I18" s="689">
        <v>0.54347826086956519</v>
      </c>
      <c r="J18" s="715">
        <v>90087.260000000009</v>
      </c>
      <c r="K18" s="666">
        <v>0.28563067246112855</v>
      </c>
      <c r="L18" s="653">
        <v>84</v>
      </c>
      <c r="M18" s="689">
        <v>0.45652173913043476</v>
      </c>
    </row>
    <row r="19" spans="1:13" ht="14.4" customHeight="1" x14ac:dyDescent="0.3">
      <c r="A19" s="705" t="s">
        <v>3648</v>
      </c>
      <c r="B19" s="698">
        <v>49842.540000000008</v>
      </c>
      <c r="C19" s="650">
        <v>1</v>
      </c>
      <c r="D19" s="709">
        <v>75</v>
      </c>
      <c r="E19" s="712" t="s">
        <v>3648</v>
      </c>
      <c r="F19" s="698">
        <v>22935.84</v>
      </c>
      <c r="G19" s="666">
        <v>0.46016595462430276</v>
      </c>
      <c r="H19" s="653">
        <v>30</v>
      </c>
      <c r="I19" s="689">
        <v>0.4</v>
      </c>
      <c r="J19" s="715">
        <v>26906.700000000008</v>
      </c>
      <c r="K19" s="666">
        <v>0.53983404537569724</v>
      </c>
      <c r="L19" s="653">
        <v>45</v>
      </c>
      <c r="M19" s="689">
        <v>0.6</v>
      </c>
    </row>
    <row r="20" spans="1:13" ht="14.4" customHeight="1" x14ac:dyDescent="0.3">
      <c r="A20" s="705" t="s">
        <v>3649</v>
      </c>
      <c r="B20" s="698">
        <v>26987.23</v>
      </c>
      <c r="C20" s="650">
        <v>1</v>
      </c>
      <c r="D20" s="709">
        <v>39</v>
      </c>
      <c r="E20" s="712" t="s">
        <v>3649</v>
      </c>
      <c r="F20" s="698">
        <v>19134.539999999997</v>
      </c>
      <c r="G20" s="666">
        <v>0.70902200781628932</v>
      </c>
      <c r="H20" s="653">
        <v>18</v>
      </c>
      <c r="I20" s="689">
        <v>0.46153846153846156</v>
      </c>
      <c r="J20" s="715">
        <v>7852.6900000000014</v>
      </c>
      <c r="K20" s="666">
        <v>0.29097799218371068</v>
      </c>
      <c r="L20" s="653">
        <v>21</v>
      </c>
      <c r="M20" s="689">
        <v>0.53846153846153844</v>
      </c>
    </row>
    <row r="21" spans="1:13" ht="14.4" customHeight="1" x14ac:dyDescent="0.3">
      <c r="A21" s="705" t="s">
        <v>3650</v>
      </c>
      <c r="B21" s="698">
        <v>347808.27</v>
      </c>
      <c r="C21" s="650">
        <v>1</v>
      </c>
      <c r="D21" s="709">
        <v>286</v>
      </c>
      <c r="E21" s="712" t="s">
        <v>3650</v>
      </c>
      <c r="F21" s="698">
        <v>201055.12000000005</v>
      </c>
      <c r="G21" s="666">
        <v>0.57806308055872291</v>
      </c>
      <c r="H21" s="653">
        <v>147</v>
      </c>
      <c r="I21" s="689">
        <v>0.51398601398601396</v>
      </c>
      <c r="J21" s="715">
        <v>146753.14999999997</v>
      </c>
      <c r="K21" s="666">
        <v>0.42193691944127709</v>
      </c>
      <c r="L21" s="653">
        <v>139</v>
      </c>
      <c r="M21" s="689">
        <v>0.48601398601398599</v>
      </c>
    </row>
    <row r="22" spans="1:13" ht="14.4" customHeight="1" x14ac:dyDescent="0.3">
      <c r="A22" s="705" t="s">
        <v>3651</v>
      </c>
      <c r="B22" s="698">
        <v>2577183.1299999994</v>
      </c>
      <c r="C22" s="650">
        <v>1</v>
      </c>
      <c r="D22" s="709">
        <v>1104</v>
      </c>
      <c r="E22" s="712" t="s">
        <v>3651</v>
      </c>
      <c r="F22" s="698">
        <v>1568918.7399999998</v>
      </c>
      <c r="G22" s="666">
        <v>0.60877270293166952</v>
      </c>
      <c r="H22" s="653">
        <v>623</v>
      </c>
      <c r="I22" s="689">
        <v>0.56431159420289856</v>
      </c>
      <c r="J22" s="715">
        <v>1008264.3899999997</v>
      </c>
      <c r="K22" s="666">
        <v>0.39122729706833054</v>
      </c>
      <c r="L22" s="653">
        <v>481</v>
      </c>
      <c r="M22" s="689">
        <v>0.43568840579710144</v>
      </c>
    </row>
    <row r="23" spans="1:13" ht="14.4" customHeight="1" x14ac:dyDescent="0.3">
      <c r="A23" s="705" t="s">
        <v>3652</v>
      </c>
      <c r="B23" s="698">
        <v>873400.91000000038</v>
      </c>
      <c r="C23" s="650">
        <v>1</v>
      </c>
      <c r="D23" s="709">
        <v>866</v>
      </c>
      <c r="E23" s="712" t="s">
        <v>3652</v>
      </c>
      <c r="F23" s="698">
        <v>638825.22000000044</v>
      </c>
      <c r="G23" s="666">
        <v>0.73142266361962016</v>
      </c>
      <c r="H23" s="653">
        <v>566</v>
      </c>
      <c r="I23" s="689">
        <v>0.6535796766743649</v>
      </c>
      <c r="J23" s="715">
        <v>234575.68999999994</v>
      </c>
      <c r="K23" s="666">
        <v>0.26857733638037984</v>
      </c>
      <c r="L23" s="653">
        <v>300</v>
      </c>
      <c r="M23" s="689">
        <v>0.3464203233256351</v>
      </c>
    </row>
    <row r="24" spans="1:13" ht="14.4" customHeight="1" x14ac:dyDescent="0.3">
      <c r="A24" s="705" t="s">
        <v>3653</v>
      </c>
      <c r="B24" s="698">
        <v>7241.2200000000012</v>
      </c>
      <c r="C24" s="650">
        <v>1</v>
      </c>
      <c r="D24" s="709">
        <v>3</v>
      </c>
      <c r="E24" s="712" t="s">
        <v>3653</v>
      </c>
      <c r="F24" s="698">
        <v>7241.2200000000012</v>
      </c>
      <c r="G24" s="666">
        <v>1</v>
      </c>
      <c r="H24" s="653">
        <v>3</v>
      </c>
      <c r="I24" s="689">
        <v>1</v>
      </c>
      <c r="J24" s="715"/>
      <c r="K24" s="666">
        <v>0</v>
      </c>
      <c r="L24" s="653"/>
      <c r="M24" s="689">
        <v>0</v>
      </c>
    </row>
    <row r="25" spans="1:13" ht="14.4" customHeight="1" x14ac:dyDescent="0.3">
      <c r="A25" s="705" t="s">
        <v>3654</v>
      </c>
      <c r="B25" s="698">
        <v>883638.2300000001</v>
      </c>
      <c r="C25" s="650">
        <v>1</v>
      </c>
      <c r="D25" s="709">
        <v>559</v>
      </c>
      <c r="E25" s="712" t="s">
        <v>3654</v>
      </c>
      <c r="F25" s="698">
        <v>616570.07000000018</v>
      </c>
      <c r="G25" s="666">
        <v>0.69776300873718433</v>
      </c>
      <c r="H25" s="653">
        <v>308</v>
      </c>
      <c r="I25" s="689">
        <v>0.55098389982110907</v>
      </c>
      <c r="J25" s="715">
        <v>267068.15999999992</v>
      </c>
      <c r="K25" s="666">
        <v>0.30223699126281567</v>
      </c>
      <c r="L25" s="653">
        <v>251</v>
      </c>
      <c r="M25" s="689">
        <v>0.44901610017889088</v>
      </c>
    </row>
    <row r="26" spans="1:13" ht="14.4" customHeight="1" x14ac:dyDescent="0.3">
      <c r="A26" s="705" t="s">
        <v>3655</v>
      </c>
      <c r="B26" s="698">
        <v>5274.77</v>
      </c>
      <c r="C26" s="650">
        <v>1</v>
      </c>
      <c r="D26" s="709">
        <v>19</v>
      </c>
      <c r="E26" s="712" t="s">
        <v>3655</v>
      </c>
      <c r="F26" s="698">
        <v>2600.79</v>
      </c>
      <c r="G26" s="666">
        <v>0.49306225674294801</v>
      </c>
      <c r="H26" s="653">
        <v>11</v>
      </c>
      <c r="I26" s="689">
        <v>0.57894736842105265</v>
      </c>
      <c r="J26" s="715">
        <v>2673.98</v>
      </c>
      <c r="K26" s="666">
        <v>0.50693774325705188</v>
      </c>
      <c r="L26" s="653">
        <v>8</v>
      </c>
      <c r="M26" s="689">
        <v>0.42105263157894735</v>
      </c>
    </row>
    <row r="27" spans="1:13" ht="14.4" customHeight="1" x14ac:dyDescent="0.3">
      <c r="A27" s="705" t="s">
        <v>3656</v>
      </c>
      <c r="B27" s="698">
        <v>23309.219999999998</v>
      </c>
      <c r="C27" s="650">
        <v>1</v>
      </c>
      <c r="D27" s="709">
        <v>22</v>
      </c>
      <c r="E27" s="712" t="s">
        <v>3656</v>
      </c>
      <c r="F27" s="698">
        <v>20424.069999999996</v>
      </c>
      <c r="G27" s="666">
        <v>0.87622279939011249</v>
      </c>
      <c r="H27" s="653">
        <v>12</v>
      </c>
      <c r="I27" s="689">
        <v>0.54545454545454541</v>
      </c>
      <c r="J27" s="715">
        <v>2885.15</v>
      </c>
      <c r="K27" s="666">
        <v>0.12377720060988744</v>
      </c>
      <c r="L27" s="653">
        <v>10</v>
      </c>
      <c r="M27" s="689">
        <v>0.45454545454545453</v>
      </c>
    </row>
    <row r="28" spans="1:13" ht="14.4" customHeight="1" x14ac:dyDescent="0.3">
      <c r="A28" s="705" t="s">
        <v>3657</v>
      </c>
      <c r="B28" s="698">
        <v>41742.14</v>
      </c>
      <c r="C28" s="650">
        <v>1</v>
      </c>
      <c r="D28" s="709">
        <v>46</v>
      </c>
      <c r="E28" s="712" t="s">
        <v>3657</v>
      </c>
      <c r="F28" s="698">
        <v>15234.489999999998</v>
      </c>
      <c r="G28" s="666">
        <v>0.36496667396544591</v>
      </c>
      <c r="H28" s="653">
        <v>18</v>
      </c>
      <c r="I28" s="689">
        <v>0.39130434782608697</v>
      </c>
      <c r="J28" s="715">
        <v>26507.650000000005</v>
      </c>
      <c r="K28" s="666">
        <v>0.6350333260345542</v>
      </c>
      <c r="L28" s="653">
        <v>28</v>
      </c>
      <c r="M28" s="689">
        <v>0.60869565217391308</v>
      </c>
    </row>
    <row r="29" spans="1:13" ht="14.4" customHeight="1" x14ac:dyDescent="0.3">
      <c r="A29" s="705" t="s">
        <v>3658</v>
      </c>
      <c r="B29" s="698">
        <v>100025.93000000002</v>
      </c>
      <c r="C29" s="650">
        <v>1</v>
      </c>
      <c r="D29" s="709">
        <v>113</v>
      </c>
      <c r="E29" s="712" t="s">
        <v>3658</v>
      </c>
      <c r="F29" s="698">
        <v>80900.570000000022</v>
      </c>
      <c r="G29" s="666">
        <v>0.80879597920259283</v>
      </c>
      <c r="H29" s="653">
        <v>72</v>
      </c>
      <c r="I29" s="689">
        <v>0.63716814159292035</v>
      </c>
      <c r="J29" s="715">
        <v>19125.359999999997</v>
      </c>
      <c r="K29" s="666">
        <v>0.19120402079740717</v>
      </c>
      <c r="L29" s="653">
        <v>41</v>
      </c>
      <c r="M29" s="689">
        <v>0.36283185840707965</v>
      </c>
    </row>
    <row r="30" spans="1:13" ht="14.4" customHeight="1" x14ac:dyDescent="0.3">
      <c r="A30" s="705" t="s">
        <v>3659</v>
      </c>
      <c r="B30" s="698">
        <v>715319.41000000015</v>
      </c>
      <c r="C30" s="650">
        <v>1</v>
      </c>
      <c r="D30" s="709">
        <v>167</v>
      </c>
      <c r="E30" s="712" t="s">
        <v>3659</v>
      </c>
      <c r="F30" s="698">
        <v>606481.46000000008</v>
      </c>
      <c r="G30" s="666">
        <v>0.84784706177622104</v>
      </c>
      <c r="H30" s="653">
        <v>75</v>
      </c>
      <c r="I30" s="689">
        <v>0.44910179640718562</v>
      </c>
      <c r="J30" s="715">
        <v>108837.95000000003</v>
      </c>
      <c r="K30" s="666">
        <v>0.15215293822377896</v>
      </c>
      <c r="L30" s="653">
        <v>92</v>
      </c>
      <c r="M30" s="689">
        <v>0.55089820359281438</v>
      </c>
    </row>
    <row r="31" spans="1:13" ht="14.4" customHeight="1" x14ac:dyDescent="0.3">
      <c r="A31" s="705" t="s">
        <v>3660</v>
      </c>
      <c r="B31" s="698">
        <v>60545.119999999995</v>
      </c>
      <c r="C31" s="650">
        <v>1</v>
      </c>
      <c r="D31" s="709">
        <v>42</v>
      </c>
      <c r="E31" s="712" t="s">
        <v>3660</v>
      </c>
      <c r="F31" s="698">
        <v>26499.37</v>
      </c>
      <c r="G31" s="666">
        <v>0.43767970069264051</v>
      </c>
      <c r="H31" s="653">
        <v>17</v>
      </c>
      <c r="I31" s="689">
        <v>0.40476190476190477</v>
      </c>
      <c r="J31" s="715">
        <v>34045.75</v>
      </c>
      <c r="K31" s="666">
        <v>0.56232029930735961</v>
      </c>
      <c r="L31" s="653">
        <v>25</v>
      </c>
      <c r="M31" s="689">
        <v>0.59523809523809523</v>
      </c>
    </row>
    <row r="32" spans="1:13" ht="14.4" customHeight="1" thickBot="1" x14ac:dyDescent="0.35">
      <c r="A32" s="706" t="s">
        <v>3661</v>
      </c>
      <c r="B32" s="699">
        <v>59236.959999999992</v>
      </c>
      <c r="C32" s="656">
        <v>1</v>
      </c>
      <c r="D32" s="710">
        <v>47</v>
      </c>
      <c r="E32" s="713" t="s">
        <v>3661</v>
      </c>
      <c r="F32" s="699">
        <v>27432.819999999996</v>
      </c>
      <c r="G32" s="667">
        <v>0.46310310319773329</v>
      </c>
      <c r="H32" s="659">
        <v>18</v>
      </c>
      <c r="I32" s="690">
        <v>0.38297872340425532</v>
      </c>
      <c r="J32" s="716">
        <v>31804.14</v>
      </c>
      <c r="K32" s="667">
        <v>0.53689689680226671</v>
      </c>
      <c r="L32" s="659">
        <v>29</v>
      </c>
      <c r="M32" s="690">
        <v>0.61702127659574468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9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5561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11531826.540000033</v>
      </c>
      <c r="N3" s="70">
        <f>SUBTOTAL(9,N7:N1048576)</f>
        <v>16381</v>
      </c>
      <c r="O3" s="70">
        <f>SUBTOTAL(9,O7:O1048576)</f>
        <v>6774</v>
      </c>
      <c r="P3" s="70">
        <f>SUBTOTAL(9,P7:P1048576)</f>
        <v>7576780.1300000018</v>
      </c>
      <c r="Q3" s="71">
        <f>IF(M3=0,0,P3/M3)</f>
        <v>0.65703209320038736</v>
      </c>
      <c r="R3" s="70">
        <f>SUBTOTAL(9,R7:R1048576)</f>
        <v>9089</v>
      </c>
      <c r="S3" s="71">
        <f>IF(N3=0,0,R3/N3)</f>
        <v>0.55485013124961846</v>
      </c>
      <c r="T3" s="70">
        <f>SUBTOTAL(9,T7:T1048576)</f>
        <v>3762</v>
      </c>
      <c r="U3" s="72">
        <f>IF(O3=0,0,T3/O3)</f>
        <v>0.55535872453498669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21</v>
      </c>
      <c r="B7" s="723" t="s">
        <v>581</v>
      </c>
      <c r="C7" s="723">
        <v>89301211</v>
      </c>
      <c r="D7" s="724" t="s">
        <v>5558</v>
      </c>
      <c r="E7" s="725" t="s">
        <v>3636</v>
      </c>
      <c r="F7" s="723" t="s">
        <v>3625</v>
      </c>
      <c r="G7" s="723" t="s">
        <v>3662</v>
      </c>
      <c r="H7" s="723" t="s">
        <v>582</v>
      </c>
      <c r="I7" s="723" t="s">
        <v>760</v>
      </c>
      <c r="J7" s="723" t="s">
        <v>761</v>
      </c>
      <c r="K7" s="723" t="s">
        <v>3531</v>
      </c>
      <c r="L7" s="726">
        <v>115.3</v>
      </c>
      <c r="M7" s="726">
        <v>115.3</v>
      </c>
      <c r="N7" s="723">
        <v>1</v>
      </c>
      <c r="O7" s="727">
        <v>1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21</v>
      </c>
      <c r="B8" s="650" t="s">
        <v>581</v>
      </c>
      <c r="C8" s="650">
        <v>89301211</v>
      </c>
      <c r="D8" s="729" t="s">
        <v>5558</v>
      </c>
      <c r="E8" s="730" t="s">
        <v>3637</v>
      </c>
      <c r="F8" s="650" t="s">
        <v>3625</v>
      </c>
      <c r="G8" s="650" t="s">
        <v>3663</v>
      </c>
      <c r="H8" s="650" t="s">
        <v>582</v>
      </c>
      <c r="I8" s="650" t="s">
        <v>3664</v>
      </c>
      <c r="J8" s="650" t="s">
        <v>1491</v>
      </c>
      <c r="K8" s="650" t="s">
        <v>3665</v>
      </c>
      <c r="L8" s="651">
        <v>0</v>
      </c>
      <c r="M8" s="651">
        <v>0</v>
      </c>
      <c r="N8" s="650">
        <v>1</v>
      </c>
      <c r="O8" s="731">
        <v>1</v>
      </c>
      <c r="P8" s="651"/>
      <c r="Q8" s="666"/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21</v>
      </c>
      <c r="B9" s="650" t="s">
        <v>581</v>
      </c>
      <c r="C9" s="650">
        <v>89301211</v>
      </c>
      <c r="D9" s="729" t="s">
        <v>5558</v>
      </c>
      <c r="E9" s="730" t="s">
        <v>3637</v>
      </c>
      <c r="F9" s="650" t="s">
        <v>3625</v>
      </c>
      <c r="G9" s="650" t="s">
        <v>3666</v>
      </c>
      <c r="H9" s="650" t="s">
        <v>582</v>
      </c>
      <c r="I9" s="650" t="s">
        <v>3667</v>
      </c>
      <c r="J9" s="650" t="s">
        <v>765</v>
      </c>
      <c r="K9" s="650" t="s">
        <v>3668</v>
      </c>
      <c r="L9" s="651">
        <v>0</v>
      </c>
      <c r="M9" s="651">
        <v>0</v>
      </c>
      <c r="N9" s="650">
        <v>1</v>
      </c>
      <c r="O9" s="731">
        <v>1</v>
      </c>
      <c r="P9" s="651"/>
      <c r="Q9" s="666"/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21</v>
      </c>
      <c r="B10" s="650" t="s">
        <v>581</v>
      </c>
      <c r="C10" s="650">
        <v>89301211</v>
      </c>
      <c r="D10" s="729" t="s">
        <v>5558</v>
      </c>
      <c r="E10" s="730" t="s">
        <v>3637</v>
      </c>
      <c r="F10" s="650" t="s">
        <v>3625</v>
      </c>
      <c r="G10" s="650" t="s">
        <v>3669</v>
      </c>
      <c r="H10" s="650" t="s">
        <v>1839</v>
      </c>
      <c r="I10" s="650" t="s">
        <v>2042</v>
      </c>
      <c r="J10" s="650" t="s">
        <v>2043</v>
      </c>
      <c r="K10" s="650" t="s">
        <v>3418</v>
      </c>
      <c r="L10" s="651">
        <v>1359.61</v>
      </c>
      <c r="M10" s="651">
        <v>1359.61</v>
      </c>
      <c r="N10" s="650">
        <v>1</v>
      </c>
      <c r="O10" s="731">
        <v>1</v>
      </c>
      <c r="P10" s="651"/>
      <c r="Q10" s="666">
        <v>0</v>
      </c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21</v>
      </c>
      <c r="B11" s="650" t="s">
        <v>581</v>
      </c>
      <c r="C11" s="650">
        <v>89301211</v>
      </c>
      <c r="D11" s="729" t="s">
        <v>5558</v>
      </c>
      <c r="E11" s="730" t="s">
        <v>3640</v>
      </c>
      <c r="F11" s="650" t="s">
        <v>3625</v>
      </c>
      <c r="G11" s="650" t="s">
        <v>3670</v>
      </c>
      <c r="H11" s="650" t="s">
        <v>582</v>
      </c>
      <c r="I11" s="650" t="s">
        <v>956</v>
      </c>
      <c r="J11" s="650" t="s">
        <v>957</v>
      </c>
      <c r="K11" s="650" t="s">
        <v>958</v>
      </c>
      <c r="L11" s="651">
        <v>0</v>
      </c>
      <c r="M11" s="651">
        <v>0</v>
      </c>
      <c r="N11" s="650">
        <v>1</v>
      </c>
      <c r="O11" s="731">
        <v>0.5</v>
      </c>
      <c r="P11" s="651"/>
      <c r="Q11" s="666"/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21</v>
      </c>
      <c r="B12" s="650" t="s">
        <v>581</v>
      </c>
      <c r="C12" s="650">
        <v>89301211</v>
      </c>
      <c r="D12" s="729" t="s">
        <v>5558</v>
      </c>
      <c r="E12" s="730" t="s">
        <v>3640</v>
      </c>
      <c r="F12" s="650" t="s">
        <v>3625</v>
      </c>
      <c r="G12" s="650" t="s">
        <v>3671</v>
      </c>
      <c r="H12" s="650" t="s">
        <v>1839</v>
      </c>
      <c r="I12" s="650" t="s">
        <v>2868</v>
      </c>
      <c r="J12" s="650" t="s">
        <v>2018</v>
      </c>
      <c r="K12" s="650" t="s">
        <v>2869</v>
      </c>
      <c r="L12" s="651">
        <v>1166.47</v>
      </c>
      <c r="M12" s="651">
        <v>1166.47</v>
      </c>
      <c r="N12" s="650">
        <v>1</v>
      </c>
      <c r="O12" s="731">
        <v>1</v>
      </c>
      <c r="P12" s="651">
        <v>1166.47</v>
      </c>
      <c r="Q12" s="666">
        <v>1</v>
      </c>
      <c r="R12" s="650">
        <v>1</v>
      </c>
      <c r="S12" s="666">
        <v>1</v>
      </c>
      <c r="T12" s="731">
        <v>1</v>
      </c>
      <c r="U12" s="689">
        <v>1</v>
      </c>
    </row>
    <row r="13" spans="1:21" ht="14.4" customHeight="1" x14ac:dyDescent="0.3">
      <c r="A13" s="649">
        <v>21</v>
      </c>
      <c r="B13" s="650" t="s">
        <v>581</v>
      </c>
      <c r="C13" s="650">
        <v>89301211</v>
      </c>
      <c r="D13" s="729" t="s">
        <v>5558</v>
      </c>
      <c r="E13" s="730" t="s">
        <v>3640</v>
      </c>
      <c r="F13" s="650" t="s">
        <v>3625</v>
      </c>
      <c r="G13" s="650" t="s">
        <v>3672</v>
      </c>
      <c r="H13" s="650" t="s">
        <v>582</v>
      </c>
      <c r="I13" s="650" t="s">
        <v>3673</v>
      </c>
      <c r="J13" s="650" t="s">
        <v>3674</v>
      </c>
      <c r="K13" s="650" t="s">
        <v>796</v>
      </c>
      <c r="L13" s="651">
        <v>314.89999999999998</v>
      </c>
      <c r="M13" s="651">
        <v>314.89999999999998</v>
      </c>
      <c r="N13" s="650">
        <v>1</v>
      </c>
      <c r="O13" s="731">
        <v>0.5</v>
      </c>
      <c r="P13" s="651"/>
      <c r="Q13" s="666">
        <v>0</v>
      </c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21</v>
      </c>
      <c r="B14" s="650" t="s">
        <v>581</v>
      </c>
      <c r="C14" s="650">
        <v>89301211</v>
      </c>
      <c r="D14" s="729" t="s">
        <v>5558</v>
      </c>
      <c r="E14" s="730" t="s">
        <v>3641</v>
      </c>
      <c r="F14" s="650" t="s">
        <v>3625</v>
      </c>
      <c r="G14" s="650" t="s">
        <v>3675</v>
      </c>
      <c r="H14" s="650" t="s">
        <v>582</v>
      </c>
      <c r="I14" s="650" t="s">
        <v>2164</v>
      </c>
      <c r="J14" s="650" t="s">
        <v>2165</v>
      </c>
      <c r="K14" s="650" t="s">
        <v>3676</v>
      </c>
      <c r="L14" s="651">
        <v>50.27</v>
      </c>
      <c r="M14" s="651">
        <v>50.27</v>
      </c>
      <c r="N14" s="650">
        <v>1</v>
      </c>
      <c r="O14" s="731">
        <v>1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21</v>
      </c>
      <c r="B15" s="650" t="s">
        <v>581</v>
      </c>
      <c r="C15" s="650">
        <v>89301211</v>
      </c>
      <c r="D15" s="729" t="s">
        <v>5558</v>
      </c>
      <c r="E15" s="730" t="s">
        <v>3641</v>
      </c>
      <c r="F15" s="650" t="s">
        <v>3625</v>
      </c>
      <c r="G15" s="650" t="s">
        <v>3671</v>
      </c>
      <c r="H15" s="650" t="s">
        <v>1839</v>
      </c>
      <c r="I15" s="650" t="s">
        <v>1927</v>
      </c>
      <c r="J15" s="650" t="s">
        <v>1924</v>
      </c>
      <c r="K15" s="650" t="s">
        <v>2869</v>
      </c>
      <c r="L15" s="651">
        <v>2332.92</v>
      </c>
      <c r="M15" s="651">
        <v>6998.76</v>
      </c>
      <c r="N15" s="650">
        <v>3</v>
      </c>
      <c r="O15" s="731">
        <v>1</v>
      </c>
      <c r="P15" s="651"/>
      <c r="Q15" s="666">
        <v>0</v>
      </c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21</v>
      </c>
      <c r="B16" s="650" t="s">
        <v>581</v>
      </c>
      <c r="C16" s="650">
        <v>89301211</v>
      </c>
      <c r="D16" s="729" t="s">
        <v>5558</v>
      </c>
      <c r="E16" s="730" t="s">
        <v>3642</v>
      </c>
      <c r="F16" s="650" t="s">
        <v>3625</v>
      </c>
      <c r="G16" s="650" t="s">
        <v>3677</v>
      </c>
      <c r="H16" s="650" t="s">
        <v>582</v>
      </c>
      <c r="I16" s="650" t="s">
        <v>695</v>
      </c>
      <c r="J16" s="650" t="s">
        <v>696</v>
      </c>
      <c r="K16" s="650" t="s">
        <v>3678</v>
      </c>
      <c r="L16" s="651">
        <v>85.72</v>
      </c>
      <c r="M16" s="651">
        <v>85.72</v>
      </c>
      <c r="N16" s="650">
        <v>1</v>
      </c>
      <c r="O16" s="731">
        <v>0.5</v>
      </c>
      <c r="P16" s="651"/>
      <c r="Q16" s="666">
        <v>0</v>
      </c>
      <c r="R16" s="650"/>
      <c r="S16" s="666">
        <v>0</v>
      </c>
      <c r="T16" s="731"/>
      <c r="U16" s="689">
        <v>0</v>
      </c>
    </row>
    <row r="17" spans="1:21" ht="14.4" customHeight="1" x14ac:dyDescent="0.3">
      <c r="A17" s="649">
        <v>21</v>
      </c>
      <c r="B17" s="650" t="s">
        <v>581</v>
      </c>
      <c r="C17" s="650">
        <v>89301211</v>
      </c>
      <c r="D17" s="729" t="s">
        <v>5558</v>
      </c>
      <c r="E17" s="730" t="s">
        <v>3642</v>
      </c>
      <c r="F17" s="650" t="s">
        <v>3625</v>
      </c>
      <c r="G17" s="650" t="s">
        <v>3679</v>
      </c>
      <c r="H17" s="650" t="s">
        <v>582</v>
      </c>
      <c r="I17" s="650" t="s">
        <v>3680</v>
      </c>
      <c r="J17" s="650" t="s">
        <v>777</v>
      </c>
      <c r="K17" s="650" t="s">
        <v>2994</v>
      </c>
      <c r="L17" s="651">
        <v>0</v>
      </c>
      <c r="M17" s="651">
        <v>0</v>
      </c>
      <c r="N17" s="650">
        <v>2</v>
      </c>
      <c r="O17" s="731">
        <v>0.5</v>
      </c>
      <c r="P17" s="651"/>
      <c r="Q17" s="666"/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21</v>
      </c>
      <c r="B18" s="650" t="s">
        <v>581</v>
      </c>
      <c r="C18" s="650">
        <v>89301211</v>
      </c>
      <c r="D18" s="729" t="s">
        <v>5558</v>
      </c>
      <c r="E18" s="730" t="s">
        <v>3644</v>
      </c>
      <c r="F18" s="650" t="s">
        <v>3625</v>
      </c>
      <c r="G18" s="650" t="s">
        <v>3681</v>
      </c>
      <c r="H18" s="650" t="s">
        <v>582</v>
      </c>
      <c r="I18" s="650" t="s">
        <v>3682</v>
      </c>
      <c r="J18" s="650" t="s">
        <v>3683</v>
      </c>
      <c r="K18" s="650" t="s">
        <v>3684</v>
      </c>
      <c r="L18" s="651">
        <v>1789.73</v>
      </c>
      <c r="M18" s="651">
        <v>1789.73</v>
      </c>
      <c r="N18" s="650">
        <v>1</v>
      </c>
      <c r="O18" s="731">
        <v>1</v>
      </c>
      <c r="P18" s="651"/>
      <c r="Q18" s="666">
        <v>0</v>
      </c>
      <c r="R18" s="650"/>
      <c r="S18" s="666">
        <v>0</v>
      </c>
      <c r="T18" s="731"/>
      <c r="U18" s="689">
        <v>0</v>
      </c>
    </row>
    <row r="19" spans="1:21" ht="14.4" customHeight="1" x14ac:dyDescent="0.3">
      <c r="A19" s="649">
        <v>21</v>
      </c>
      <c r="B19" s="650" t="s">
        <v>581</v>
      </c>
      <c r="C19" s="650">
        <v>89301211</v>
      </c>
      <c r="D19" s="729" t="s">
        <v>5558</v>
      </c>
      <c r="E19" s="730" t="s">
        <v>3644</v>
      </c>
      <c r="F19" s="650" t="s">
        <v>3625</v>
      </c>
      <c r="G19" s="650" t="s">
        <v>3669</v>
      </c>
      <c r="H19" s="650" t="s">
        <v>1839</v>
      </c>
      <c r="I19" s="650" t="s">
        <v>3685</v>
      </c>
      <c r="J19" s="650" t="s">
        <v>3686</v>
      </c>
      <c r="K19" s="650" t="s">
        <v>3687</v>
      </c>
      <c r="L19" s="651">
        <v>1359.61</v>
      </c>
      <c r="M19" s="651">
        <v>1359.61</v>
      </c>
      <c r="N19" s="650">
        <v>1</v>
      </c>
      <c r="O19" s="731">
        <v>1</v>
      </c>
      <c r="P19" s="651"/>
      <c r="Q19" s="666">
        <v>0</v>
      </c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21</v>
      </c>
      <c r="B20" s="650" t="s">
        <v>581</v>
      </c>
      <c r="C20" s="650">
        <v>89301211</v>
      </c>
      <c r="D20" s="729" t="s">
        <v>5558</v>
      </c>
      <c r="E20" s="730" t="s">
        <v>3645</v>
      </c>
      <c r="F20" s="650" t="s">
        <v>3625</v>
      </c>
      <c r="G20" s="650" t="s">
        <v>3688</v>
      </c>
      <c r="H20" s="650" t="s">
        <v>582</v>
      </c>
      <c r="I20" s="650" t="s">
        <v>903</v>
      </c>
      <c r="J20" s="650" t="s">
        <v>3689</v>
      </c>
      <c r="K20" s="650" t="s">
        <v>1066</v>
      </c>
      <c r="L20" s="651">
        <v>44.89</v>
      </c>
      <c r="M20" s="651">
        <v>44.89</v>
      </c>
      <c r="N20" s="650">
        <v>1</v>
      </c>
      <c r="O20" s="731">
        <v>0.5</v>
      </c>
      <c r="P20" s="651"/>
      <c r="Q20" s="666">
        <v>0</v>
      </c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21</v>
      </c>
      <c r="B21" s="650" t="s">
        <v>581</v>
      </c>
      <c r="C21" s="650">
        <v>89301211</v>
      </c>
      <c r="D21" s="729" t="s">
        <v>5558</v>
      </c>
      <c r="E21" s="730" t="s">
        <v>3645</v>
      </c>
      <c r="F21" s="650" t="s">
        <v>3625</v>
      </c>
      <c r="G21" s="650" t="s">
        <v>3677</v>
      </c>
      <c r="H21" s="650" t="s">
        <v>582</v>
      </c>
      <c r="I21" s="650" t="s">
        <v>695</v>
      </c>
      <c r="J21" s="650" t="s">
        <v>696</v>
      </c>
      <c r="K21" s="650" t="s">
        <v>3678</v>
      </c>
      <c r="L21" s="651">
        <v>85.72</v>
      </c>
      <c r="M21" s="651">
        <v>1114.3600000000001</v>
      </c>
      <c r="N21" s="650">
        <v>13</v>
      </c>
      <c r="O21" s="731">
        <v>8.5</v>
      </c>
      <c r="P21" s="651"/>
      <c r="Q21" s="666">
        <v>0</v>
      </c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21</v>
      </c>
      <c r="B22" s="650" t="s">
        <v>581</v>
      </c>
      <c r="C22" s="650">
        <v>89301211</v>
      </c>
      <c r="D22" s="729" t="s">
        <v>5558</v>
      </c>
      <c r="E22" s="730" t="s">
        <v>3645</v>
      </c>
      <c r="F22" s="650" t="s">
        <v>3625</v>
      </c>
      <c r="G22" s="650" t="s">
        <v>3677</v>
      </c>
      <c r="H22" s="650" t="s">
        <v>582</v>
      </c>
      <c r="I22" s="650" t="s">
        <v>3690</v>
      </c>
      <c r="J22" s="650" t="s">
        <v>696</v>
      </c>
      <c r="K22" s="650" t="s">
        <v>3691</v>
      </c>
      <c r="L22" s="651">
        <v>285.75</v>
      </c>
      <c r="M22" s="651">
        <v>285.75</v>
      </c>
      <c r="N22" s="650">
        <v>1</v>
      </c>
      <c r="O22" s="731">
        <v>1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21</v>
      </c>
      <c r="B23" s="650" t="s">
        <v>581</v>
      </c>
      <c r="C23" s="650">
        <v>89301211</v>
      </c>
      <c r="D23" s="729" t="s">
        <v>5558</v>
      </c>
      <c r="E23" s="730" t="s">
        <v>3645</v>
      </c>
      <c r="F23" s="650" t="s">
        <v>3625</v>
      </c>
      <c r="G23" s="650" t="s">
        <v>3692</v>
      </c>
      <c r="H23" s="650" t="s">
        <v>1839</v>
      </c>
      <c r="I23" s="650" t="s">
        <v>2028</v>
      </c>
      <c r="J23" s="650" t="s">
        <v>3508</v>
      </c>
      <c r="K23" s="650" t="s">
        <v>3509</v>
      </c>
      <c r="L23" s="651">
        <v>10.73</v>
      </c>
      <c r="M23" s="651">
        <v>10.73</v>
      </c>
      <c r="N23" s="650">
        <v>1</v>
      </c>
      <c r="O23" s="731">
        <v>0.5</v>
      </c>
      <c r="P23" s="651"/>
      <c r="Q23" s="666">
        <v>0</v>
      </c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21</v>
      </c>
      <c r="B24" s="650" t="s">
        <v>581</v>
      </c>
      <c r="C24" s="650">
        <v>89301211</v>
      </c>
      <c r="D24" s="729" t="s">
        <v>5558</v>
      </c>
      <c r="E24" s="730" t="s">
        <v>3645</v>
      </c>
      <c r="F24" s="650" t="s">
        <v>3625</v>
      </c>
      <c r="G24" s="650" t="s">
        <v>3693</v>
      </c>
      <c r="H24" s="650" t="s">
        <v>582</v>
      </c>
      <c r="I24" s="650" t="s">
        <v>3694</v>
      </c>
      <c r="J24" s="650" t="s">
        <v>1083</v>
      </c>
      <c r="K24" s="650" t="s">
        <v>1084</v>
      </c>
      <c r="L24" s="651">
        <v>0</v>
      </c>
      <c r="M24" s="651">
        <v>0</v>
      </c>
      <c r="N24" s="650">
        <v>2</v>
      </c>
      <c r="O24" s="731">
        <v>1</v>
      </c>
      <c r="P24" s="651">
        <v>0</v>
      </c>
      <c r="Q24" s="666"/>
      <c r="R24" s="650">
        <v>1</v>
      </c>
      <c r="S24" s="666">
        <v>0.5</v>
      </c>
      <c r="T24" s="731">
        <v>0.5</v>
      </c>
      <c r="U24" s="689">
        <v>0.5</v>
      </c>
    </row>
    <row r="25" spans="1:21" ht="14.4" customHeight="1" x14ac:dyDescent="0.3">
      <c r="A25" s="649">
        <v>21</v>
      </c>
      <c r="B25" s="650" t="s">
        <v>581</v>
      </c>
      <c r="C25" s="650">
        <v>89301211</v>
      </c>
      <c r="D25" s="729" t="s">
        <v>5558</v>
      </c>
      <c r="E25" s="730" t="s">
        <v>3645</v>
      </c>
      <c r="F25" s="650" t="s">
        <v>3625</v>
      </c>
      <c r="G25" s="650" t="s">
        <v>3693</v>
      </c>
      <c r="H25" s="650" t="s">
        <v>582</v>
      </c>
      <c r="I25" s="650" t="s">
        <v>3695</v>
      </c>
      <c r="J25" s="650" t="s">
        <v>3696</v>
      </c>
      <c r="K25" s="650" t="s">
        <v>1088</v>
      </c>
      <c r="L25" s="651">
        <v>81.209999999999994</v>
      </c>
      <c r="M25" s="651">
        <v>81.209999999999994</v>
      </c>
      <c r="N25" s="650">
        <v>1</v>
      </c>
      <c r="O25" s="731">
        <v>0.5</v>
      </c>
      <c r="P25" s="651"/>
      <c r="Q25" s="666">
        <v>0</v>
      </c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21</v>
      </c>
      <c r="B26" s="650" t="s">
        <v>581</v>
      </c>
      <c r="C26" s="650">
        <v>89301211</v>
      </c>
      <c r="D26" s="729" t="s">
        <v>5558</v>
      </c>
      <c r="E26" s="730" t="s">
        <v>3645</v>
      </c>
      <c r="F26" s="650" t="s">
        <v>3625</v>
      </c>
      <c r="G26" s="650" t="s">
        <v>3697</v>
      </c>
      <c r="H26" s="650" t="s">
        <v>582</v>
      </c>
      <c r="I26" s="650" t="s">
        <v>2175</v>
      </c>
      <c r="J26" s="650" t="s">
        <v>3453</v>
      </c>
      <c r="K26" s="650" t="s">
        <v>3454</v>
      </c>
      <c r="L26" s="651">
        <v>333.31</v>
      </c>
      <c r="M26" s="651">
        <v>1333.24</v>
      </c>
      <c r="N26" s="650">
        <v>4</v>
      </c>
      <c r="O26" s="731">
        <v>2.5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21</v>
      </c>
      <c r="B27" s="650" t="s">
        <v>581</v>
      </c>
      <c r="C27" s="650">
        <v>89301211</v>
      </c>
      <c r="D27" s="729" t="s">
        <v>5558</v>
      </c>
      <c r="E27" s="730" t="s">
        <v>3645</v>
      </c>
      <c r="F27" s="650" t="s">
        <v>3625</v>
      </c>
      <c r="G27" s="650" t="s">
        <v>3697</v>
      </c>
      <c r="H27" s="650" t="s">
        <v>582</v>
      </c>
      <c r="I27" s="650" t="s">
        <v>2175</v>
      </c>
      <c r="J27" s="650" t="s">
        <v>3453</v>
      </c>
      <c r="K27" s="650" t="s">
        <v>3454</v>
      </c>
      <c r="L27" s="651">
        <v>156.86000000000001</v>
      </c>
      <c r="M27" s="651">
        <v>156.86000000000001</v>
      </c>
      <c r="N27" s="650">
        <v>1</v>
      </c>
      <c r="O27" s="731">
        <v>1</v>
      </c>
      <c r="P27" s="651"/>
      <c r="Q27" s="666">
        <v>0</v>
      </c>
      <c r="R27" s="650"/>
      <c r="S27" s="666">
        <v>0</v>
      </c>
      <c r="T27" s="731"/>
      <c r="U27" s="689">
        <v>0</v>
      </c>
    </row>
    <row r="28" spans="1:21" ht="14.4" customHeight="1" x14ac:dyDescent="0.3">
      <c r="A28" s="649">
        <v>21</v>
      </c>
      <c r="B28" s="650" t="s">
        <v>581</v>
      </c>
      <c r="C28" s="650">
        <v>89301211</v>
      </c>
      <c r="D28" s="729" t="s">
        <v>5558</v>
      </c>
      <c r="E28" s="730" t="s">
        <v>3645</v>
      </c>
      <c r="F28" s="650" t="s">
        <v>3625</v>
      </c>
      <c r="G28" s="650" t="s">
        <v>3681</v>
      </c>
      <c r="H28" s="650" t="s">
        <v>582</v>
      </c>
      <c r="I28" s="650" t="s">
        <v>3682</v>
      </c>
      <c r="J28" s="650" t="s">
        <v>3683</v>
      </c>
      <c r="K28" s="650" t="s">
        <v>3684</v>
      </c>
      <c r="L28" s="651">
        <v>1789.73</v>
      </c>
      <c r="M28" s="651">
        <v>1789.73</v>
      </c>
      <c r="N28" s="650">
        <v>1</v>
      </c>
      <c r="O28" s="731">
        <v>0.5</v>
      </c>
      <c r="P28" s="651"/>
      <c r="Q28" s="666">
        <v>0</v>
      </c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21</v>
      </c>
      <c r="B29" s="650" t="s">
        <v>581</v>
      </c>
      <c r="C29" s="650">
        <v>89301211</v>
      </c>
      <c r="D29" s="729" t="s">
        <v>5558</v>
      </c>
      <c r="E29" s="730" t="s">
        <v>3645</v>
      </c>
      <c r="F29" s="650" t="s">
        <v>3625</v>
      </c>
      <c r="G29" s="650" t="s">
        <v>3698</v>
      </c>
      <c r="H29" s="650" t="s">
        <v>582</v>
      </c>
      <c r="I29" s="650" t="s">
        <v>3699</v>
      </c>
      <c r="J29" s="650" t="s">
        <v>915</v>
      </c>
      <c r="K29" s="650" t="s">
        <v>800</v>
      </c>
      <c r="L29" s="651">
        <v>0</v>
      </c>
      <c r="M29" s="651">
        <v>0</v>
      </c>
      <c r="N29" s="650">
        <v>1</v>
      </c>
      <c r="O29" s="731">
        <v>0.5</v>
      </c>
      <c r="P29" s="651"/>
      <c r="Q29" s="666"/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21</v>
      </c>
      <c r="B30" s="650" t="s">
        <v>581</v>
      </c>
      <c r="C30" s="650">
        <v>89301211</v>
      </c>
      <c r="D30" s="729" t="s">
        <v>5558</v>
      </c>
      <c r="E30" s="730" t="s">
        <v>3645</v>
      </c>
      <c r="F30" s="650" t="s">
        <v>3625</v>
      </c>
      <c r="G30" s="650" t="s">
        <v>3700</v>
      </c>
      <c r="H30" s="650" t="s">
        <v>582</v>
      </c>
      <c r="I30" s="650" t="s">
        <v>3701</v>
      </c>
      <c r="J30" s="650" t="s">
        <v>3702</v>
      </c>
      <c r="K30" s="650" t="s">
        <v>1967</v>
      </c>
      <c r="L30" s="651">
        <v>0</v>
      </c>
      <c r="M30" s="651">
        <v>0</v>
      </c>
      <c r="N30" s="650">
        <v>1</v>
      </c>
      <c r="O30" s="731">
        <v>0.5</v>
      </c>
      <c r="P30" s="651"/>
      <c r="Q30" s="666"/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21</v>
      </c>
      <c r="B31" s="650" t="s">
        <v>581</v>
      </c>
      <c r="C31" s="650">
        <v>89301211</v>
      </c>
      <c r="D31" s="729" t="s">
        <v>5558</v>
      </c>
      <c r="E31" s="730" t="s">
        <v>3645</v>
      </c>
      <c r="F31" s="650" t="s">
        <v>3625</v>
      </c>
      <c r="G31" s="650" t="s">
        <v>3703</v>
      </c>
      <c r="H31" s="650" t="s">
        <v>1839</v>
      </c>
      <c r="I31" s="650" t="s">
        <v>3704</v>
      </c>
      <c r="J31" s="650" t="s">
        <v>3705</v>
      </c>
      <c r="K31" s="650" t="s">
        <v>1836</v>
      </c>
      <c r="L31" s="651">
        <v>52.4</v>
      </c>
      <c r="M31" s="651">
        <v>157.19999999999999</v>
      </c>
      <c r="N31" s="650">
        <v>3</v>
      </c>
      <c r="O31" s="731">
        <v>0.5</v>
      </c>
      <c r="P31" s="651">
        <v>157.19999999999999</v>
      </c>
      <c r="Q31" s="666">
        <v>1</v>
      </c>
      <c r="R31" s="650">
        <v>3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21</v>
      </c>
      <c r="B32" s="650" t="s">
        <v>581</v>
      </c>
      <c r="C32" s="650">
        <v>89301211</v>
      </c>
      <c r="D32" s="729" t="s">
        <v>5558</v>
      </c>
      <c r="E32" s="730" t="s">
        <v>3645</v>
      </c>
      <c r="F32" s="650" t="s">
        <v>3625</v>
      </c>
      <c r="G32" s="650" t="s">
        <v>3703</v>
      </c>
      <c r="H32" s="650" t="s">
        <v>1839</v>
      </c>
      <c r="I32" s="650" t="s">
        <v>3073</v>
      </c>
      <c r="J32" s="650" t="s">
        <v>3074</v>
      </c>
      <c r="K32" s="650" t="s">
        <v>3567</v>
      </c>
      <c r="L32" s="651">
        <v>69.86</v>
      </c>
      <c r="M32" s="651">
        <v>279.44</v>
      </c>
      <c r="N32" s="650">
        <v>4</v>
      </c>
      <c r="O32" s="731">
        <v>1</v>
      </c>
      <c r="P32" s="651">
        <v>209.57999999999998</v>
      </c>
      <c r="Q32" s="666">
        <v>0.75</v>
      </c>
      <c r="R32" s="650">
        <v>3</v>
      </c>
      <c r="S32" s="666">
        <v>0.75</v>
      </c>
      <c r="T32" s="731">
        <v>0.5</v>
      </c>
      <c r="U32" s="689">
        <v>0.5</v>
      </c>
    </row>
    <row r="33" spans="1:21" ht="14.4" customHeight="1" x14ac:dyDescent="0.3">
      <c r="A33" s="649">
        <v>21</v>
      </c>
      <c r="B33" s="650" t="s">
        <v>581</v>
      </c>
      <c r="C33" s="650">
        <v>89301211</v>
      </c>
      <c r="D33" s="729" t="s">
        <v>5558</v>
      </c>
      <c r="E33" s="730" t="s">
        <v>3645</v>
      </c>
      <c r="F33" s="650" t="s">
        <v>3625</v>
      </c>
      <c r="G33" s="650" t="s">
        <v>3706</v>
      </c>
      <c r="H33" s="650" t="s">
        <v>1839</v>
      </c>
      <c r="I33" s="650" t="s">
        <v>1980</v>
      </c>
      <c r="J33" s="650" t="s">
        <v>1981</v>
      </c>
      <c r="K33" s="650" t="s">
        <v>3514</v>
      </c>
      <c r="L33" s="651">
        <v>162.13</v>
      </c>
      <c r="M33" s="651">
        <v>162.13</v>
      </c>
      <c r="N33" s="650">
        <v>1</v>
      </c>
      <c r="O33" s="731">
        <v>0.5</v>
      </c>
      <c r="P33" s="651"/>
      <c r="Q33" s="666">
        <v>0</v>
      </c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21</v>
      </c>
      <c r="B34" s="650" t="s">
        <v>581</v>
      </c>
      <c r="C34" s="650">
        <v>89301211</v>
      </c>
      <c r="D34" s="729" t="s">
        <v>5558</v>
      </c>
      <c r="E34" s="730" t="s">
        <v>3645</v>
      </c>
      <c r="F34" s="650" t="s">
        <v>3625</v>
      </c>
      <c r="G34" s="650" t="s">
        <v>3707</v>
      </c>
      <c r="H34" s="650" t="s">
        <v>582</v>
      </c>
      <c r="I34" s="650" t="s">
        <v>3708</v>
      </c>
      <c r="J34" s="650" t="s">
        <v>803</v>
      </c>
      <c r="K34" s="650" t="s">
        <v>3709</v>
      </c>
      <c r="L34" s="651">
        <v>0</v>
      </c>
      <c r="M34" s="651">
        <v>0</v>
      </c>
      <c r="N34" s="650">
        <v>1</v>
      </c>
      <c r="O34" s="731">
        <v>1</v>
      </c>
      <c r="P34" s="651">
        <v>0</v>
      </c>
      <c r="Q34" s="666"/>
      <c r="R34" s="650">
        <v>1</v>
      </c>
      <c r="S34" s="666">
        <v>1</v>
      </c>
      <c r="T34" s="731">
        <v>1</v>
      </c>
      <c r="U34" s="689">
        <v>1</v>
      </c>
    </row>
    <row r="35" spans="1:21" ht="14.4" customHeight="1" x14ac:dyDescent="0.3">
      <c r="A35" s="649">
        <v>21</v>
      </c>
      <c r="B35" s="650" t="s">
        <v>581</v>
      </c>
      <c r="C35" s="650">
        <v>89301211</v>
      </c>
      <c r="D35" s="729" t="s">
        <v>5558</v>
      </c>
      <c r="E35" s="730" t="s">
        <v>3645</v>
      </c>
      <c r="F35" s="650" t="s">
        <v>3625</v>
      </c>
      <c r="G35" s="650" t="s">
        <v>3710</v>
      </c>
      <c r="H35" s="650" t="s">
        <v>582</v>
      </c>
      <c r="I35" s="650" t="s">
        <v>3711</v>
      </c>
      <c r="J35" s="650" t="s">
        <v>1327</v>
      </c>
      <c r="K35" s="650" t="s">
        <v>1975</v>
      </c>
      <c r="L35" s="651">
        <v>0</v>
      </c>
      <c r="M35" s="651">
        <v>0</v>
      </c>
      <c r="N35" s="650">
        <v>1</v>
      </c>
      <c r="O35" s="731">
        <v>0.5</v>
      </c>
      <c r="P35" s="651"/>
      <c r="Q35" s="666"/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21</v>
      </c>
      <c r="B36" s="650" t="s">
        <v>581</v>
      </c>
      <c r="C36" s="650">
        <v>89301211</v>
      </c>
      <c r="D36" s="729" t="s">
        <v>5558</v>
      </c>
      <c r="E36" s="730" t="s">
        <v>3645</v>
      </c>
      <c r="F36" s="650" t="s">
        <v>3625</v>
      </c>
      <c r="G36" s="650" t="s">
        <v>3710</v>
      </c>
      <c r="H36" s="650" t="s">
        <v>582</v>
      </c>
      <c r="I36" s="650" t="s">
        <v>3712</v>
      </c>
      <c r="J36" s="650" t="s">
        <v>1327</v>
      </c>
      <c r="K36" s="650" t="s">
        <v>3713</v>
      </c>
      <c r="L36" s="651">
        <v>0</v>
      </c>
      <c r="M36" s="651">
        <v>0</v>
      </c>
      <c r="N36" s="650">
        <v>1</v>
      </c>
      <c r="O36" s="731">
        <v>0.5</v>
      </c>
      <c r="P36" s="651"/>
      <c r="Q36" s="666"/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21</v>
      </c>
      <c r="B37" s="650" t="s">
        <v>581</v>
      </c>
      <c r="C37" s="650">
        <v>89301211</v>
      </c>
      <c r="D37" s="729" t="s">
        <v>5558</v>
      </c>
      <c r="E37" s="730" t="s">
        <v>3645</v>
      </c>
      <c r="F37" s="650" t="s">
        <v>3625</v>
      </c>
      <c r="G37" s="650" t="s">
        <v>3714</v>
      </c>
      <c r="H37" s="650" t="s">
        <v>582</v>
      </c>
      <c r="I37" s="650" t="s">
        <v>3715</v>
      </c>
      <c r="J37" s="650" t="s">
        <v>3716</v>
      </c>
      <c r="K37" s="650" t="s">
        <v>3717</v>
      </c>
      <c r="L37" s="651">
        <v>0</v>
      </c>
      <c r="M37" s="651">
        <v>0</v>
      </c>
      <c r="N37" s="650">
        <v>1</v>
      </c>
      <c r="O37" s="731">
        <v>0.5</v>
      </c>
      <c r="P37" s="651"/>
      <c r="Q37" s="666"/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21</v>
      </c>
      <c r="B38" s="650" t="s">
        <v>581</v>
      </c>
      <c r="C38" s="650">
        <v>89301211</v>
      </c>
      <c r="D38" s="729" t="s">
        <v>5558</v>
      </c>
      <c r="E38" s="730" t="s">
        <v>3645</v>
      </c>
      <c r="F38" s="650" t="s">
        <v>3625</v>
      </c>
      <c r="G38" s="650" t="s">
        <v>3714</v>
      </c>
      <c r="H38" s="650" t="s">
        <v>582</v>
      </c>
      <c r="I38" s="650" t="s">
        <v>887</v>
      </c>
      <c r="J38" s="650" t="s">
        <v>888</v>
      </c>
      <c r="K38" s="650" t="s">
        <v>1756</v>
      </c>
      <c r="L38" s="651">
        <v>56.52</v>
      </c>
      <c r="M38" s="651">
        <v>282.60000000000002</v>
      </c>
      <c r="N38" s="650">
        <v>5</v>
      </c>
      <c r="O38" s="731">
        <v>3</v>
      </c>
      <c r="P38" s="651">
        <v>226.08</v>
      </c>
      <c r="Q38" s="666">
        <v>0.79999999999999993</v>
      </c>
      <c r="R38" s="650">
        <v>4</v>
      </c>
      <c r="S38" s="666">
        <v>0.8</v>
      </c>
      <c r="T38" s="731">
        <v>2.5</v>
      </c>
      <c r="U38" s="689">
        <v>0.83333333333333337</v>
      </c>
    </row>
    <row r="39" spans="1:21" ht="14.4" customHeight="1" x14ac:dyDescent="0.3">
      <c r="A39" s="649">
        <v>21</v>
      </c>
      <c r="B39" s="650" t="s">
        <v>581</v>
      </c>
      <c r="C39" s="650">
        <v>89301211</v>
      </c>
      <c r="D39" s="729" t="s">
        <v>5558</v>
      </c>
      <c r="E39" s="730" t="s">
        <v>3645</v>
      </c>
      <c r="F39" s="650" t="s">
        <v>3625</v>
      </c>
      <c r="G39" s="650" t="s">
        <v>3662</v>
      </c>
      <c r="H39" s="650" t="s">
        <v>582</v>
      </c>
      <c r="I39" s="650" t="s">
        <v>3718</v>
      </c>
      <c r="J39" s="650" t="s">
        <v>761</v>
      </c>
      <c r="K39" s="650" t="s">
        <v>3531</v>
      </c>
      <c r="L39" s="651">
        <v>115.3</v>
      </c>
      <c r="M39" s="651">
        <v>115.3</v>
      </c>
      <c r="N39" s="650">
        <v>1</v>
      </c>
      <c r="O39" s="731">
        <v>1</v>
      </c>
      <c r="P39" s="651"/>
      <c r="Q39" s="666">
        <v>0</v>
      </c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21</v>
      </c>
      <c r="B40" s="650" t="s">
        <v>581</v>
      </c>
      <c r="C40" s="650">
        <v>89301211</v>
      </c>
      <c r="D40" s="729" t="s">
        <v>5558</v>
      </c>
      <c r="E40" s="730" t="s">
        <v>3645</v>
      </c>
      <c r="F40" s="650" t="s">
        <v>3625</v>
      </c>
      <c r="G40" s="650" t="s">
        <v>3662</v>
      </c>
      <c r="H40" s="650" t="s">
        <v>582</v>
      </c>
      <c r="I40" s="650" t="s">
        <v>760</v>
      </c>
      <c r="J40" s="650" t="s">
        <v>761</v>
      </c>
      <c r="K40" s="650" t="s">
        <v>3531</v>
      </c>
      <c r="L40" s="651">
        <v>115.3</v>
      </c>
      <c r="M40" s="651">
        <v>576.5</v>
      </c>
      <c r="N40" s="650">
        <v>5</v>
      </c>
      <c r="O40" s="731">
        <v>3</v>
      </c>
      <c r="P40" s="651">
        <v>115.3</v>
      </c>
      <c r="Q40" s="666">
        <v>0.19999999999999998</v>
      </c>
      <c r="R40" s="650">
        <v>1</v>
      </c>
      <c r="S40" s="666">
        <v>0.2</v>
      </c>
      <c r="T40" s="731">
        <v>0.5</v>
      </c>
      <c r="U40" s="689">
        <v>0.16666666666666666</v>
      </c>
    </row>
    <row r="41" spans="1:21" ht="14.4" customHeight="1" x14ac:dyDescent="0.3">
      <c r="A41" s="649">
        <v>21</v>
      </c>
      <c r="B41" s="650" t="s">
        <v>581</v>
      </c>
      <c r="C41" s="650">
        <v>89301211</v>
      </c>
      <c r="D41" s="729" t="s">
        <v>5558</v>
      </c>
      <c r="E41" s="730" t="s">
        <v>3645</v>
      </c>
      <c r="F41" s="650" t="s">
        <v>3625</v>
      </c>
      <c r="G41" s="650" t="s">
        <v>3662</v>
      </c>
      <c r="H41" s="650" t="s">
        <v>582</v>
      </c>
      <c r="I41" s="650" t="s">
        <v>2432</v>
      </c>
      <c r="J41" s="650" t="s">
        <v>761</v>
      </c>
      <c r="K41" s="650" t="s">
        <v>3719</v>
      </c>
      <c r="L41" s="651">
        <v>57.65</v>
      </c>
      <c r="M41" s="651">
        <v>57.65</v>
      </c>
      <c r="N41" s="650">
        <v>1</v>
      </c>
      <c r="O41" s="731">
        <v>0.5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21</v>
      </c>
      <c r="B42" s="650" t="s">
        <v>581</v>
      </c>
      <c r="C42" s="650">
        <v>89301211</v>
      </c>
      <c r="D42" s="729" t="s">
        <v>5558</v>
      </c>
      <c r="E42" s="730" t="s">
        <v>3645</v>
      </c>
      <c r="F42" s="650" t="s">
        <v>3625</v>
      </c>
      <c r="G42" s="650" t="s">
        <v>3720</v>
      </c>
      <c r="H42" s="650" t="s">
        <v>582</v>
      </c>
      <c r="I42" s="650" t="s">
        <v>1310</v>
      </c>
      <c r="J42" s="650" t="s">
        <v>3721</v>
      </c>
      <c r="K42" s="650" t="s">
        <v>3722</v>
      </c>
      <c r="L42" s="651">
        <v>25.8</v>
      </c>
      <c r="M42" s="651">
        <v>77.400000000000006</v>
      </c>
      <c r="N42" s="650">
        <v>3</v>
      </c>
      <c r="O42" s="731">
        <v>1.5</v>
      </c>
      <c r="P42" s="651">
        <v>51.6</v>
      </c>
      <c r="Q42" s="666">
        <v>0.66666666666666663</v>
      </c>
      <c r="R42" s="650">
        <v>2</v>
      </c>
      <c r="S42" s="666">
        <v>0.66666666666666663</v>
      </c>
      <c r="T42" s="731">
        <v>1</v>
      </c>
      <c r="U42" s="689">
        <v>0.66666666666666663</v>
      </c>
    </row>
    <row r="43" spans="1:21" ht="14.4" customHeight="1" x14ac:dyDescent="0.3">
      <c r="A43" s="649">
        <v>21</v>
      </c>
      <c r="B43" s="650" t="s">
        <v>581</v>
      </c>
      <c r="C43" s="650">
        <v>89301211</v>
      </c>
      <c r="D43" s="729" t="s">
        <v>5558</v>
      </c>
      <c r="E43" s="730" t="s">
        <v>3645</v>
      </c>
      <c r="F43" s="650" t="s">
        <v>3625</v>
      </c>
      <c r="G43" s="650" t="s">
        <v>3723</v>
      </c>
      <c r="H43" s="650" t="s">
        <v>1839</v>
      </c>
      <c r="I43" s="650" t="s">
        <v>2003</v>
      </c>
      <c r="J43" s="650" t="s">
        <v>2004</v>
      </c>
      <c r="K43" s="650" t="s">
        <v>1903</v>
      </c>
      <c r="L43" s="651">
        <v>232.44</v>
      </c>
      <c r="M43" s="651">
        <v>232.44</v>
      </c>
      <c r="N43" s="650">
        <v>1</v>
      </c>
      <c r="O43" s="731">
        <v>1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21</v>
      </c>
      <c r="B44" s="650" t="s">
        <v>581</v>
      </c>
      <c r="C44" s="650">
        <v>89301211</v>
      </c>
      <c r="D44" s="729" t="s">
        <v>5558</v>
      </c>
      <c r="E44" s="730" t="s">
        <v>3645</v>
      </c>
      <c r="F44" s="650" t="s">
        <v>3625</v>
      </c>
      <c r="G44" s="650" t="s">
        <v>3724</v>
      </c>
      <c r="H44" s="650" t="s">
        <v>582</v>
      </c>
      <c r="I44" s="650" t="s">
        <v>1621</v>
      </c>
      <c r="J44" s="650" t="s">
        <v>3725</v>
      </c>
      <c r="K44" s="650" t="s">
        <v>3726</v>
      </c>
      <c r="L44" s="651">
        <v>2060.3000000000002</v>
      </c>
      <c r="M44" s="651">
        <v>2060.3000000000002</v>
      </c>
      <c r="N44" s="650">
        <v>1</v>
      </c>
      <c r="O44" s="731">
        <v>1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21</v>
      </c>
      <c r="B45" s="650" t="s">
        <v>581</v>
      </c>
      <c r="C45" s="650">
        <v>89301211</v>
      </c>
      <c r="D45" s="729" t="s">
        <v>5558</v>
      </c>
      <c r="E45" s="730" t="s">
        <v>3645</v>
      </c>
      <c r="F45" s="650" t="s">
        <v>3625</v>
      </c>
      <c r="G45" s="650" t="s">
        <v>3724</v>
      </c>
      <c r="H45" s="650" t="s">
        <v>582</v>
      </c>
      <c r="I45" s="650" t="s">
        <v>1144</v>
      </c>
      <c r="J45" s="650" t="s">
        <v>3727</v>
      </c>
      <c r="K45" s="650" t="s">
        <v>3728</v>
      </c>
      <c r="L45" s="651">
        <v>880.88</v>
      </c>
      <c r="M45" s="651">
        <v>1761.76</v>
      </c>
      <c r="N45" s="650">
        <v>2</v>
      </c>
      <c r="O45" s="731">
        <v>2</v>
      </c>
      <c r="P45" s="651">
        <v>880.88</v>
      </c>
      <c r="Q45" s="666">
        <v>0.5</v>
      </c>
      <c r="R45" s="650">
        <v>1</v>
      </c>
      <c r="S45" s="666">
        <v>0.5</v>
      </c>
      <c r="T45" s="731">
        <v>1</v>
      </c>
      <c r="U45" s="689">
        <v>0.5</v>
      </c>
    </row>
    <row r="46" spans="1:21" ht="14.4" customHeight="1" x14ac:dyDescent="0.3">
      <c r="A46" s="649">
        <v>21</v>
      </c>
      <c r="B46" s="650" t="s">
        <v>581</v>
      </c>
      <c r="C46" s="650">
        <v>89301211</v>
      </c>
      <c r="D46" s="729" t="s">
        <v>5558</v>
      </c>
      <c r="E46" s="730" t="s">
        <v>3645</v>
      </c>
      <c r="F46" s="650" t="s">
        <v>3625</v>
      </c>
      <c r="G46" s="650" t="s">
        <v>3724</v>
      </c>
      <c r="H46" s="650" t="s">
        <v>582</v>
      </c>
      <c r="I46" s="650" t="s">
        <v>1144</v>
      </c>
      <c r="J46" s="650" t="s">
        <v>3727</v>
      </c>
      <c r="K46" s="650" t="s">
        <v>3728</v>
      </c>
      <c r="L46" s="651">
        <v>515.07000000000005</v>
      </c>
      <c r="M46" s="651">
        <v>515.07000000000005</v>
      </c>
      <c r="N46" s="650">
        <v>1</v>
      </c>
      <c r="O46" s="731">
        <v>1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21</v>
      </c>
      <c r="B47" s="650" t="s">
        <v>581</v>
      </c>
      <c r="C47" s="650">
        <v>89301211</v>
      </c>
      <c r="D47" s="729" t="s">
        <v>5558</v>
      </c>
      <c r="E47" s="730" t="s">
        <v>3645</v>
      </c>
      <c r="F47" s="650" t="s">
        <v>3625</v>
      </c>
      <c r="G47" s="650" t="s">
        <v>3724</v>
      </c>
      <c r="H47" s="650" t="s">
        <v>582</v>
      </c>
      <c r="I47" s="650" t="s">
        <v>1330</v>
      </c>
      <c r="J47" s="650" t="s">
        <v>3729</v>
      </c>
      <c r="K47" s="650" t="s">
        <v>3730</v>
      </c>
      <c r="L47" s="651">
        <v>1629.03</v>
      </c>
      <c r="M47" s="651">
        <v>1629.03</v>
      </c>
      <c r="N47" s="650">
        <v>1</v>
      </c>
      <c r="O47" s="731">
        <v>1</v>
      </c>
      <c r="P47" s="651">
        <v>1629.03</v>
      </c>
      <c r="Q47" s="666">
        <v>1</v>
      </c>
      <c r="R47" s="650">
        <v>1</v>
      </c>
      <c r="S47" s="666">
        <v>1</v>
      </c>
      <c r="T47" s="731">
        <v>1</v>
      </c>
      <c r="U47" s="689">
        <v>1</v>
      </c>
    </row>
    <row r="48" spans="1:21" ht="14.4" customHeight="1" x14ac:dyDescent="0.3">
      <c r="A48" s="649">
        <v>21</v>
      </c>
      <c r="B48" s="650" t="s">
        <v>581</v>
      </c>
      <c r="C48" s="650">
        <v>89301211</v>
      </c>
      <c r="D48" s="729" t="s">
        <v>5558</v>
      </c>
      <c r="E48" s="730" t="s">
        <v>3645</v>
      </c>
      <c r="F48" s="650" t="s">
        <v>3625</v>
      </c>
      <c r="G48" s="650" t="s">
        <v>3724</v>
      </c>
      <c r="H48" s="650" t="s">
        <v>582</v>
      </c>
      <c r="I48" s="650" t="s">
        <v>1330</v>
      </c>
      <c r="J48" s="650" t="s">
        <v>3729</v>
      </c>
      <c r="K48" s="650" t="s">
        <v>3730</v>
      </c>
      <c r="L48" s="651">
        <v>1030.1500000000001</v>
      </c>
      <c r="M48" s="651">
        <v>1030.1500000000001</v>
      </c>
      <c r="N48" s="650">
        <v>1</v>
      </c>
      <c r="O48" s="731">
        <v>1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21</v>
      </c>
      <c r="B49" s="650" t="s">
        <v>581</v>
      </c>
      <c r="C49" s="650">
        <v>89301211</v>
      </c>
      <c r="D49" s="729" t="s">
        <v>5558</v>
      </c>
      <c r="E49" s="730" t="s">
        <v>3645</v>
      </c>
      <c r="F49" s="650" t="s">
        <v>3625</v>
      </c>
      <c r="G49" s="650" t="s">
        <v>3731</v>
      </c>
      <c r="H49" s="650" t="s">
        <v>1839</v>
      </c>
      <c r="I49" s="650" t="s">
        <v>3077</v>
      </c>
      <c r="J49" s="650" t="s">
        <v>3078</v>
      </c>
      <c r="K49" s="650" t="s">
        <v>3568</v>
      </c>
      <c r="L49" s="651">
        <v>3127.19</v>
      </c>
      <c r="M49" s="651">
        <v>9381.57</v>
      </c>
      <c r="N49" s="650">
        <v>3</v>
      </c>
      <c r="O49" s="731">
        <v>1</v>
      </c>
      <c r="P49" s="651">
        <v>6254.38</v>
      </c>
      <c r="Q49" s="666">
        <v>0.66666666666666674</v>
      </c>
      <c r="R49" s="650">
        <v>2</v>
      </c>
      <c r="S49" s="666">
        <v>0.66666666666666663</v>
      </c>
      <c r="T49" s="731">
        <v>0.5</v>
      </c>
      <c r="U49" s="689">
        <v>0.5</v>
      </c>
    </row>
    <row r="50" spans="1:21" ht="14.4" customHeight="1" x14ac:dyDescent="0.3">
      <c r="A50" s="649">
        <v>21</v>
      </c>
      <c r="B50" s="650" t="s">
        <v>581</v>
      </c>
      <c r="C50" s="650">
        <v>89301211</v>
      </c>
      <c r="D50" s="729" t="s">
        <v>5558</v>
      </c>
      <c r="E50" s="730" t="s">
        <v>3645</v>
      </c>
      <c r="F50" s="650" t="s">
        <v>3625</v>
      </c>
      <c r="G50" s="650" t="s">
        <v>3732</v>
      </c>
      <c r="H50" s="650" t="s">
        <v>582</v>
      </c>
      <c r="I50" s="650" t="s">
        <v>3733</v>
      </c>
      <c r="J50" s="650" t="s">
        <v>3734</v>
      </c>
      <c r="K50" s="650" t="s">
        <v>3735</v>
      </c>
      <c r="L50" s="651">
        <v>26.64</v>
      </c>
      <c r="M50" s="651">
        <v>26.64</v>
      </c>
      <c r="N50" s="650">
        <v>1</v>
      </c>
      <c r="O50" s="731">
        <v>0.5</v>
      </c>
      <c r="P50" s="651"/>
      <c r="Q50" s="666">
        <v>0</v>
      </c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21</v>
      </c>
      <c r="B51" s="650" t="s">
        <v>581</v>
      </c>
      <c r="C51" s="650">
        <v>89301211</v>
      </c>
      <c r="D51" s="729" t="s">
        <v>5558</v>
      </c>
      <c r="E51" s="730" t="s">
        <v>3645</v>
      </c>
      <c r="F51" s="650" t="s">
        <v>3625</v>
      </c>
      <c r="G51" s="650" t="s">
        <v>3732</v>
      </c>
      <c r="H51" s="650" t="s">
        <v>582</v>
      </c>
      <c r="I51" s="650" t="s">
        <v>3736</v>
      </c>
      <c r="J51" s="650" t="s">
        <v>3737</v>
      </c>
      <c r="K51" s="650" t="s">
        <v>3735</v>
      </c>
      <c r="L51" s="651">
        <v>0</v>
      </c>
      <c r="M51" s="651">
        <v>0</v>
      </c>
      <c r="N51" s="650">
        <v>1</v>
      </c>
      <c r="O51" s="731">
        <v>0.5</v>
      </c>
      <c r="P51" s="651"/>
      <c r="Q51" s="666"/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21</v>
      </c>
      <c r="B52" s="650" t="s">
        <v>581</v>
      </c>
      <c r="C52" s="650">
        <v>89301211</v>
      </c>
      <c r="D52" s="729" t="s">
        <v>5558</v>
      </c>
      <c r="E52" s="730" t="s">
        <v>3645</v>
      </c>
      <c r="F52" s="650" t="s">
        <v>3625</v>
      </c>
      <c r="G52" s="650" t="s">
        <v>3732</v>
      </c>
      <c r="H52" s="650" t="s">
        <v>582</v>
      </c>
      <c r="I52" s="650" t="s">
        <v>1002</v>
      </c>
      <c r="J52" s="650" t="s">
        <v>3737</v>
      </c>
      <c r="K52" s="650" t="s">
        <v>3738</v>
      </c>
      <c r="L52" s="651">
        <v>66.599999999999994</v>
      </c>
      <c r="M52" s="651">
        <v>66.599999999999994</v>
      </c>
      <c r="N52" s="650">
        <v>1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21</v>
      </c>
      <c r="B53" s="650" t="s">
        <v>581</v>
      </c>
      <c r="C53" s="650">
        <v>89301211</v>
      </c>
      <c r="D53" s="729" t="s">
        <v>5558</v>
      </c>
      <c r="E53" s="730" t="s">
        <v>3645</v>
      </c>
      <c r="F53" s="650" t="s">
        <v>3625</v>
      </c>
      <c r="G53" s="650" t="s">
        <v>3739</v>
      </c>
      <c r="H53" s="650" t="s">
        <v>582</v>
      </c>
      <c r="I53" s="650" t="s">
        <v>669</v>
      </c>
      <c r="J53" s="650" t="s">
        <v>670</v>
      </c>
      <c r="K53" s="650" t="s">
        <v>3740</v>
      </c>
      <c r="L53" s="651">
        <v>103.12</v>
      </c>
      <c r="M53" s="651">
        <v>206.24</v>
      </c>
      <c r="N53" s="650">
        <v>2</v>
      </c>
      <c r="O53" s="731">
        <v>1</v>
      </c>
      <c r="P53" s="651">
        <v>103.12</v>
      </c>
      <c r="Q53" s="666">
        <v>0.5</v>
      </c>
      <c r="R53" s="650">
        <v>1</v>
      </c>
      <c r="S53" s="666">
        <v>0.5</v>
      </c>
      <c r="T53" s="731">
        <v>0.5</v>
      </c>
      <c r="U53" s="689">
        <v>0.5</v>
      </c>
    </row>
    <row r="54" spans="1:21" ht="14.4" customHeight="1" x14ac:dyDescent="0.3">
      <c r="A54" s="649">
        <v>21</v>
      </c>
      <c r="B54" s="650" t="s">
        <v>581</v>
      </c>
      <c r="C54" s="650">
        <v>89301211</v>
      </c>
      <c r="D54" s="729" t="s">
        <v>5558</v>
      </c>
      <c r="E54" s="730" t="s">
        <v>3645</v>
      </c>
      <c r="F54" s="650" t="s">
        <v>3625</v>
      </c>
      <c r="G54" s="650" t="s">
        <v>3741</v>
      </c>
      <c r="H54" s="650" t="s">
        <v>582</v>
      </c>
      <c r="I54" s="650" t="s">
        <v>2768</v>
      </c>
      <c r="J54" s="650" t="s">
        <v>2769</v>
      </c>
      <c r="K54" s="650" t="s">
        <v>2770</v>
      </c>
      <c r="L54" s="651">
        <v>876.77</v>
      </c>
      <c r="M54" s="651">
        <v>876.77</v>
      </c>
      <c r="N54" s="650">
        <v>1</v>
      </c>
      <c r="O54" s="731">
        <v>1</v>
      </c>
      <c r="P54" s="651">
        <v>876.77</v>
      </c>
      <c r="Q54" s="666">
        <v>1</v>
      </c>
      <c r="R54" s="650">
        <v>1</v>
      </c>
      <c r="S54" s="666">
        <v>1</v>
      </c>
      <c r="T54" s="731">
        <v>1</v>
      </c>
      <c r="U54" s="689">
        <v>1</v>
      </c>
    </row>
    <row r="55" spans="1:21" ht="14.4" customHeight="1" x14ac:dyDescent="0.3">
      <c r="A55" s="649">
        <v>21</v>
      </c>
      <c r="B55" s="650" t="s">
        <v>581</v>
      </c>
      <c r="C55" s="650">
        <v>89301211</v>
      </c>
      <c r="D55" s="729" t="s">
        <v>5558</v>
      </c>
      <c r="E55" s="730" t="s">
        <v>3645</v>
      </c>
      <c r="F55" s="650" t="s">
        <v>3625</v>
      </c>
      <c r="G55" s="650" t="s">
        <v>3741</v>
      </c>
      <c r="H55" s="650" t="s">
        <v>582</v>
      </c>
      <c r="I55" s="650" t="s">
        <v>3742</v>
      </c>
      <c r="J55" s="650" t="s">
        <v>1635</v>
      </c>
      <c r="K55" s="650" t="s">
        <v>3743</v>
      </c>
      <c r="L55" s="651">
        <v>0</v>
      </c>
      <c r="M55" s="651">
        <v>0</v>
      </c>
      <c r="N55" s="650">
        <v>1</v>
      </c>
      <c r="O55" s="731">
        <v>1</v>
      </c>
      <c r="P55" s="651"/>
      <c r="Q55" s="666"/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21</v>
      </c>
      <c r="B56" s="650" t="s">
        <v>581</v>
      </c>
      <c r="C56" s="650">
        <v>89301211</v>
      </c>
      <c r="D56" s="729" t="s">
        <v>5558</v>
      </c>
      <c r="E56" s="730" t="s">
        <v>3645</v>
      </c>
      <c r="F56" s="650" t="s">
        <v>3625</v>
      </c>
      <c r="G56" s="650" t="s">
        <v>3679</v>
      </c>
      <c r="H56" s="650" t="s">
        <v>582</v>
      </c>
      <c r="I56" s="650" t="s">
        <v>3680</v>
      </c>
      <c r="J56" s="650" t="s">
        <v>777</v>
      </c>
      <c r="K56" s="650" t="s">
        <v>2994</v>
      </c>
      <c r="L56" s="651">
        <v>0</v>
      </c>
      <c r="M56" s="651">
        <v>0</v>
      </c>
      <c r="N56" s="650">
        <v>1</v>
      </c>
      <c r="O56" s="731">
        <v>0.5</v>
      </c>
      <c r="P56" s="651"/>
      <c r="Q56" s="666"/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21</v>
      </c>
      <c r="B57" s="650" t="s">
        <v>581</v>
      </c>
      <c r="C57" s="650">
        <v>89301211</v>
      </c>
      <c r="D57" s="729" t="s">
        <v>5558</v>
      </c>
      <c r="E57" s="730" t="s">
        <v>3645</v>
      </c>
      <c r="F57" s="650" t="s">
        <v>3625</v>
      </c>
      <c r="G57" s="650" t="s">
        <v>3744</v>
      </c>
      <c r="H57" s="650" t="s">
        <v>582</v>
      </c>
      <c r="I57" s="650" t="s">
        <v>3745</v>
      </c>
      <c r="J57" s="650" t="s">
        <v>3746</v>
      </c>
      <c r="K57" s="650" t="s">
        <v>3747</v>
      </c>
      <c r="L57" s="651">
        <v>0</v>
      </c>
      <c r="M57" s="651">
        <v>0</v>
      </c>
      <c r="N57" s="650">
        <v>1</v>
      </c>
      <c r="O57" s="731">
        <v>0.5</v>
      </c>
      <c r="P57" s="651">
        <v>0</v>
      </c>
      <c r="Q57" s="666"/>
      <c r="R57" s="650">
        <v>1</v>
      </c>
      <c r="S57" s="666">
        <v>1</v>
      </c>
      <c r="T57" s="731">
        <v>0.5</v>
      </c>
      <c r="U57" s="689">
        <v>1</v>
      </c>
    </row>
    <row r="58" spans="1:21" ht="14.4" customHeight="1" x14ac:dyDescent="0.3">
      <c r="A58" s="649">
        <v>21</v>
      </c>
      <c r="B58" s="650" t="s">
        <v>581</v>
      </c>
      <c r="C58" s="650">
        <v>89301211</v>
      </c>
      <c r="D58" s="729" t="s">
        <v>5558</v>
      </c>
      <c r="E58" s="730" t="s">
        <v>3645</v>
      </c>
      <c r="F58" s="650" t="s">
        <v>3625</v>
      </c>
      <c r="G58" s="650" t="s">
        <v>3748</v>
      </c>
      <c r="H58" s="650" t="s">
        <v>582</v>
      </c>
      <c r="I58" s="650" t="s">
        <v>3749</v>
      </c>
      <c r="J58" s="650" t="s">
        <v>3750</v>
      </c>
      <c r="K58" s="650" t="s">
        <v>3751</v>
      </c>
      <c r="L58" s="651">
        <v>0</v>
      </c>
      <c r="M58" s="651">
        <v>0</v>
      </c>
      <c r="N58" s="650">
        <v>1</v>
      </c>
      <c r="O58" s="731">
        <v>0.5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21</v>
      </c>
      <c r="B59" s="650" t="s">
        <v>581</v>
      </c>
      <c r="C59" s="650">
        <v>89301211</v>
      </c>
      <c r="D59" s="729" t="s">
        <v>5558</v>
      </c>
      <c r="E59" s="730" t="s">
        <v>3645</v>
      </c>
      <c r="F59" s="650" t="s">
        <v>3625</v>
      </c>
      <c r="G59" s="650" t="s">
        <v>3752</v>
      </c>
      <c r="H59" s="650" t="s">
        <v>582</v>
      </c>
      <c r="I59" s="650" t="s">
        <v>1402</v>
      </c>
      <c r="J59" s="650" t="s">
        <v>1403</v>
      </c>
      <c r="K59" s="650" t="s">
        <v>3753</v>
      </c>
      <c r="L59" s="651">
        <v>121.76</v>
      </c>
      <c r="M59" s="651">
        <v>121.76</v>
      </c>
      <c r="N59" s="650">
        <v>1</v>
      </c>
      <c r="O59" s="731">
        <v>0.5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21</v>
      </c>
      <c r="B60" s="650" t="s">
        <v>581</v>
      </c>
      <c r="C60" s="650">
        <v>89301211</v>
      </c>
      <c r="D60" s="729" t="s">
        <v>5558</v>
      </c>
      <c r="E60" s="730" t="s">
        <v>3645</v>
      </c>
      <c r="F60" s="650" t="s">
        <v>3625</v>
      </c>
      <c r="G60" s="650" t="s">
        <v>3754</v>
      </c>
      <c r="H60" s="650" t="s">
        <v>582</v>
      </c>
      <c r="I60" s="650" t="s">
        <v>871</v>
      </c>
      <c r="J60" s="650" t="s">
        <v>3755</v>
      </c>
      <c r="K60" s="650" t="s">
        <v>3756</v>
      </c>
      <c r="L60" s="651">
        <v>77.36</v>
      </c>
      <c r="M60" s="651">
        <v>77.36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21</v>
      </c>
      <c r="B61" s="650" t="s">
        <v>581</v>
      </c>
      <c r="C61" s="650">
        <v>89301211</v>
      </c>
      <c r="D61" s="729" t="s">
        <v>5558</v>
      </c>
      <c r="E61" s="730" t="s">
        <v>3645</v>
      </c>
      <c r="F61" s="650" t="s">
        <v>3625</v>
      </c>
      <c r="G61" s="650" t="s">
        <v>3754</v>
      </c>
      <c r="H61" s="650" t="s">
        <v>582</v>
      </c>
      <c r="I61" s="650" t="s">
        <v>3757</v>
      </c>
      <c r="J61" s="650" t="s">
        <v>3755</v>
      </c>
      <c r="K61" s="650" t="s">
        <v>3756</v>
      </c>
      <c r="L61" s="651">
        <v>0</v>
      </c>
      <c r="M61" s="651">
        <v>0</v>
      </c>
      <c r="N61" s="650">
        <v>2</v>
      </c>
      <c r="O61" s="731">
        <v>2</v>
      </c>
      <c r="P61" s="651"/>
      <c r="Q61" s="666"/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21</v>
      </c>
      <c r="B62" s="650" t="s">
        <v>581</v>
      </c>
      <c r="C62" s="650">
        <v>89301211</v>
      </c>
      <c r="D62" s="729" t="s">
        <v>5558</v>
      </c>
      <c r="E62" s="730" t="s">
        <v>3645</v>
      </c>
      <c r="F62" s="650" t="s">
        <v>3625</v>
      </c>
      <c r="G62" s="650" t="s">
        <v>3758</v>
      </c>
      <c r="H62" s="650" t="s">
        <v>582</v>
      </c>
      <c r="I62" s="650" t="s">
        <v>3759</v>
      </c>
      <c r="J62" s="650" t="s">
        <v>1152</v>
      </c>
      <c r="K62" s="650" t="s">
        <v>3760</v>
      </c>
      <c r="L62" s="651">
        <v>30.65</v>
      </c>
      <c r="M62" s="651">
        <v>30.65</v>
      </c>
      <c r="N62" s="650">
        <v>1</v>
      </c>
      <c r="O62" s="731">
        <v>1</v>
      </c>
      <c r="P62" s="651"/>
      <c r="Q62" s="666">
        <v>0</v>
      </c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21</v>
      </c>
      <c r="B63" s="650" t="s">
        <v>581</v>
      </c>
      <c r="C63" s="650">
        <v>89301211</v>
      </c>
      <c r="D63" s="729" t="s">
        <v>5558</v>
      </c>
      <c r="E63" s="730" t="s">
        <v>3645</v>
      </c>
      <c r="F63" s="650" t="s">
        <v>3625</v>
      </c>
      <c r="G63" s="650" t="s">
        <v>3761</v>
      </c>
      <c r="H63" s="650" t="s">
        <v>1839</v>
      </c>
      <c r="I63" s="650" t="s">
        <v>1984</v>
      </c>
      <c r="J63" s="650" t="s">
        <v>1985</v>
      </c>
      <c r="K63" s="650" t="s">
        <v>1986</v>
      </c>
      <c r="L63" s="651">
        <v>0</v>
      </c>
      <c r="M63" s="651">
        <v>0</v>
      </c>
      <c r="N63" s="650">
        <v>2</v>
      </c>
      <c r="O63" s="731">
        <v>1.5</v>
      </c>
      <c r="P63" s="651">
        <v>0</v>
      </c>
      <c r="Q63" s="666"/>
      <c r="R63" s="650">
        <v>1</v>
      </c>
      <c r="S63" s="666">
        <v>0.5</v>
      </c>
      <c r="T63" s="731">
        <v>0.5</v>
      </c>
      <c r="U63" s="689">
        <v>0.33333333333333331</v>
      </c>
    </row>
    <row r="64" spans="1:21" ht="14.4" customHeight="1" x14ac:dyDescent="0.3">
      <c r="A64" s="649">
        <v>21</v>
      </c>
      <c r="B64" s="650" t="s">
        <v>581</v>
      </c>
      <c r="C64" s="650">
        <v>89301211</v>
      </c>
      <c r="D64" s="729" t="s">
        <v>5558</v>
      </c>
      <c r="E64" s="730" t="s">
        <v>3645</v>
      </c>
      <c r="F64" s="650" t="s">
        <v>3625</v>
      </c>
      <c r="G64" s="650" t="s">
        <v>3762</v>
      </c>
      <c r="H64" s="650" t="s">
        <v>1839</v>
      </c>
      <c r="I64" s="650" t="s">
        <v>2121</v>
      </c>
      <c r="J64" s="650" t="s">
        <v>2122</v>
      </c>
      <c r="K64" s="650" t="s">
        <v>3490</v>
      </c>
      <c r="L64" s="651">
        <v>804.58</v>
      </c>
      <c r="M64" s="651">
        <v>804.58</v>
      </c>
      <c r="N64" s="650">
        <v>1</v>
      </c>
      <c r="O64" s="731">
        <v>1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21</v>
      </c>
      <c r="B65" s="650" t="s">
        <v>581</v>
      </c>
      <c r="C65" s="650">
        <v>89301211</v>
      </c>
      <c r="D65" s="729" t="s">
        <v>5558</v>
      </c>
      <c r="E65" s="730" t="s">
        <v>3645</v>
      </c>
      <c r="F65" s="650" t="s">
        <v>3625</v>
      </c>
      <c r="G65" s="650" t="s">
        <v>3670</v>
      </c>
      <c r="H65" s="650" t="s">
        <v>582</v>
      </c>
      <c r="I65" s="650" t="s">
        <v>2347</v>
      </c>
      <c r="J65" s="650" t="s">
        <v>957</v>
      </c>
      <c r="K65" s="650" t="s">
        <v>2348</v>
      </c>
      <c r="L65" s="651">
        <v>0</v>
      </c>
      <c r="M65" s="651">
        <v>0</v>
      </c>
      <c r="N65" s="650">
        <v>1</v>
      </c>
      <c r="O65" s="731">
        <v>0.5</v>
      </c>
      <c r="P65" s="651"/>
      <c r="Q65" s="666"/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21</v>
      </c>
      <c r="B66" s="650" t="s">
        <v>581</v>
      </c>
      <c r="C66" s="650">
        <v>89301211</v>
      </c>
      <c r="D66" s="729" t="s">
        <v>5558</v>
      </c>
      <c r="E66" s="730" t="s">
        <v>3645</v>
      </c>
      <c r="F66" s="650" t="s">
        <v>3625</v>
      </c>
      <c r="G66" s="650" t="s">
        <v>3763</v>
      </c>
      <c r="H66" s="650" t="s">
        <v>582</v>
      </c>
      <c r="I66" s="650" t="s">
        <v>3764</v>
      </c>
      <c r="J66" s="650" t="s">
        <v>3765</v>
      </c>
      <c r="K66" s="650" t="s">
        <v>3766</v>
      </c>
      <c r="L66" s="651">
        <v>0</v>
      </c>
      <c r="M66" s="651">
        <v>0</v>
      </c>
      <c r="N66" s="650">
        <v>1</v>
      </c>
      <c r="O66" s="731">
        <v>1</v>
      </c>
      <c r="P66" s="651"/>
      <c r="Q66" s="666"/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21</v>
      </c>
      <c r="B67" s="650" t="s">
        <v>581</v>
      </c>
      <c r="C67" s="650">
        <v>89301211</v>
      </c>
      <c r="D67" s="729" t="s">
        <v>5558</v>
      </c>
      <c r="E67" s="730" t="s">
        <v>3645</v>
      </c>
      <c r="F67" s="650" t="s">
        <v>3625</v>
      </c>
      <c r="G67" s="650" t="s">
        <v>3767</v>
      </c>
      <c r="H67" s="650" t="s">
        <v>582</v>
      </c>
      <c r="I67" s="650" t="s">
        <v>3768</v>
      </c>
      <c r="J67" s="650" t="s">
        <v>3769</v>
      </c>
      <c r="K67" s="650" t="s">
        <v>3770</v>
      </c>
      <c r="L67" s="651">
        <v>1172.22</v>
      </c>
      <c r="M67" s="651">
        <v>1172.22</v>
      </c>
      <c r="N67" s="650">
        <v>1</v>
      </c>
      <c r="O67" s="731">
        <v>0.5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21</v>
      </c>
      <c r="B68" s="650" t="s">
        <v>581</v>
      </c>
      <c r="C68" s="650">
        <v>89301211</v>
      </c>
      <c r="D68" s="729" t="s">
        <v>5558</v>
      </c>
      <c r="E68" s="730" t="s">
        <v>3645</v>
      </c>
      <c r="F68" s="650" t="s">
        <v>3625</v>
      </c>
      <c r="G68" s="650" t="s">
        <v>3767</v>
      </c>
      <c r="H68" s="650" t="s">
        <v>582</v>
      </c>
      <c r="I68" s="650" t="s">
        <v>1657</v>
      </c>
      <c r="J68" s="650" t="s">
        <v>3771</v>
      </c>
      <c r="K68" s="650" t="s">
        <v>3772</v>
      </c>
      <c r="L68" s="651">
        <v>2344.4299999999998</v>
      </c>
      <c r="M68" s="651">
        <v>4688.8599999999997</v>
      </c>
      <c r="N68" s="650">
        <v>2</v>
      </c>
      <c r="O68" s="731">
        <v>1</v>
      </c>
      <c r="P68" s="651">
        <v>4688.8599999999997</v>
      </c>
      <c r="Q68" s="666">
        <v>1</v>
      </c>
      <c r="R68" s="650">
        <v>2</v>
      </c>
      <c r="S68" s="666">
        <v>1</v>
      </c>
      <c r="T68" s="731">
        <v>1</v>
      </c>
      <c r="U68" s="689">
        <v>1</v>
      </c>
    </row>
    <row r="69" spans="1:21" ht="14.4" customHeight="1" x14ac:dyDescent="0.3">
      <c r="A69" s="649">
        <v>21</v>
      </c>
      <c r="B69" s="650" t="s">
        <v>581</v>
      </c>
      <c r="C69" s="650">
        <v>89301211</v>
      </c>
      <c r="D69" s="729" t="s">
        <v>5558</v>
      </c>
      <c r="E69" s="730" t="s">
        <v>3645</v>
      </c>
      <c r="F69" s="650" t="s">
        <v>3625</v>
      </c>
      <c r="G69" s="650" t="s">
        <v>3767</v>
      </c>
      <c r="H69" s="650" t="s">
        <v>582</v>
      </c>
      <c r="I69" s="650" t="s">
        <v>3773</v>
      </c>
      <c r="J69" s="650" t="s">
        <v>3771</v>
      </c>
      <c r="K69" s="650" t="s">
        <v>3774</v>
      </c>
      <c r="L69" s="651">
        <v>0</v>
      </c>
      <c r="M69" s="651">
        <v>0</v>
      </c>
      <c r="N69" s="650">
        <v>1</v>
      </c>
      <c r="O69" s="731">
        <v>0.5</v>
      </c>
      <c r="P69" s="651"/>
      <c r="Q69" s="666"/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21</v>
      </c>
      <c r="B70" s="650" t="s">
        <v>581</v>
      </c>
      <c r="C70" s="650">
        <v>89301211</v>
      </c>
      <c r="D70" s="729" t="s">
        <v>5558</v>
      </c>
      <c r="E70" s="730" t="s">
        <v>3645</v>
      </c>
      <c r="F70" s="650" t="s">
        <v>3625</v>
      </c>
      <c r="G70" s="650" t="s">
        <v>3767</v>
      </c>
      <c r="H70" s="650" t="s">
        <v>582</v>
      </c>
      <c r="I70" s="650" t="s">
        <v>3775</v>
      </c>
      <c r="J70" s="650" t="s">
        <v>3771</v>
      </c>
      <c r="K70" s="650" t="s">
        <v>3774</v>
      </c>
      <c r="L70" s="651">
        <v>0</v>
      </c>
      <c r="M70" s="651">
        <v>0</v>
      </c>
      <c r="N70" s="650">
        <v>1</v>
      </c>
      <c r="O70" s="731">
        <v>0.5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21</v>
      </c>
      <c r="B71" s="650" t="s">
        <v>581</v>
      </c>
      <c r="C71" s="650">
        <v>89301211</v>
      </c>
      <c r="D71" s="729" t="s">
        <v>5558</v>
      </c>
      <c r="E71" s="730" t="s">
        <v>3645</v>
      </c>
      <c r="F71" s="650" t="s">
        <v>3625</v>
      </c>
      <c r="G71" s="650" t="s">
        <v>3776</v>
      </c>
      <c r="H71" s="650" t="s">
        <v>582</v>
      </c>
      <c r="I71" s="650" t="s">
        <v>960</v>
      </c>
      <c r="J71" s="650" t="s">
        <v>3777</v>
      </c>
      <c r="K71" s="650" t="s">
        <v>3778</v>
      </c>
      <c r="L71" s="651">
        <v>56.01</v>
      </c>
      <c r="M71" s="651">
        <v>224.04</v>
      </c>
      <c r="N71" s="650">
        <v>4</v>
      </c>
      <c r="O71" s="731">
        <v>2</v>
      </c>
      <c r="P71" s="651">
        <v>56.01</v>
      </c>
      <c r="Q71" s="666">
        <v>0.25</v>
      </c>
      <c r="R71" s="650">
        <v>1</v>
      </c>
      <c r="S71" s="666">
        <v>0.25</v>
      </c>
      <c r="T71" s="731">
        <v>0.5</v>
      </c>
      <c r="U71" s="689">
        <v>0.25</v>
      </c>
    </row>
    <row r="72" spans="1:21" ht="14.4" customHeight="1" x14ac:dyDescent="0.3">
      <c r="A72" s="649">
        <v>21</v>
      </c>
      <c r="B72" s="650" t="s">
        <v>581</v>
      </c>
      <c r="C72" s="650">
        <v>89301211</v>
      </c>
      <c r="D72" s="729" t="s">
        <v>5558</v>
      </c>
      <c r="E72" s="730" t="s">
        <v>3645</v>
      </c>
      <c r="F72" s="650" t="s">
        <v>3625</v>
      </c>
      <c r="G72" s="650" t="s">
        <v>3779</v>
      </c>
      <c r="H72" s="650" t="s">
        <v>582</v>
      </c>
      <c r="I72" s="650" t="s">
        <v>3780</v>
      </c>
      <c r="J72" s="650" t="s">
        <v>807</v>
      </c>
      <c r="K72" s="650" t="s">
        <v>3781</v>
      </c>
      <c r="L72" s="651">
        <v>83.56</v>
      </c>
      <c r="M72" s="651">
        <v>83.56</v>
      </c>
      <c r="N72" s="650">
        <v>1</v>
      </c>
      <c r="O72" s="731">
        <v>0.5</v>
      </c>
      <c r="P72" s="651">
        <v>83.56</v>
      </c>
      <c r="Q72" s="666">
        <v>1</v>
      </c>
      <c r="R72" s="650">
        <v>1</v>
      </c>
      <c r="S72" s="666">
        <v>1</v>
      </c>
      <c r="T72" s="731">
        <v>0.5</v>
      </c>
      <c r="U72" s="689">
        <v>1</v>
      </c>
    </row>
    <row r="73" spans="1:21" ht="14.4" customHeight="1" x14ac:dyDescent="0.3">
      <c r="A73" s="649">
        <v>21</v>
      </c>
      <c r="B73" s="650" t="s">
        <v>581</v>
      </c>
      <c r="C73" s="650">
        <v>89301211</v>
      </c>
      <c r="D73" s="729" t="s">
        <v>5558</v>
      </c>
      <c r="E73" s="730" t="s">
        <v>3645</v>
      </c>
      <c r="F73" s="650" t="s">
        <v>3625</v>
      </c>
      <c r="G73" s="650" t="s">
        <v>3782</v>
      </c>
      <c r="H73" s="650" t="s">
        <v>1839</v>
      </c>
      <c r="I73" s="650" t="s">
        <v>2854</v>
      </c>
      <c r="J73" s="650" t="s">
        <v>3547</v>
      </c>
      <c r="K73" s="650" t="s">
        <v>3548</v>
      </c>
      <c r="L73" s="651">
        <v>146.99</v>
      </c>
      <c r="M73" s="651">
        <v>146.99</v>
      </c>
      <c r="N73" s="650">
        <v>1</v>
      </c>
      <c r="O73" s="731">
        <v>0.5</v>
      </c>
      <c r="P73" s="651"/>
      <c r="Q73" s="666">
        <v>0</v>
      </c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21</v>
      </c>
      <c r="B74" s="650" t="s">
        <v>581</v>
      </c>
      <c r="C74" s="650">
        <v>89301211</v>
      </c>
      <c r="D74" s="729" t="s">
        <v>5558</v>
      </c>
      <c r="E74" s="730" t="s">
        <v>3645</v>
      </c>
      <c r="F74" s="650" t="s">
        <v>3625</v>
      </c>
      <c r="G74" s="650" t="s">
        <v>3666</v>
      </c>
      <c r="H74" s="650" t="s">
        <v>582</v>
      </c>
      <c r="I74" s="650" t="s">
        <v>764</v>
      </c>
      <c r="J74" s="650" t="s">
        <v>765</v>
      </c>
      <c r="K74" s="650" t="s">
        <v>3783</v>
      </c>
      <c r="L74" s="651">
        <v>391.83</v>
      </c>
      <c r="M74" s="651">
        <v>1567.32</v>
      </c>
      <c r="N74" s="650">
        <v>4</v>
      </c>
      <c r="O74" s="731">
        <v>2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21</v>
      </c>
      <c r="B75" s="650" t="s">
        <v>581</v>
      </c>
      <c r="C75" s="650">
        <v>89301211</v>
      </c>
      <c r="D75" s="729" t="s">
        <v>5558</v>
      </c>
      <c r="E75" s="730" t="s">
        <v>3645</v>
      </c>
      <c r="F75" s="650" t="s">
        <v>3625</v>
      </c>
      <c r="G75" s="650" t="s">
        <v>3671</v>
      </c>
      <c r="H75" s="650" t="s">
        <v>1839</v>
      </c>
      <c r="I75" s="650" t="s">
        <v>2865</v>
      </c>
      <c r="J75" s="650" t="s">
        <v>2018</v>
      </c>
      <c r="K75" s="650" t="s">
        <v>2866</v>
      </c>
      <c r="L75" s="651">
        <v>937.93</v>
      </c>
      <c r="M75" s="651">
        <v>2813.79</v>
      </c>
      <c r="N75" s="650">
        <v>3</v>
      </c>
      <c r="O75" s="731">
        <v>1</v>
      </c>
      <c r="P75" s="651">
        <v>937.93</v>
      </c>
      <c r="Q75" s="666">
        <v>0.33333333333333331</v>
      </c>
      <c r="R75" s="650">
        <v>1</v>
      </c>
      <c r="S75" s="666">
        <v>0.33333333333333331</v>
      </c>
      <c r="T75" s="731">
        <v>0.5</v>
      </c>
      <c r="U75" s="689">
        <v>0.5</v>
      </c>
    </row>
    <row r="76" spans="1:21" ht="14.4" customHeight="1" x14ac:dyDescent="0.3">
      <c r="A76" s="649">
        <v>21</v>
      </c>
      <c r="B76" s="650" t="s">
        <v>581</v>
      </c>
      <c r="C76" s="650">
        <v>89301211</v>
      </c>
      <c r="D76" s="729" t="s">
        <v>5558</v>
      </c>
      <c r="E76" s="730" t="s">
        <v>3645</v>
      </c>
      <c r="F76" s="650" t="s">
        <v>3625</v>
      </c>
      <c r="G76" s="650" t="s">
        <v>3671</v>
      </c>
      <c r="H76" s="650" t="s">
        <v>1839</v>
      </c>
      <c r="I76" s="650" t="s">
        <v>2868</v>
      </c>
      <c r="J76" s="650" t="s">
        <v>2018</v>
      </c>
      <c r="K76" s="650" t="s">
        <v>2869</v>
      </c>
      <c r="L76" s="651">
        <v>1166.47</v>
      </c>
      <c r="M76" s="651">
        <v>1166.47</v>
      </c>
      <c r="N76" s="650">
        <v>1</v>
      </c>
      <c r="O76" s="731">
        <v>1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21</v>
      </c>
      <c r="B77" s="650" t="s">
        <v>581</v>
      </c>
      <c r="C77" s="650">
        <v>89301211</v>
      </c>
      <c r="D77" s="729" t="s">
        <v>5558</v>
      </c>
      <c r="E77" s="730" t="s">
        <v>3645</v>
      </c>
      <c r="F77" s="650" t="s">
        <v>3625</v>
      </c>
      <c r="G77" s="650" t="s">
        <v>3671</v>
      </c>
      <c r="H77" s="650" t="s">
        <v>1839</v>
      </c>
      <c r="I77" s="650" t="s">
        <v>1923</v>
      </c>
      <c r="J77" s="650" t="s">
        <v>1924</v>
      </c>
      <c r="K77" s="650" t="s">
        <v>2866</v>
      </c>
      <c r="L77" s="651">
        <v>1749.69</v>
      </c>
      <c r="M77" s="651">
        <v>27995.040000000001</v>
      </c>
      <c r="N77" s="650">
        <v>16</v>
      </c>
      <c r="O77" s="731">
        <v>4.5</v>
      </c>
      <c r="P77" s="651">
        <v>12247.830000000002</v>
      </c>
      <c r="Q77" s="666">
        <v>0.43750000000000006</v>
      </c>
      <c r="R77" s="650">
        <v>7</v>
      </c>
      <c r="S77" s="666">
        <v>0.4375</v>
      </c>
      <c r="T77" s="731">
        <v>2</v>
      </c>
      <c r="U77" s="689">
        <v>0.44444444444444442</v>
      </c>
    </row>
    <row r="78" spans="1:21" ht="14.4" customHeight="1" x14ac:dyDescent="0.3">
      <c r="A78" s="649">
        <v>21</v>
      </c>
      <c r="B78" s="650" t="s">
        <v>581</v>
      </c>
      <c r="C78" s="650">
        <v>89301211</v>
      </c>
      <c r="D78" s="729" t="s">
        <v>5558</v>
      </c>
      <c r="E78" s="730" t="s">
        <v>3645</v>
      </c>
      <c r="F78" s="650" t="s">
        <v>3625</v>
      </c>
      <c r="G78" s="650" t="s">
        <v>3784</v>
      </c>
      <c r="H78" s="650" t="s">
        <v>1839</v>
      </c>
      <c r="I78" s="650" t="s">
        <v>2256</v>
      </c>
      <c r="J78" s="650" t="s">
        <v>2257</v>
      </c>
      <c r="K78" s="650" t="s">
        <v>3461</v>
      </c>
      <c r="L78" s="651">
        <v>69.86</v>
      </c>
      <c r="M78" s="651">
        <v>209.57999999999998</v>
      </c>
      <c r="N78" s="650">
        <v>3</v>
      </c>
      <c r="O78" s="731">
        <v>0.5</v>
      </c>
      <c r="P78" s="651">
        <v>209.57999999999998</v>
      </c>
      <c r="Q78" s="666">
        <v>1</v>
      </c>
      <c r="R78" s="650">
        <v>3</v>
      </c>
      <c r="S78" s="666">
        <v>1</v>
      </c>
      <c r="T78" s="731">
        <v>0.5</v>
      </c>
      <c r="U78" s="689">
        <v>1</v>
      </c>
    </row>
    <row r="79" spans="1:21" ht="14.4" customHeight="1" x14ac:dyDescent="0.3">
      <c r="A79" s="649">
        <v>21</v>
      </c>
      <c r="B79" s="650" t="s">
        <v>581</v>
      </c>
      <c r="C79" s="650">
        <v>89301211</v>
      </c>
      <c r="D79" s="729" t="s">
        <v>5558</v>
      </c>
      <c r="E79" s="730" t="s">
        <v>3645</v>
      </c>
      <c r="F79" s="650" t="s">
        <v>3625</v>
      </c>
      <c r="G79" s="650" t="s">
        <v>3672</v>
      </c>
      <c r="H79" s="650" t="s">
        <v>582</v>
      </c>
      <c r="I79" s="650" t="s">
        <v>2986</v>
      </c>
      <c r="J79" s="650" t="s">
        <v>792</v>
      </c>
      <c r="K79" s="650" t="s">
        <v>3785</v>
      </c>
      <c r="L79" s="651">
        <v>0</v>
      </c>
      <c r="M79" s="651">
        <v>0</v>
      </c>
      <c r="N79" s="650">
        <v>1</v>
      </c>
      <c r="O79" s="731">
        <v>1</v>
      </c>
      <c r="P79" s="651">
        <v>0</v>
      </c>
      <c r="Q79" s="666"/>
      <c r="R79" s="650">
        <v>1</v>
      </c>
      <c r="S79" s="666">
        <v>1</v>
      </c>
      <c r="T79" s="731">
        <v>1</v>
      </c>
      <c r="U79" s="689">
        <v>1</v>
      </c>
    </row>
    <row r="80" spans="1:21" ht="14.4" customHeight="1" x14ac:dyDescent="0.3">
      <c r="A80" s="649">
        <v>21</v>
      </c>
      <c r="B80" s="650" t="s">
        <v>581</v>
      </c>
      <c r="C80" s="650">
        <v>89301211</v>
      </c>
      <c r="D80" s="729" t="s">
        <v>5558</v>
      </c>
      <c r="E80" s="730" t="s">
        <v>3645</v>
      </c>
      <c r="F80" s="650" t="s">
        <v>3625</v>
      </c>
      <c r="G80" s="650" t="s">
        <v>3672</v>
      </c>
      <c r="H80" s="650" t="s">
        <v>582</v>
      </c>
      <c r="I80" s="650" t="s">
        <v>3786</v>
      </c>
      <c r="J80" s="650" t="s">
        <v>3787</v>
      </c>
      <c r="K80" s="650" t="s">
        <v>3788</v>
      </c>
      <c r="L80" s="651">
        <v>0</v>
      </c>
      <c r="M80" s="651">
        <v>0</v>
      </c>
      <c r="N80" s="650">
        <v>1</v>
      </c>
      <c r="O80" s="731">
        <v>0.5</v>
      </c>
      <c r="P80" s="651"/>
      <c r="Q80" s="666"/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21</v>
      </c>
      <c r="B81" s="650" t="s">
        <v>581</v>
      </c>
      <c r="C81" s="650">
        <v>89301211</v>
      </c>
      <c r="D81" s="729" t="s">
        <v>5558</v>
      </c>
      <c r="E81" s="730" t="s">
        <v>3645</v>
      </c>
      <c r="F81" s="650" t="s">
        <v>3625</v>
      </c>
      <c r="G81" s="650" t="s">
        <v>3672</v>
      </c>
      <c r="H81" s="650" t="s">
        <v>582</v>
      </c>
      <c r="I81" s="650" t="s">
        <v>3789</v>
      </c>
      <c r="J81" s="650" t="s">
        <v>3790</v>
      </c>
      <c r="K81" s="650" t="s">
        <v>793</v>
      </c>
      <c r="L81" s="651">
        <v>97.97</v>
      </c>
      <c r="M81" s="651">
        <v>97.97</v>
      </c>
      <c r="N81" s="650">
        <v>1</v>
      </c>
      <c r="O81" s="731">
        <v>0.5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21</v>
      </c>
      <c r="B82" s="650" t="s">
        <v>581</v>
      </c>
      <c r="C82" s="650">
        <v>89301211</v>
      </c>
      <c r="D82" s="729" t="s">
        <v>5558</v>
      </c>
      <c r="E82" s="730" t="s">
        <v>3645</v>
      </c>
      <c r="F82" s="650" t="s">
        <v>3625</v>
      </c>
      <c r="G82" s="650" t="s">
        <v>3672</v>
      </c>
      <c r="H82" s="650" t="s">
        <v>582</v>
      </c>
      <c r="I82" s="650" t="s">
        <v>3791</v>
      </c>
      <c r="J82" s="650" t="s">
        <v>3674</v>
      </c>
      <c r="K82" s="650" t="s">
        <v>793</v>
      </c>
      <c r="L82" s="651">
        <v>97.97</v>
      </c>
      <c r="M82" s="651">
        <v>2155.34</v>
      </c>
      <c r="N82" s="650">
        <v>22</v>
      </c>
      <c r="O82" s="731">
        <v>13</v>
      </c>
      <c r="P82" s="651">
        <v>489.85</v>
      </c>
      <c r="Q82" s="666">
        <v>0.22727272727272727</v>
      </c>
      <c r="R82" s="650">
        <v>5</v>
      </c>
      <c r="S82" s="666">
        <v>0.22727272727272727</v>
      </c>
      <c r="T82" s="731">
        <v>2.5</v>
      </c>
      <c r="U82" s="689">
        <v>0.19230769230769232</v>
      </c>
    </row>
    <row r="83" spans="1:21" ht="14.4" customHeight="1" x14ac:dyDescent="0.3">
      <c r="A83" s="649">
        <v>21</v>
      </c>
      <c r="B83" s="650" t="s">
        <v>581</v>
      </c>
      <c r="C83" s="650">
        <v>89301211</v>
      </c>
      <c r="D83" s="729" t="s">
        <v>5558</v>
      </c>
      <c r="E83" s="730" t="s">
        <v>3645</v>
      </c>
      <c r="F83" s="650" t="s">
        <v>3625</v>
      </c>
      <c r="G83" s="650" t="s">
        <v>3669</v>
      </c>
      <c r="H83" s="650" t="s">
        <v>1839</v>
      </c>
      <c r="I83" s="650" t="s">
        <v>3792</v>
      </c>
      <c r="J83" s="650" t="s">
        <v>2025</v>
      </c>
      <c r="K83" s="650" t="s">
        <v>3793</v>
      </c>
      <c r="L83" s="651">
        <v>248.7</v>
      </c>
      <c r="M83" s="651">
        <v>248.7</v>
      </c>
      <c r="N83" s="650">
        <v>1</v>
      </c>
      <c r="O83" s="731">
        <v>0.5</v>
      </c>
      <c r="P83" s="651"/>
      <c r="Q83" s="666">
        <v>0</v>
      </c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21</v>
      </c>
      <c r="B84" s="650" t="s">
        <v>581</v>
      </c>
      <c r="C84" s="650">
        <v>89301211</v>
      </c>
      <c r="D84" s="729" t="s">
        <v>5558</v>
      </c>
      <c r="E84" s="730" t="s">
        <v>3645</v>
      </c>
      <c r="F84" s="650" t="s">
        <v>3625</v>
      </c>
      <c r="G84" s="650" t="s">
        <v>3669</v>
      </c>
      <c r="H84" s="650" t="s">
        <v>1839</v>
      </c>
      <c r="I84" s="650" t="s">
        <v>2042</v>
      </c>
      <c r="J84" s="650" t="s">
        <v>2043</v>
      </c>
      <c r="K84" s="650" t="s">
        <v>3418</v>
      </c>
      <c r="L84" s="651">
        <v>1359.61</v>
      </c>
      <c r="M84" s="651">
        <v>21753.759999999998</v>
      </c>
      <c r="N84" s="650">
        <v>16</v>
      </c>
      <c r="O84" s="731">
        <v>8.5</v>
      </c>
      <c r="P84" s="651">
        <v>9517.2699999999986</v>
      </c>
      <c r="Q84" s="666">
        <v>0.43749999999999994</v>
      </c>
      <c r="R84" s="650">
        <v>7</v>
      </c>
      <c r="S84" s="666">
        <v>0.4375</v>
      </c>
      <c r="T84" s="731">
        <v>4</v>
      </c>
      <c r="U84" s="689">
        <v>0.47058823529411764</v>
      </c>
    </row>
    <row r="85" spans="1:21" ht="14.4" customHeight="1" x14ac:dyDescent="0.3">
      <c r="A85" s="649">
        <v>21</v>
      </c>
      <c r="B85" s="650" t="s">
        <v>581</v>
      </c>
      <c r="C85" s="650">
        <v>89301211</v>
      </c>
      <c r="D85" s="729" t="s">
        <v>5558</v>
      </c>
      <c r="E85" s="730" t="s">
        <v>3645</v>
      </c>
      <c r="F85" s="650" t="s">
        <v>3625</v>
      </c>
      <c r="G85" s="650" t="s">
        <v>3794</v>
      </c>
      <c r="H85" s="650" t="s">
        <v>582</v>
      </c>
      <c r="I85" s="650" t="s">
        <v>729</v>
      </c>
      <c r="J85" s="650" t="s">
        <v>3795</v>
      </c>
      <c r="K85" s="650" t="s">
        <v>2275</v>
      </c>
      <c r="L85" s="651">
        <v>0</v>
      </c>
      <c r="M85" s="651">
        <v>0</v>
      </c>
      <c r="N85" s="650">
        <v>1</v>
      </c>
      <c r="O85" s="731">
        <v>1</v>
      </c>
      <c r="P85" s="651"/>
      <c r="Q85" s="666"/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21</v>
      </c>
      <c r="B86" s="650" t="s">
        <v>581</v>
      </c>
      <c r="C86" s="650">
        <v>89301211</v>
      </c>
      <c r="D86" s="729" t="s">
        <v>5558</v>
      </c>
      <c r="E86" s="730" t="s">
        <v>3645</v>
      </c>
      <c r="F86" s="650" t="s">
        <v>3625</v>
      </c>
      <c r="G86" s="650" t="s">
        <v>3796</v>
      </c>
      <c r="H86" s="650" t="s">
        <v>582</v>
      </c>
      <c r="I86" s="650" t="s">
        <v>1390</v>
      </c>
      <c r="J86" s="650" t="s">
        <v>1391</v>
      </c>
      <c r="K86" s="650" t="s">
        <v>1392</v>
      </c>
      <c r="L86" s="651">
        <v>474.91</v>
      </c>
      <c r="M86" s="651">
        <v>474.91</v>
      </c>
      <c r="N86" s="650">
        <v>1</v>
      </c>
      <c r="O86" s="731">
        <v>1</v>
      </c>
      <c r="P86" s="651">
        <v>474.91</v>
      </c>
      <c r="Q86" s="666">
        <v>1</v>
      </c>
      <c r="R86" s="650">
        <v>1</v>
      </c>
      <c r="S86" s="666">
        <v>1</v>
      </c>
      <c r="T86" s="731">
        <v>1</v>
      </c>
      <c r="U86" s="689">
        <v>1</v>
      </c>
    </row>
    <row r="87" spans="1:21" ht="14.4" customHeight="1" x14ac:dyDescent="0.3">
      <c r="A87" s="649">
        <v>21</v>
      </c>
      <c r="B87" s="650" t="s">
        <v>581</v>
      </c>
      <c r="C87" s="650">
        <v>89301211</v>
      </c>
      <c r="D87" s="729" t="s">
        <v>5558</v>
      </c>
      <c r="E87" s="730" t="s">
        <v>3645</v>
      </c>
      <c r="F87" s="650" t="s">
        <v>3625</v>
      </c>
      <c r="G87" s="650" t="s">
        <v>3796</v>
      </c>
      <c r="H87" s="650" t="s">
        <v>582</v>
      </c>
      <c r="I87" s="650" t="s">
        <v>3797</v>
      </c>
      <c r="J87" s="650" t="s">
        <v>2609</v>
      </c>
      <c r="K87" s="650" t="s">
        <v>3798</v>
      </c>
      <c r="L87" s="651">
        <v>0</v>
      </c>
      <c r="M87" s="651">
        <v>0</v>
      </c>
      <c r="N87" s="650">
        <v>1</v>
      </c>
      <c r="O87" s="731">
        <v>1</v>
      </c>
      <c r="P87" s="651">
        <v>0</v>
      </c>
      <c r="Q87" s="666"/>
      <c r="R87" s="650">
        <v>1</v>
      </c>
      <c r="S87" s="666">
        <v>1</v>
      </c>
      <c r="T87" s="731">
        <v>1</v>
      </c>
      <c r="U87" s="689">
        <v>1</v>
      </c>
    </row>
    <row r="88" spans="1:21" ht="14.4" customHeight="1" x14ac:dyDescent="0.3">
      <c r="A88" s="649">
        <v>21</v>
      </c>
      <c r="B88" s="650" t="s">
        <v>581</v>
      </c>
      <c r="C88" s="650">
        <v>89301211</v>
      </c>
      <c r="D88" s="729" t="s">
        <v>5558</v>
      </c>
      <c r="E88" s="730" t="s">
        <v>3645</v>
      </c>
      <c r="F88" s="650" t="s">
        <v>3625</v>
      </c>
      <c r="G88" s="650" t="s">
        <v>3796</v>
      </c>
      <c r="H88" s="650" t="s">
        <v>582</v>
      </c>
      <c r="I88" s="650" t="s">
        <v>3799</v>
      </c>
      <c r="J88" s="650" t="s">
        <v>1315</v>
      </c>
      <c r="K88" s="650" t="s">
        <v>3800</v>
      </c>
      <c r="L88" s="651">
        <v>0</v>
      </c>
      <c r="M88" s="651">
        <v>0</v>
      </c>
      <c r="N88" s="650">
        <v>2</v>
      </c>
      <c r="O88" s="731">
        <v>2</v>
      </c>
      <c r="P88" s="651">
        <v>0</v>
      </c>
      <c r="Q88" s="666"/>
      <c r="R88" s="650">
        <v>1</v>
      </c>
      <c r="S88" s="666">
        <v>0.5</v>
      </c>
      <c r="T88" s="731">
        <v>1</v>
      </c>
      <c r="U88" s="689">
        <v>0.5</v>
      </c>
    </row>
    <row r="89" spans="1:21" ht="14.4" customHeight="1" x14ac:dyDescent="0.3">
      <c r="A89" s="649">
        <v>21</v>
      </c>
      <c r="B89" s="650" t="s">
        <v>581</v>
      </c>
      <c r="C89" s="650">
        <v>89301211</v>
      </c>
      <c r="D89" s="729" t="s">
        <v>5558</v>
      </c>
      <c r="E89" s="730" t="s">
        <v>3645</v>
      </c>
      <c r="F89" s="650" t="s">
        <v>3625</v>
      </c>
      <c r="G89" s="650" t="s">
        <v>3796</v>
      </c>
      <c r="H89" s="650" t="s">
        <v>582</v>
      </c>
      <c r="I89" s="650" t="s">
        <v>3801</v>
      </c>
      <c r="J89" s="650" t="s">
        <v>3802</v>
      </c>
      <c r="K89" s="650" t="s">
        <v>3803</v>
      </c>
      <c r="L89" s="651">
        <v>0</v>
      </c>
      <c r="M89" s="651">
        <v>0</v>
      </c>
      <c r="N89" s="650">
        <v>1</v>
      </c>
      <c r="O89" s="731">
        <v>1</v>
      </c>
      <c r="P89" s="651">
        <v>0</v>
      </c>
      <c r="Q89" s="666"/>
      <c r="R89" s="650">
        <v>1</v>
      </c>
      <c r="S89" s="666">
        <v>1</v>
      </c>
      <c r="T89" s="731">
        <v>1</v>
      </c>
      <c r="U89" s="689">
        <v>1</v>
      </c>
    </row>
    <row r="90" spans="1:21" ht="14.4" customHeight="1" x14ac:dyDescent="0.3">
      <c r="A90" s="649">
        <v>21</v>
      </c>
      <c r="B90" s="650" t="s">
        <v>581</v>
      </c>
      <c r="C90" s="650">
        <v>89301211</v>
      </c>
      <c r="D90" s="729" t="s">
        <v>5558</v>
      </c>
      <c r="E90" s="730" t="s">
        <v>3645</v>
      </c>
      <c r="F90" s="650" t="s">
        <v>3625</v>
      </c>
      <c r="G90" s="650" t="s">
        <v>3804</v>
      </c>
      <c r="H90" s="650" t="s">
        <v>1839</v>
      </c>
      <c r="I90" s="650" t="s">
        <v>1973</v>
      </c>
      <c r="J90" s="650" t="s">
        <v>1974</v>
      </c>
      <c r="K90" s="650" t="s">
        <v>1975</v>
      </c>
      <c r="L90" s="651">
        <v>67.42</v>
      </c>
      <c r="M90" s="651">
        <v>134.84</v>
      </c>
      <c r="N90" s="650">
        <v>2</v>
      </c>
      <c r="O90" s="731">
        <v>1</v>
      </c>
      <c r="P90" s="651">
        <v>67.42</v>
      </c>
      <c r="Q90" s="666">
        <v>0.5</v>
      </c>
      <c r="R90" s="650">
        <v>1</v>
      </c>
      <c r="S90" s="666">
        <v>0.5</v>
      </c>
      <c r="T90" s="731">
        <v>0.5</v>
      </c>
      <c r="U90" s="689">
        <v>0.5</v>
      </c>
    </row>
    <row r="91" spans="1:21" ht="14.4" customHeight="1" x14ac:dyDescent="0.3">
      <c r="A91" s="649">
        <v>21</v>
      </c>
      <c r="B91" s="650" t="s">
        <v>581</v>
      </c>
      <c r="C91" s="650">
        <v>89301211</v>
      </c>
      <c r="D91" s="729" t="s">
        <v>5558</v>
      </c>
      <c r="E91" s="730" t="s">
        <v>3645</v>
      </c>
      <c r="F91" s="650" t="s">
        <v>3625</v>
      </c>
      <c r="G91" s="650" t="s">
        <v>3805</v>
      </c>
      <c r="H91" s="650" t="s">
        <v>582</v>
      </c>
      <c r="I91" s="650" t="s">
        <v>849</v>
      </c>
      <c r="J91" s="650" t="s">
        <v>850</v>
      </c>
      <c r="K91" s="650" t="s">
        <v>851</v>
      </c>
      <c r="L91" s="651">
        <v>56.69</v>
      </c>
      <c r="M91" s="651">
        <v>850.34999999999991</v>
      </c>
      <c r="N91" s="650">
        <v>15</v>
      </c>
      <c r="O91" s="731">
        <v>7.5</v>
      </c>
      <c r="P91" s="651">
        <v>170.07</v>
      </c>
      <c r="Q91" s="666">
        <v>0.2</v>
      </c>
      <c r="R91" s="650">
        <v>3</v>
      </c>
      <c r="S91" s="666">
        <v>0.2</v>
      </c>
      <c r="T91" s="731">
        <v>1.5</v>
      </c>
      <c r="U91" s="689">
        <v>0.2</v>
      </c>
    </row>
    <row r="92" spans="1:21" ht="14.4" customHeight="1" x14ac:dyDescent="0.3">
      <c r="A92" s="649">
        <v>21</v>
      </c>
      <c r="B92" s="650" t="s">
        <v>581</v>
      </c>
      <c r="C92" s="650">
        <v>89301211</v>
      </c>
      <c r="D92" s="729" t="s">
        <v>5558</v>
      </c>
      <c r="E92" s="730" t="s">
        <v>3645</v>
      </c>
      <c r="F92" s="650" t="s">
        <v>3625</v>
      </c>
      <c r="G92" s="650" t="s">
        <v>3806</v>
      </c>
      <c r="H92" s="650" t="s">
        <v>582</v>
      </c>
      <c r="I92" s="650" t="s">
        <v>2333</v>
      </c>
      <c r="J92" s="650" t="s">
        <v>3807</v>
      </c>
      <c r="K92" s="650" t="s">
        <v>3808</v>
      </c>
      <c r="L92" s="651">
        <v>22.88</v>
      </c>
      <c r="M92" s="651">
        <v>22.88</v>
      </c>
      <c r="N92" s="650">
        <v>1</v>
      </c>
      <c r="O92" s="731">
        <v>0.5</v>
      </c>
      <c r="P92" s="651">
        <v>22.88</v>
      </c>
      <c r="Q92" s="666">
        <v>1</v>
      </c>
      <c r="R92" s="650">
        <v>1</v>
      </c>
      <c r="S92" s="666">
        <v>1</v>
      </c>
      <c r="T92" s="731">
        <v>0.5</v>
      </c>
      <c r="U92" s="689">
        <v>1</v>
      </c>
    </row>
    <row r="93" spans="1:21" ht="14.4" customHeight="1" x14ac:dyDescent="0.3">
      <c r="A93" s="649">
        <v>21</v>
      </c>
      <c r="B93" s="650" t="s">
        <v>581</v>
      </c>
      <c r="C93" s="650">
        <v>89301211</v>
      </c>
      <c r="D93" s="729" t="s">
        <v>5558</v>
      </c>
      <c r="E93" s="730" t="s">
        <v>3645</v>
      </c>
      <c r="F93" s="650" t="s">
        <v>3625</v>
      </c>
      <c r="G93" s="650" t="s">
        <v>3806</v>
      </c>
      <c r="H93" s="650" t="s">
        <v>582</v>
      </c>
      <c r="I93" s="650" t="s">
        <v>1294</v>
      </c>
      <c r="J93" s="650" t="s">
        <v>3809</v>
      </c>
      <c r="K93" s="650" t="s">
        <v>3810</v>
      </c>
      <c r="L93" s="651">
        <v>91.52</v>
      </c>
      <c r="M93" s="651">
        <v>274.56</v>
      </c>
      <c r="N93" s="650">
        <v>3</v>
      </c>
      <c r="O93" s="731">
        <v>1.5</v>
      </c>
      <c r="P93" s="651">
        <v>91.52</v>
      </c>
      <c r="Q93" s="666">
        <v>0.33333333333333331</v>
      </c>
      <c r="R93" s="650">
        <v>1</v>
      </c>
      <c r="S93" s="666">
        <v>0.33333333333333331</v>
      </c>
      <c r="T93" s="731">
        <v>0.5</v>
      </c>
      <c r="U93" s="689">
        <v>0.33333333333333331</v>
      </c>
    </row>
    <row r="94" spans="1:21" ht="14.4" customHeight="1" x14ac:dyDescent="0.3">
      <c r="A94" s="649">
        <v>21</v>
      </c>
      <c r="B94" s="650" t="s">
        <v>581</v>
      </c>
      <c r="C94" s="650">
        <v>89301211</v>
      </c>
      <c r="D94" s="729" t="s">
        <v>5558</v>
      </c>
      <c r="E94" s="730" t="s">
        <v>3645</v>
      </c>
      <c r="F94" s="650" t="s">
        <v>3625</v>
      </c>
      <c r="G94" s="650" t="s">
        <v>3811</v>
      </c>
      <c r="H94" s="650" t="s">
        <v>1839</v>
      </c>
      <c r="I94" s="650" t="s">
        <v>2906</v>
      </c>
      <c r="J94" s="650" t="s">
        <v>2907</v>
      </c>
      <c r="K94" s="650" t="s">
        <v>2908</v>
      </c>
      <c r="L94" s="651">
        <v>56.01</v>
      </c>
      <c r="M94" s="651">
        <v>56.01</v>
      </c>
      <c r="N94" s="650">
        <v>1</v>
      </c>
      <c r="O94" s="731">
        <v>0.5</v>
      </c>
      <c r="P94" s="651">
        <v>56.01</v>
      </c>
      <c r="Q94" s="666">
        <v>1</v>
      </c>
      <c r="R94" s="650">
        <v>1</v>
      </c>
      <c r="S94" s="666">
        <v>1</v>
      </c>
      <c r="T94" s="731">
        <v>0.5</v>
      </c>
      <c r="U94" s="689">
        <v>1</v>
      </c>
    </row>
    <row r="95" spans="1:21" ht="14.4" customHeight="1" x14ac:dyDescent="0.3">
      <c r="A95" s="649">
        <v>21</v>
      </c>
      <c r="B95" s="650" t="s">
        <v>581</v>
      </c>
      <c r="C95" s="650">
        <v>89301211</v>
      </c>
      <c r="D95" s="729" t="s">
        <v>5558</v>
      </c>
      <c r="E95" s="730" t="s">
        <v>3645</v>
      </c>
      <c r="F95" s="650" t="s">
        <v>3625</v>
      </c>
      <c r="G95" s="650" t="s">
        <v>3812</v>
      </c>
      <c r="H95" s="650" t="s">
        <v>1839</v>
      </c>
      <c r="I95" s="650" t="s">
        <v>1944</v>
      </c>
      <c r="J95" s="650" t="s">
        <v>3405</v>
      </c>
      <c r="K95" s="650" t="s">
        <v>3406</v>
      </c>
      <c r="L95" s="651">
        <v>32.630000000000003</v>
      </c>
      <c r="M95" s="651">
        <v>32.630000000000003</v>
      </c>
      <c r="N95" s="650">
        <v>1</v>
      </c>
      <c r="O95" s="731">
        <v>0.5</v>
      </c>
      <c r="P95" s="651">
        <v>32.630000000000003</v>
      </c>
      <c r="Q95" s="666">
        <v>1</v>
      </c>
      <c r="R95" s="650">
        <v>1</v>
      </c>
      <c r="S95" s="666">
        <v>1</v>
      </c>
      <c r="T95" s="731">
        <v>0.5</v>
      </c>
      <c r="U95" s="689">
        <v>1</v>
      </c>
    </row>
    <row r="96" spans="1:21" ht="14.4" customHeight="1" x14ac:dyDescent="0.3">
      <c r="A96" s="649">
        <v>21</v>
      </c>
      <c r="B96" s="650" t="s">
        <v>581</v>
      </c>
      <c r="C96" s="650">
        <v>89301211</v>
      </c>
      <c r="D96" s="729" t="s">
        <v>5558</v>
      </c>
      <c r="E96" s="730" t="s">
        <v>3645</v>
      </c>
      <c r="F96" s="650" t="s">
        <v>3625</v>
      </c>
      <c r="G96" s="650" t="s">
        <v>3813</v>
      </c>
      <c r="H96" s="650" t="s">
        <v>582</v>
      </c>
      <c r="I96" s="650" t="s">
        <v>2226</v>
      </c>
      <c r="J96" s="650" t="s">
        <v>2227</v>
      </c>
      <c r="K96" s="650" t="s">
        <v>3814</v>
      </c>
      <c r="L96" s="651">
        <v>203.33</v>
      </c>
      <c r="M96" s="651">
        <v>203.33</v>
      </c>
      <c r="N96" s="650">
        <v>1</v>
      </c>
      <c r="O96" s="731">
        <v>0.5</v>
      </c>
      <c r="P96" s="651">
        <v>203.33</v>
      </c>
      <c r="Q96" s="666">
        <v>1</v>
      </c>
      <c r="R96" s="650">
        <v>1</v>
      </c>
      <c r="S96" s="666">
        <v>1</v>
      </c>
      <c r="T96" s="731">
        <v>0.5</v>
      </c>
      <c r="U96" s="689">
        <v>1</v>
      </c>
    </row>
    <row r="97" spans="1:21" ht="14.4" customHeight="1" x14ac:dyDescent="0.3">
      <c r="A97" s="649">
        <v>21</v>
      </c>
      <c r="B97" s="650" t="s">
        <v>581</v>
      </c>
      <c r="C97" s="650">
        <v>89301211</v>
      </c>
      <c r="D97" s="729" t="s">
        <v>5558</v>
      </c>
      <c r="E97" s="730" t="s">
        <v>3645</v>
      </c>
      <c r="F97" s="650" t="s">
        <v>3625</v>
      </c>
      <c r="G97" s="650" t="s">
        <v>3815</v>
      </c>
      <c r="H97" s="650" t="s">
        <v>582</v>
      </c>
      <c r="I97" s="650" t="s">
        <v>986</v>
      </c>
      <c r="J97" s="650" t="s">
        <v>3816</v>
      </c>
      <c r="K97" s="650" t="s">
        <v>3817</v>
      </c>
      <c r="L97" s="651">
        <v>0</v>
      </c>
      <c r="M97" s="651">
        <v>0</v>
      </c>
      <c r="N97" s="650">
        <v>1</v>
      </c>
      <c r="O97" s="731">
        <v>0.5</v>
      </c>
      <c r="P97" s="651"/>
      <c r="Q97" s="666"/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21</v>
      </c>
      <c r="B98" s="650" t="s">
        <v>581</v>
      </c>
      <c r="C98" s="650">
        <v>89301211</v>
      </c>
      <c r="D98" s="729" t="s">
        <v>5558</v>
      </c>
      <c r="E98" s="730" t="s">
        <v>3645</v>
      </c>
      <c r="F98" s="650" t="s">
        <v>3625</v>
      </c>
      <c r="G98" s="650" t="s">
        <v>3818</v>
      </c>
      <c r="H98" s="650" t="s">
        <v>582</v>
      </c>
      <c r="I98" s="650" t="s">
        <v>3819</v>
      </c>
      <c r="J98" s="650" t="s">
        <v>884</v>
      </c>
      <c r="K98" s="650" t="s">
        <v>3820</v>
      </c>
      <c r="L98" s="651">
        <v>0</v>
      </c>
      <c r="M98" s="651">
        <v>0</v>
      </c>
      <c r="N98" s="650">
        <v>1</v>
      </c>
      <c r="O98" s="731">
        <v>0.5</v>
      </c>
      <c r="P98" s="651"/>
      <c r="Q98" s="666"/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21</v>
      </c>
      <c r="B99" s="650" t="s">
        <v>581</v>
      </c>
      <c r="C99" s="650">
        <v>89301211</v>
      </c>
      <c r="D99" s="729" t="s">
        <v>5558</v>
      </c>
      <c r="E99" s="730" t="s">
        <v>3645</v>
      </c>
      <c r="F99" s="650" t="s">
        <v>3625</v>
      </c>
      <c r="G99" s="650" t="s">
        <v>3821</v>
      </c>
      <c r="H99" s="650" t="s">
        <v>582</v>
      </c>
      <c r="I99" s="650" t="s">
        <v>857</v>
      </c>
      <c r="J99" s="650" t="s">
        <v>3822</v>
      </c>
      <c r="K99" s="650" t="s">
        <v>3823</v>
      </c>
      <c r="L99" s="651">
        <v>0</v>
      </c>
      <c r="M99" s="651">
        <v>0</v>
      </c>
      <c r="N99" s="650">
        <v>3</v>
      </c>
      <c r="O99" s="731">
        <v>1.5</v>
      </c>
      <c r="P99" s="651">
        <v>0</v>
      </c>
      <c r="Q99" s="666"/>
      <c r="R99" s="650">
        <v>2</v>
      </c>
      <c r="S99" s="666">
        <v>0.66666666666666663</v>
      </c>
      <c r="T99" s="731">
        <v>1</v>
      </c>
      <c r="U99" s="689">
        <v>0.66666666666666663</v>
      </c>
    </row>
    <row r="100" spans="1:21" ht="14.4" customHeight="1" x14ac:dyDescent="0.3">
      <c r="A100" s="649">
        <v>21</v>
      </c>
      <c r="B100" s="650" t="s">
        <v>581</v>
      </c>
      <c r="C100" s="650">
        <v>89301211</v>
      </c>
      <c r="D100" s="729" t="s">
        <v>5558</v>
      </c>
      <c r="E100" s="730" t="s">
        <v>3645</v>
      </c>
      <c r="F100" s="650" t="s">
        <v>3625</v>
      </c>
      <c r="G100" s="650" t="s">
        <v>3824</v>
      </c>
      <c r="H100" s="650" t="s">
        <v>582</v>
      </c>
      <c r="I100" s="650" t="s">
        <v>726</v>
      </c>
      <c r="J100" s="650" t="s">
        <v>727</v>
      </c>
      <c r="K100" s="650" t="s">
        <v>3825</v>
      </c>
      <c r="L100" s="651">
        <v>43.99</v>
      </c>
      <c r="M100" s="651">
        <v>43.99</v>
      </c>
      <c r="N100" s="650">
        <v>1</v>
      </c>
      <c r="O100" s="731">
        <v>0.5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21</v>
      </c>
      <c r="B101" s="650" t="s">
        <v>581</v>
      </c>
      <c r="C101" s="650">
        <v>89301211</v>
      </c>
      <c r="D101" s="729" t="s">
        <v>5558</v>
      </c>
      <c r="E101" s="730" t="s">
        <v>3645</v>
      </c>
      <c r="F101" s="650" t="s">
        <v>3625</v>
      </c>
      <c r="G101" s="650" t="s">
        <v>3826</v>
      </c>
      <c r="H101" s="650" t="s">
        <v>582</v>
      </c>
      <c r="I101" s="650" t="s">
        <v>3827</v>
      </c>
      <c r="J101" s="650" t="s">
        <v>2231</v>
      </c>
      <c r="K101" s="650" t="s">
        <v>3828</v>
      </c>
      <c r="L101" s="651">
        <v>23.46</v>
      </c>
      <c r="M101" s="651">
        <v>23.46</v>
      </c>
      <c r="N101" s="650">
        <v>1</v>
      </c>
      <c r="O101" s="731">
        <v>1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21</v>
      </c>
      <c r="B102" s="650" t="s">
        <v>581</v>
      </c>
      <c r="C102" s="650">
        <v>89301211</v>
      </c>
      <c r="D102" s="729" t="s">
        <v>5558</v>
      </c>
      <c r="E102" s="730" t="s">
        <v>3645</v>
      </c>
      <c r="F102" s="650" t="s">
        <v>3625</v>
      </c>
      <c r="G102" s="650" t="s">
        <v>3829</v>
      </c>
      <c r="H102" s="650" t="s">
        <v>582</v>
      </c>
      <c r="I102" s="650" t="s">
        <v>1112</v>
      </c>
      <c r="J102" s="650" t="s">
        <v>946</v>
      </c>
      <c r="K102" s="650" t="s">
        <v>3830</v>
      </c>
      <c r="L102" s="651">
        <v>96.72</v>
      </c>
      <c r="M102" s="651">
        <v>1450.8000000000002</v>
      </c>
      <c r="N102" s="650">
        <v>15</v>
      </c>
      <c r="O102" s="731">
        <v>9</v>
      </c>
      <c r="P102" s="651">
        <v>580.32000000000005</v>
      </c>
      <c r="Q102" s="666">
        <v>0.39999999999999997</v>
      </c>
      <c r="R102" s="650">
        <v>6</v>
      </c>
      <c r="S102" s="666">
        <v>0.4</v>
      </c>
      <c r="T102" s="731">
        <v>3.5</v>
      </c>
      <c r="U102" s="689">
        <v>0.3888888888888889</v>
      </c>
    </row>
    <row r="103" spans="1:21" ht="14.4" customHeight="1" x14ac:dyDescent="0.3">
      <c r="A103" s="649">
        <v>21</v>
      </c>
      <c r="B103" s="650" t="s">
        <v>581</v>
      </c>
      <c r="C103" s="650">
        <v>89301211</v>
      </c>
      <c r="D103" s="729" t="s">
        <v>5558</v>
      </c>
      <c r="E103" s="730" t="s">
        <v>3645</v>
      </c>
      <c r="F103" s="650" t="s">
        <v>3625</v>
      </c>
      <c r="G103" s="650" t="s">
        <v>3829</v>
      </c>
      <c r="H103" s="650" t="s">
        <v>582</v>
      </c>
      <c r="I103" s="650" t="s">
        <v>1112</v>
      </c>
      <c r="J103" s="650" t="s">
        <v>946</v>
      </c>
      <c r="K103" s="650" t="s">
        <v>3830</v>
      </c>
      <c r="L103" s="651">
        <v>89.66</v>
      </c>
      <c r="M103" s="651">
        <v>627.61999999999989</v>
      </c>
      <c r="N103" s="650">
        <v>7</v>
      </c>
      <c r="O103" s="731">
        <v>4</v>
      </c>
      <c r="P103" s="651">
        <v>179.32</v>
      </c>
      <c r="Q103" s="666">
        <v>0.28571428571428575</v>
      </c>
      <c r="R103" s="650">
        <v>2</v>
      </c>
      <c r="S103" s="666">
        <v>0.2857142857142857</v>
      </c>
      <c r="T103" s="731">
        <v>1</v>
      </c>
      <c r="U103" s="689">
        <v>0.25</v>
      </c>
    </row>
    <row r="104" spans="1:21" ht="14.4" customHeight="1" x14ac:dyDescent="0.3">
      <c r="A104" s="649">
        <v>21</v>
      </c>
      <c r="B104" s="650" t="s">
        <v>581</v>
      </c>
      <c r="C104" s="650">
        <v>89301211</v>
      </c>
      <c r="D104" s="729" t="s">
        <v>5558</v>
      </c>
      <c r="E104" s="730" t="s">
        <v>3645</v>
      </c>
      <c r="F104" s="650" t="s">
        <v>3625</v>
      </c>
      <c r="G104" s="650" t="s">
        <v>3831</v>
      </c>
      <c r="H104" s="650" t="s">
        <v>1839</v>
      </c>
      <c r="I104" s="650" t="s">
        <v>1894</v>
      </c>
      <c r="J104" s="650" t="s">
        <v>1895</v>
      </c>
      <c r="K104" s="650" t="s">
        <v>3498</v>
      </c>
      <c r="L104" s="651">
        <v>147.36000000000001</v>
      </c>
      <c r="M104" s="651">
        <v>147.36000000000001</v>
      </c>
      <c r="N104" s="650">
        <v>1</v>
      </c>
      <c r="O104" s="731">
        <v>0.5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21</v>
      </c>
      <c r="B105" s="650" t="s">
        <v>581</v>
      </c>
      <c r="C105" s="650">
        <v>89301211</v>
      </c>
      <c r="D105" s="729" t="s">
        <v>5558</v>
      </c>
      <c r="E105" s="730" t="s">
        <v>3645</v>
      </c>
      <c r="F105" s="650" t="s">
        <v>3625</v>
      </c>
      <c r="G105" s="650" t="s">
        <v>3831</v>
      </c>
      <c r="H105" s="650" t="s">
        <v>1839</v>
      </c>
      <c r="I105" s="650" t="s">
        <v>1916</v>
      </c>
      <c r="J105" s="650" t="s">
        <v>1917</v>
      </c>
      <c r="K105" s="650" t="s">
        <v>3499</v>
      </c>
      <c r="L105" s="651">
        <v>32.74</v>
      </c>
      <c r="M105" s="651">
        <v>32.74</v>
      </c>
      <c r="N105" s="650">
        <v>1</v>
      </c>
      <c r="O105" s="731">
        <v>1</v>
      </c>
      <c r="P105" s="651"/>
      <c r="Q105" s="666">
        <v>0</v>
      </c>
      <c r="R105" s="650"/>
      <c r="S105" s="666">
        <v>0</v>
      </c>
      <c r="T105" s="731"/>
      <c r="U105" s="689">
        <v>0</v>
      </c>
    </row>
    <row r="106" spans="1:21" ht="14.4" customHeight="1" x14ac:dyDescent="0.3">
      <c r="A106" s="649">
        <v>21</v>
      </c>
      <c r="B106" s="650" t="s">
        <v>581</v>
      </c>
      <c r="C106" s="650">
        <v>89301211</v>
      </c>
      <c r="D106" s="729" t="s">
        <v>5558</v>
      </c>
      <c r="E106" s="730" t="s">
        <v>3645</v>
      </c>
      <c r="F106" s="650" t="s">
        <v>3625</v>
      </c>
      <c r="G106" s="650" t="s">
        <v>3831</v>
      </c>
      <c r="H106" s="650" t="s">
        <v>1839</v>
      </c>
      <c r="I106" s="650" t="s">
        <v>1920</v>
      </c>
      <c r="J106" s="650" t="s">
        <v>1917</v>
      </c>
      <c r="K106" s="650" t="s">
        <v>2826</v>
      </c>
      <c r="L106" s="651">
        <v>98.23</v>
      </c>
      <c r="M106" s="651">
        <v>98.23</v>
      </c>
      <c r="N106" s="650">
        <v>1</v>
      </c>
      <c r="O106" s="731">
        <v>1</v>
      </c>
      <c r="P106" s="651"/>
      <c r="Q106" s="666">
        <v>0</v>
      </c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21</v>
      </c>
      <c r="B107" s="650" t="s">
        <v>581</v>
      </c>
      <c r="C107" s="650">
        <v>89301211</v>
      </c>
      <c r="D107" s="729" t="s">
        <v>5558</v>
      </c>
      <c r="E107" s="730" t="s">
        <v>3645</v>
      </c>
      <c r="F107" s="650" t="s">
        <v>3625</v>
      </c>
      <c r="G107" s="650" t="s">
        <v>3832</v>
      </c>
      <c r="H107" s="650" t="s">
        <v>582</v>
      </c>
      <c r="I107" s="650" t="s">
        <v>3833</v>
      </c>
      <c r="J107" s="650" t="s">
        <v>3834</v>
      </c>
      <c r="K107" s="650" t="s">
        <v>1233</v>
      </c>
      <c r="L107" s="651">
        <v>102.89</v>
      </c>
      <c r="M107" s="651">
        <v>102.89</v>
      </c>
      <c r="N107" s="650">
        <v>1</v>
      </c>
      <c r="O107" s="731">
        <v>0.5</v>
      </c>
      <c r="P107" s="651">
        <v>102.89</v>
      </c>
      <c r="Q107" s="666">
        <v>1</v>
      </c>
      <c r="R107" s="650">
        <v>1</v>
      </c>
      <c r="S107" s="666">
        <v>1</v>
      </c>
      <c r="T107" s="731">
        <v>0.5</v>
      </c>
      <c r="U107" s="689">
        <v>1</v>
      </c>
    </row>
    <row r="108" spans="1:21" ht="14.4" customHeight="1" x14ac:dyDescent="0.3">
      <c r="A108" s="649">
        <v>21</v>
      </c>
      <c r="B108" s="650" t="s">
        <v>581</v>
      </c>
      <c r="C108" s="650">
        <v>89301211</v>
      </c>
      <c r="D108" s="729" t="s">
        <v>5558</v>
      </c>
      <c r="E108" s="730" t="s">
        <v>3645</v>
      </c>
      <c r="F108" s="650" t="s">
        <v>3625</v>
      </c>
      <c r="G108" s="650" t="s">
        <v>3835</v>
      </c>
      <c r="H108" s="650" t="s">
        <v>1839</v>
      </c>
      <c r="I108" s="650" t="s">
        <v>2302</v>
      </c>
      <c r="J108" s="650" t="s">
        <v>2303</v>
      </c>
      <c r="K108" s="650" t="s">
        <v>3470</v>
      </c>
      <c r="L108" s="651">
        <v>14478.77</v>
      </c>
      <c r="M108" s="651">
        <v>28957.54</v>
      </c>
      <c r="N108" s="650">
        <v>2</v>
      </c>
      <c r="O108" s="731">
        <v>0.5</v>
      </c>
      <c r="P108" s="651">
        <v>28957.54</v>
      </c>
      <c r="Q108" s="666">
        <v>1</v>
      </c>
      <c r="R108" s="650">
        <v>2</v>
      </c>
      <c r="S108" s="666">
        <v>1</v>
      </c>
      <c r="T108" s="731">
        <v>0.5</v>
      </c>
      <c r="U108" s="689">
        <v>1</v>
      </c>
    </row>
    <row r="109" spans="1:21" ht="14.4" customHeight="1" x14ac:dyDescent="0.3">
      <c r="A109" s="649">
        <v>21</v>
      </c>
      <c r="B109" s="650" t="s">
        <v>581</v>
      </c>
      <c r="C109" s="650">
        <v>89301211</v>
      </c>
      <c r="D109" s="729" t="s">
        <v>5558</v>
      </c>
      <c r="E109" s="730" t="s">
        <v>3645</v>
      </c>
      <c r="F109" s="650" t="s">
        <v>3625</v>
      </c>
      <c r="G109" s="650" t="s">
        <v>3836</v>
      </c>
      <c r="H109" s="650" t="s">
        <v>582</v>
      </c>
      <c r="I109" s="650" t="s">
        <v>3837</v>
      </c>
      <c r="J109" s="650" t="s">
        <v>1734</v>
      </c>
      <c r="K109" s="650" t="s">
        <v>980</v>
      </c>
      <c r="L109" s="651">
        <v>0</v>
      </c>
      <c r="M109" s="651">
        <v>0</v>
      </c>
      <c r="N109" s="650">
        <v>3</v>
      </c>
      <c r="O109" s="731">
        <v>1.5</v>
      </c>
      <c r="P109" s="651">
        <v>0</v>
      </c>
      <c r="Q109" s="666"/>
      <c r="R109" s="650">
        <v>1</v>
      </c>
      <c r="S109" s="666">
        <v>0.33333333333333331</v>
      </c>
      <c r="T109" s="731">
        <v>0.5</v>
      </c>
      <c r="U109" s="689">
        <v>0.33333333333333331</v>
      </c>
    </row>
    <row r="110" spans="1:21" ht="14.4" customHeight="1" x14ac:dyDescent="0.3">
      <c r="A110" s="649">
        <v>21</v>
      </c>
      <c r="B110" s="650" t="s">
        <v>581</v>
      </c>
      <c r="C110" s="650">
        <v>89301211</v>
      </c>
      <c r="D110" s="729" t="s">
        <v>5558</v>
      </c>
      <c r="E110" s="730" t="s">
        <v>3645</v>
      </c>
      <c r="F110" s="650" t="s">
        <v>3625</v>
      </c>
      <c r="G110" s="650" t="s">
        <v>3836</v>
      </c>
      <c r="H110" s="650" t="s">
        <v>582</v>
      </c>
      <c r="I110" s="650" t="s">
        <v>3838</v>
      </c>
      <c r="J110" s="650" t="s">
        <v>3839</v>
      </c>
      <c r="K110" s="650" t="s">
        <v>3840</v>
      </c>
      <c r="L110" s="651">
        <v>0</v>
      </c>
      <c r="M110" s="651">
        <v>0</v>
      </c>
      <c r="N110" s="650">
        <v>1</v>
      </c>
      <c r="O110" s="731">
        <v>0.5</v>
      </c>
      <c r="P110" s="651">
        <v>0</v>
      </c>
      <c r="Q110" s="666"/>
      <c r="R110" s="650">
        <v>1</v>
      </c>
      <c r="S110" s="666">
        <v>1</v>
      </c>
      <c r="T110" s="731">
        <v>0.5</v>
      </c>
      <c r="U110" s="689">
        <v>1</v>
      </c>
    </row>
    <row r="111" spans="1:21" ht="14.4" customHeight="1" x14ac:dyDescent="0.3">
      <c r="A111" s="649">
        <v>21</v>
      </c>
      <c r="B111" s="650" t="s">
        <v>581</v>
      </c>
      <c r="C111" s="650">
        <v>89301211</v>
      </c>
      <c r="D111" s="729" t="s">
        <v>5558</v>
      </c>
      <c r="E111" s="730" t="s">
        <v>3645</v>
      </c>
      <c r="F111" s="650" t="s">
        <v>3625</v>
      </c>
      <c r="G111" s="650" t="s">
        <v>3836</v>
      </c>
      <c r="H111" s="650" t="s">
        <v>582</v>
      </c>
      <c r="I111" s="650" t="s">
        <v>3841</v>
      </c>
      <c r="J111" s="650" t="s">
        <v>1734</v>
      </c>
      <c r="K111" s="650" t="s">
        <v>1903</v>
      </c>
      <c r="L111" s="651">
        <v>0</v>
      </c>
      <c r="M111" s="651">
        <v>0</v>
      </c>
      <c r="N111" s="650">
        <v>2</v>
      </c>
      <c r="O111" s="731">
        <v>1</v>
      </c>
      <c r="P111" s="651"/>
      <c r="Q111" s="666"/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21</v>
      </c>
      <c r="B112" s="650" t="s">
        <v>581</v>
      </c>
      <c r="C112" s="650">
        <v>89301211</v>
      </c>
      <c r="D112" s="729" t="s">
        <v>5558</v>
      </c>
      <c r="E112" s="730" t="s">
        <v>3645</v>
      </c>
      <c r="F112" s="650" t="s">
        <v>3625</v>
      </c>
      <c r="G112" s="650" t="s">
        <v>3836</v>
      </c>
      <c r="H112" s="650" t="s">
        <v>582</v>
      </c>
      <c r="I112" s="650" t="s">
        <v>3842</v>
      </c>
      <c r="J112" s="650" t="s">
        <v>3839</v>
      </c>
      <c r="K112" s="650" t="s">
        <v>3843</v>
      </c>
      <c r="L112" s="651">
        <v>0</v>
      </c>
      <c r="M112" s="651">
        <v>0</v>
      </c>
      <c r="N112" s="650">
        <v>1</v>
      </c>
      <c r="O112" s="731">
        <v>0.5</v>
      </c>
      <c r="P112" s="651"/>
      <c r="Q112" s="666"/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21</v>
      </c>
      <c r="B113" s="650" t="s">
        <v>581</v>
      </c>
      <c r="C113" s="650">
        <v>89301211</v>
      </c>
      <c r="D113" s="729" t="s">
        <v>5558</v>
      </c>
      <c r="E113" s="730" t="s">
        <v>3645</v>
      </c>
      <c r="F113" s="650" t="s">
        <v>3627</v>
      </c>
      <c r="G113" s="650" t="s">
        <v>3844</v>
      </c>
      <c r="H113" s="650" t="s">
        <v>582</v>
      </c>
      <c r="I113" s="650" t="s">
        <v>3845</v>
      </c>
      <c r="J113" s="650" t="s">
        <v>3846</v>
      </c>
      <c r="K113" s="650" t="s">
        <v>3847</v>
      </c>
      <c r="L113" s="651">
        <v>1267.1199999999999</v>
      </c>
      <c r="M113" s="651">
        <v>1267.1199999999999</v>
      </c>
      <c r="N113" s="650">
        <v>1</v>
      </c>
      <c r="O113" s="731">
        <v>1</v>
      </c>
      <c r="P113" s="651">
        <v>1267.1199999999999</v>
      </c>
      <c r="Q113" s="666">
        <v>1</v>
      </c>
      <c r="R113" s="650">
        <v>1</v>
      </c>
      <c r="S113" s="666">
        <v>1</v>
      </c>
      <c r="T113" s="731">
        <v>1</v>
      </c>
      <c r="U113" s="689">
        <v>1</v>
      </c>
    </row>
    <row r="114" spans="1:21" ht="14.4" customHeight="1" x14ac:dyDescent="0.3">
      <c r="A114" s="649">
        <v>21</v>
      </c>
      <c r="B114" s="650" t="s">
        <v>581</v>
      </c>
      <c r="C114" s="650">
        <v>89301211</v>
      </c>
      <c r="D114" s="729" t="s">
        <v>5558</v>
      </c>
      <c r="E114" s="730" t="s">
        <v>3648</v>
      </c>
      <c r="F114" s="650" t="s">
        <v>3625</v>
      </c>
      <c r="G114" s="650" t="s">
        <v>3677</v>
      </c>
      <c r="H114" s="650" t="s">
        <v>582</v>
      </c>
      <c r="I114" s="650" t="s">
        <v>1060</v>
      </c>
      <c r="J114" s="650" t="s">
        <v>1061</v>
      </c>
      <c r="K114" s="650" t="s">
        <v>1062</v>
      </c>
      <c r="L114" s="651">
        <v>95.25</v>
      </c>
      <c r="M114" s="651">
        <v>285.75</v>
      </c>
      <c r="N114" s="650">
        <v>3</v>
      </c>
      <c r="O114" s="731">
        <v>2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21</v>
      </c>
      <c r="B115" s="650" t="s">
        <v>581</v>
      </c>
      <c r="C115" s="650">
        <v>89301211</v>
      </c>
      <c r="D115" s="729" t="s">
        <v>5558</v>
      </c>
      <c r="E115" s="730" t="s">
        <v>3648</v>
      </c>
      <c r="F115" s="650" t="s">
        <v>3625</v>
      </c>
      <c r="G115" s="650" t="s">
        <v>3677</v>
      </c>
      <c r="H115" s="650" t="s">
        <v>582</v>
      </c>
      <c r="I115" s="650" t="s">
        <v>3848</v>
      </c>
      <c r="J115" s="650" t="s">
        <v>3849</v>
      </c>
      <c r="K115" s="650" t="s">
        <v>2518</v>
      </c>
      <c r="L115" s="651">
        <v>47.63</v>
      </c>
      <c r="M115" s="651">
        <v>142.89000000000001</v>
      </c>
      <c r="N115" s="650">
        <v>3</v>
      </c>
      <c r="O115" s="731">
        <v>2</v>
      </c>
      <c r="P115" s="651">
        <v>47.63</v>
      </c>
      <c r="Q115" s="666">
        <v>0.33333333333333331</v>
      </c>
      <c r="R115" s="650">
        <v>1</v>
      </c>
      <c r="S115" s="666">
        <v>0.33333333333333331</v>
      </c>
      <c r="T115" s="731">
        <v>0.5</v>
      </c>
      <c r="U115" s="689">
        <v>0.25</v>
      </c>
    </row>
    <row r="116" spans="1:21" ht="14.4" customHeight="1" x14ac:dyDescent="0.3">
      <c r="A116" s="649">
        <v>21</v>
      </c>
      <c r="B116" s="650" t="s">
        <v>581</v>
      </c>
      <c r="C116" s="650">
        <v>89301211</v>
      </c>
      <c r="D116" s="729" t="s">
        <v>5558</v>
      </c>
      <c r="E116" s="730" t="s">
        <v>3648</v>
      </c>
      <c r="F116" s="650" t="s">
        <v>3625</v>
      </c>
      <c r="G116" s="650" t="s">
        <v>3692</v>
      </c>
      <c r="H116" s="650" t="s">
        <v>1839</v>
      </c>
      <c r="I116" s="650" t="s">
        <v>1941</v>
      </c>
      <c r="J116" s="650" t="s">
        <v>3506</v>
      </c>
      <c r="K116" s="650" t="s">
        <v>3507</v>
      </c>
      <c r="L116" s="651">
        <v>6.98</v>
      </c>
      <c r="M116" s="651">
        <v>6.98</v>
      </c>
      <c r="N116" s="650">
        <v>1</v>
      </c>
      <c r="O116" s="731">
        <v>1</v>
      </c>
      <c r="P116" s="651">
        <v>6.98</v>
      </c>
      <c r="Q116" s="666">
        <v>1</v>
      </c>
      <c r="R116" s="650">
        <v>1</v>
      </c>
      <c r="S116" s="666">
        <v>1</v>
      </c>
      <c r="T116" s="731">
        <v>1</v>
      </c>
      <c r="U116" s="689">
        <v>1</v>
      </c>
    </row>
    <row r="117" spans="1:21" ht="14.4" customHeight="1" x14ac:dyDescent="0.3">
      <c r="A117" s="649">
        <v>21</v>
      </c>
      <c r="B117" s="650" t="s">
        <v>581</v>
      </c>
      <c r="C117" s="650">
        <v>89301211</v>
      </c>
      <c r="D117" s="729" t="s">
        <v>5558</v>
      </c>
      <c r="E117" s="730" t="s">
        <v>3648</v>
      </c>
      <c r="F117" s="650" t="s">
        <v>3625</v>
      </c>
      <c r="G117" s="650" t="s">
        <v>3692</v>
      </c>
      <c r="H117" s="650" t="s">
        <v>1839</v>
      </c>
      <c r="I117" s="650" t="s">
        <v>2028</v>
      </c>
      <c r="J117" s="650" t="s">
        <v>3508</v>
      </c>
      <c r="K117" s="650" t="s">
        <v>3509</v>
      </c>
      <c r="L117" s="651">
        <v>10.73</v>
      </c>
      <c r="M117" s="651">
        <v>10.73</v>
      </c>
      <c r="N117" s="650">
        <v>1</v>
      </c>
      <c r="O117" s="731">
        <v>0.5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21</v>
      </c>
      <c r="B118" s="650" t="s">
        <v>581</v>
      </c>
      <c r="C118" s="650">
        <v>89301211</v>
      </c>
      <c r="D118" s="729" t="s">
        <v>5558</v>
      </c>
      <c r="E118" s="730" t="s">
        <v>3648</v>
      </c>
      <c r="F118" s="650" t="s">
        <v>3625</v>
      </c>
      <c r="G118" s="650" t="s">
        <v>3692</v>
      </c>
      <c r="H118" s="650" t="s">
        <v>1839</v>
      </c>
      <c r="I118" s="650" t="s">
        <v>2920</v>
      </c>
      <c r="J118" s="650" t="s">
        <v>3583</v>
      </c>
      <c r="K118" s="650" t="s">
        <v>2802</v>
      </c>
      <c r="L118" s="651">
        <v>17.690000000000001</v>
      </c>
      <c r="M118" s="651">
        <v>17.690000000000001</v>
      </c>
      <c r="N118" s="650">
        <v>1</v>
      </c>
      <c r="O118" s="731">
        <v>1</v>
      </c>
      <c r="P118" s="651">
        <v>17.690000000000001</v>
      </c>
      <c r="Q118" s="666">
        <v>1</v>
      </c>
      <c r="R118" s="650">
        <v>1</v>
      </c>
      <c r="S118" s="666">
        <v>1</v>
      </c>
      <c r="T118" s="731">
        <v>1</v>
      </c>
      <c r="U118" s="689">
        <v>1</v>
      </c>
    </row>
    <row r="119" spans="1:21" ht="14.4" customHeight="1" x14ac:dyDescent="0.3">
      <c r="A119" s="649">
        <v>21</v>
      </c>
      <c r="B119" s="650" t="s">
        <v>581</v>
      </c>
      <c r="C119" s="650">
        <v>89301211</v>
      </c>
      <c r="D119" s="729" t="s">
        <v>5558</v>
      </c>
      <c r="E119" s="730" t="s">
        <v>3648</v>
      </c>
      <c r="F119" s="650" t="s">
        <v>3625</v>
      </c>
      <c r="G119" s="650" t="s">
        <v>3681</v>
      </c>
      <c r="H119" s="650" t="s">
        <v>582</v>
      </c>
      <c r="I119" s="650" t="s">
        <v>3682</v>
      </c>
      <c r="J119" s="650" t="s">
        <v>3683</v>
      </c>
      <c r="K119" s="650" t="s">
        <v>3684</v>
      </c>
      <c r="L119" s="651">
        <v>1789.73</v>
      </c>
      <c r="M119" s="651">
        <v>8948.65</v>
      </c>
      <c r="N119" s="650">
        <v>5</v>
      </c>
      <c r="O119" s="731">
        <v>3.5</v>
      </c>
      <c r="P119" s="651">
        <v>1789.73</v>
      </c>
      <c r="Q119" s="666">
        <v>0.2</v>
      </c>
      <c r="R119" s="650">
        <v>1</v>
      </c>
      <c r="S119" s="666">
        <v>0.2</v>
      </c>
      <c r="T119" s="731">
        <v>0.5</v>
      </c>
      <c r="U119" s="689">
        <v>0.14285714285714285</v>
      </c>
    </row>
    <row r="120" spans="1:21" ht="14.4" customHeight="1" x14ac:dyDescent="0.3">
      <c r="A120" s="649">
        <v>21</v>
      </c>
      <c r="B120" s="650" t="s">
        <v>581</v>
      </c>
      <c r="C120" s="650">
        <v>89301211</v>
      </c>
      <c r="D120" s="729" t="s">
        <v>5558</v>
      </c>
      <c r="E120" s="730" t="s">
        <v>3648</v>
      </c>
      <c r="F120" s="650" t="s">
        <v>3625</v>
      </c>
      <c r="G120" s="650" t="s">
        <v>3850</v>
      </c>
      <c r="H120" s="650" t="s">
        <v>1839</v>
      </c>
      <c r="I120" s="650" t="s">
        <v>3851</v>
      </c>
      <c r="J120" s="650" t="s">
        <v>3852</v>
      </c>
      <c r="K120" s="650" t="s">
        <v>3853</v>
      </c>
      <c r="L120" s="651">
        <v>1509.4</v>
      </c>
      <c r="M120" s="651">
        <v>1509.4</v>
      </c>
      <c r="N120" s="650">
        <v>1</v>
      </c>
      <c r="O120" s="731">
        <v>1</v>
      </c>
      <c r="P120" s="651">
        <v>1509.4</v>
      </c>
      <c r="Q120" s="666">
        <v>1</v>
      </c>
      <c r="R120" s="650">
        <v>1</v>
      </c>
      <c r="S120" s="666">
        <v>1</v>
      </c>
      <c r="T120" s="731">
        <v>1</v>
      </c>
      <c r="U120" s="689">
        <v>1</v>
      </c>
    </row>
    <row r="121" spans="1:21" ht="14.4" customHeight="1" x14ac:dyDescent="0.3">
      <c r="A121" s="649">
        <v>21</v>
      </c>
      <c r="B121" s="650" t="s">
        <v>581</v>
      </c>
      <c r="C121" s="650">
        <v>89301211</v>
      </c>
      <c r="D121" s="729" t="s">
        <v>5558</v>
      </c>
      <c r="E121" s="730" t="s">
        <v>3648</v>
      </c>
      <c r="F121" s="650" t="s">
        <v>3625</v>
      </c>
      <c r="G121" s="650" t="s">
        <v>3706</v>
      </c>
      <c r="H121" s="650" t="s">
        <v>1839</v>
      </c>
      <c r="I121" s="650" t="s">
        <v>1980</v>
      </c>
      <c r="J121" s="650" t="s">
        <v>1981</v>
      </c>
      <c r="K121" s="650" t="s">
        <v>3514</v>
      </c>
      <c r="L121" s="651">
        <v>162.13</v>
      </c>
      <c r="M121" s="651">
        <v>162.13</v>
      </c>
      <c r="N121" s="650">
        <v>1</v>
      </c>
      <c r="O121" s="731">
        <v>0.5</v>
      </c>
      <c r="P121" s="651"/>
      <c r="Q121" s="666">
        <v>0</v>
      </c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21</v>
      </c>
      <c r="B122" s="650" t="s">
        <v>581</v>
      </c>
      <c r="C122" s="650">
        <v>89301211</v>
      </c>
      <c r="D122" s="729" t="s">
        <v>5558</v>
      </c>
      <c r="E122" s="730" t="s">
        <v>3648</v>
      </c>
      <c r="F122" s="650" t="s">
        <v>3625</v>
      </c>
      <c r="G122" s="650" t="s">
        <v>3710</v>
      </c>
      <c r="H122" s="650" t="s">
        <v>582</v>
      </c>
      <c r="I122" s="650" t="s">
        <v>1326</v>
      </c>
      <c r="J122" s="650" t="s">
        <v>1327</v>
      </c>
      <c r="K122" s="650" t="s">
        <v>1328</v>
      </c>
      <c r="L122" s="651">
        <v>400.21</v>
      </c>
      <c r="M122" s="651">
        <v>400.21</v>
      </c>
      <c r="N122" s="650">
        <v>1</v>
      </c>
      <c r="O122" s="731">
        <v>0.5</v>
      </c>
      <c r="P122" s="651">
        <v>400.21</v>
      </c>
      <c r="Q122" s="666">
        <v>1</v>
      </c>
      <c r="R122" s="650">
        <v>1</v>
      </c>
      <c r="S122" s="666">
        <v>1</v>
      </c>
      <c r="T122" s="731">
        <v>0.5</v>
      </c>
      <c r="U122" s="689">
        <v>1</v>
      </c>
    </row>
    <row r="123" spans="1:21" ht="14.4" customHeight="1" x14ac:dyDescent="0.3">
      <c r="A123" s="649">
        <v>21</v>
      </c>
      <c r="B123" s="650" t="s">
        <v>581</v>
      </c>
      <c r="C123" s="650">
        <v>89301211</v>
      </c>
      <c r="D123" s="729" t="s">
        <v>5558</v>
      </c>
      <c r="E123" s="730" t="s">
        <v>3648</v>
      </c>
      <c r="F123" s="650" t="s">
        <v>3625</v>
      </c>
      <c r="G123" s="650" t="s">
        <v>3710</v>
      </c>
      <c r="H123" s="650" t="s">
        <v>582</v>
      </c>
      <c r="I123" s="650" t="s">
        <v>3711</v>
      </c>
      <c r="J123" s="650" t="s">
        <v>1327</v>
      </c>
      <c r="K123" s="650" t="s">
        <v>1975</v>
      </c>
      <c r="L123" s="651">
        <v>0</v>
      </c>
      <c r="M123" s="651">
        <v>0</v>
      </c>
      <c r="N123" s="650">
        <v>1</v>
      </c>
      <c r="O123" s="731">
        <v>0.5</v>
      </c>
      <c r="P123" s="651">
        <v>0</v>
      </c>
      <c r="Q123" s="666"/>
      <c r="R123" s="650">
        <v>1</v>
      </c>
      <c r="S123" s="666">
        <v>1</v>
      </c>
      <c r="T123" s="731">
        <v>0.5</v>
      </c>
      <c r="U123" s="689">
        <v>1</v>
      </c>
    </row>
    <row r="124" spans="1:21" ht="14.4" customHeight="1" x14ac:dyDescent="0.3">
      <c r="A124" s="649">
        <v>21</v>
      </c>
      <c r="B124" s="650" t="s">
        <v>581</v>
      </c>
      <c r="C124" s="650">
        <v>89301211</v>
      </c>
      <c r="D124" s="729" t="s">
        <v>5558</v>
      </c>
      <c r="E124" s="730" t="s">
        <v>3648</v>
      </c>
      <c r="F124" s="650" t="s">
        <v>3625</v>
      </c>
      <c r="G124" s="650" t="s">
        <v>3714</v>
      </c>
      <c r="H124" s="650" t="s">
        <v>582</v>
      </c>
      <c r="I124" s="650" t="s">
        <v>3854</v>
      </c>
      <c r="J124" s="650" t="s">
        <v>3855</v>
      </c>
      <c r="K124" s="650" t="s">
        <v>3856</v>
      </c>
      <c r="L124" s="651">
        <v>75.36</v>
      </c>
      <c r="M124" s="651">
        <v>150.72</v>
      </c>
      <c r="N124" s="650">
        <v>2</v>
      </c>
      <c r="O124" s="731">
        <v>2</v>
      </c>
      <c r="P124" s="651">
        <v>75.36</v>
      </c>
      <c r="Q124" s="666">
        <v>0.5</v>
      </c>
      <c r="R124" s="650">
        <v>1</v>
      </c>
      <c r="S124" s="666">
        <v>0.5</v>
      </c>
      <c r="T124" s="731">
        <v>1</v>
      </c>
      <c r="U124" s="689">
        <v>0.5</v>
      </c>
    </row>
    <row r="125" spans="1:21" ht="14.4" customHeight="1" x14ac:dyDescent="0.3">
      <c r="A125" s="649">
        <v>21</v>
      </c>
      <c r="B125" s="650" t="s">
        <v>581</v>
      </c>
      <c r="C125" s="650">
        <v>89301211</v>
      </c>
      <c r="D125" s="729" t="s">
        <v>5558</v>
      </c>
      <c r="E125" s="730" t="s">
        <v>3648</v>
      </c>
      <c r="F125" s="650" t="s">
        <v>3625</v>
      </c>
      <c r="G125" s="650" t="s">
        <v>3724</v>
      </c>
      <c r="H125" s="650" t="s">
        <v>582</v>
      </c>
      <c r="I125" s="650" t="s">
        <v>1454</v>
      </c>
      <c r="J125" s="650" t="s">
        <v>3857</v>
      </c>
      <c r="K125" s="650" t="s">
        <v>3858</v>
      </c>
      <c r="L125" s="651">
        <v>2332.38</v>
      </c>
      <c r="M125" s="651">
        <v>4664.76</v>
      </c>
      <c r="N125" s="650">
        <v>2</v>
      </c>
      <c r="O125" s="731">
        <v>2</v>
      </c>
      <c r="P125" s="651">
        <v>2332.38</v>
      </c>
      <c r="Q125" s="666">
        <v>0.5</v>
      </c>
      <c r="R125" s="650">
        <v>1</v>
      </c>
      <c r="S125" s="666">
        <v>0.5</v>
      </c>
      <c r="T125" s="731">
        <v>1</v>
      </c>
      <c r="U125" s="689">
        <v>0.5</v>
      </c>
    </row>
    <row r="126" spans="1:21" ht="14.4" customHeight="1" x14ac:dyDescent="0.3">
      <c r="A126" s="649">
        <v>21</v>
      </c>
      <c r="B126" s="650" t="s">
        <v>581</v>
      </c>
      <c r="C126" s="650">
        <v>89301211</v>
      </c>
      <c r="D126" s="729" t="s">
        <v>5558</v>
      </c>
      <c r="E126" s="730" t="s">
        <v>3648</v>
      </c>
      <c r="F126" s="650" t="s">
        <v>3625</v>
      </c>
      <c r="G126" s="650" t="s">
        <v>3724</v>
      </c>
      <c r="H126" s="650" t="s">
        <v>582</v>
      </c>
      <c r="I126" s="650" t="s">
        <v>1144</v>
      </c>
      <c r="J126" s="650" t="s">
        <v>3727</v>
      </c>
      <c r="K126" s="650" t="s">
        <v>3728</v>
      </c>
      <c r="L126" s="651">
        <v>880.88</v>
      </c>
      <c r="M126" s="651">
        <v>1761.76</v>
      </c>
      <c r="N126" s="650">
        <v>2</v>
      </c>
      <c r="O126" s="731">
        <v>2</v>
      </c>
      <c r="P126" s="651">
        <v>1761.76</v>
      </c>
      <c r="Q126" s="666">
        <v>1</v>
      </c>
      <c r="R126" s="650">
        <v>2</v>
      </c>
      <c r="S126" s="666">
        <v>1</v>
      </c>
      <c r="T126" s="731">
        <v>2</v>
      </c>
      <c r="U126" s="689">
        <v>1</v>
      </c>
    </row>
    <row r="127" spans="1:21" ht="14.4" customHeight="1" x14ac:dyDescent="0.3">
      <c r="A127" s="649">
        <v>21</v>
      </c>
      <c r="B127" s="650" t="s">
        <v>581</v>
      </c>
      <c r="C127" s="650">
        <v>89301211</v>
      </c>
      <c r="D127" s="729" t="s">
        <v>5558</v>
      </c>
      <c r="E127" s="730" t="s">
        <v>3648</v>
      </c>
      <c r="F127" s="650" t="s">
        <v>3625</v>
      </c>
      <c r="G127" s="650" t="s">
        <v>3724</v>
      </c>
      <c r="H127" s="650" t="s">
        <v>582</v>
      </c>
      <c r="I127" s="650" t="s">
        <v>1144</v>
      </c>
      <c r="J127" s="650" t="s">
        <v>3727</v>
      </c>
      <c r="K127" s="650" t="s">
        <v>3728</v>
      </c>
      <c r="L127" s="651">
        <v>515.07000000000005</v>
      </c>
      <c r="M127" s="651">
        <v>515.07000000000005</v>
      </c>
      <c r="N127" s="650">
        <v>1</v>
      </c>
      <c r="O127" s="731">
        <v>1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21</v>
      </c>
      <c r="B128" s="650" t="s">
        <v>581</v>
      </c>
      <c r="C128" s="650">
        <v>89301211</v>
      </c>
      <c r="D128" s="729" t="s">
        <v>5558</v>
      </c>
      <c r="E128" s="730" t="s">
        <v>3648</v>
      </c>
      <c r="F128" s="650" t="s">
        <v>3625</v>
      </c>
      <c r="G128" s="650" t="s">
        <v>3724</v>
      </c>
      <c r="H128" s="650" t="s">
        <v>582</v>
      </c>
      <c r="I128" s="650" t="s">
        <v>1330</v>
      </c>
      <c r="J128" s="650" t="s">
        <v>3729</v>
      </c>
      <c r="K128" s="650" t="s">
        <v>3730</v>
      </c>
      <c r="L128" s="651">
        <v>1629.03</v>
      </c>
      <c r="M128" s="651">
        <v>3258.06</v>
      </c>
      <c r="N128" s="650">
        <v>2</v>
      </c>
      <c r="O128" s="731">
        <v>2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21</v>
      </c>
      <c r="B129" s="650" t="s">
        <v>581</v>
      </c>
      <c r="C129" s="650">
        <v>89301211</v>
      </c>
      <c r="D129" s="729" t="s">
        <v>5558</v>
      </c>
      <c r="E129" s="730" t="s">
        <v>3648</v>
      </c>
      <c r="F129" s="650" t="s">
        <v>3625</v>
      </c>
      <c r="G129" s="650" t="s">
        <v>3732</v>
      </c>
      <c r="H129" s="650" t="s">
        <v>582</v>
      </c>
      <c r="I129" s="650" t="s">
        <v>3736</v>
      </c>
      <c r="J129" s="650" t="s">
        <v>3737</v>
      </c>
      <c r="K129" s="650" t="s">
        <v>3735</v>
      </c>
      <c r="L129" s="651">
        <v>0</v>
      </c>
      <c r="M129" s="651">
        <v>0</v>
      </c>
      <c r="N129" s="650">
        <v>3</v>
      </c>
      <c r="O129" s="731">
        <v>2.5</v>
      </c>
      <c r="P129" s="651"/>
      <c r="Q129" s="666"/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21</v>
      </c>
      <c r="B130" s="650" t="s">
        <v>581</v>
      </c>
      <c r="C130" s="650">
        <v>89301211</v>
      </c>
      <c r="D130" s="729" t="s">
        <v>5558</v>
      </c>
      <c r="E130" s="730" t="s">
        <v>3648</v>
      </c>
      <c r="F130" s="650" t="s">
        <v>3625</v>
      </c>
      <c r="G130" s="650" t="s">
        <v>3859</v>
      </c>
      <c r="H130" s="650" t="s">
        <v>1839</v>
      </c>
      <c r="I130" s="650" t="s">
        <v>3860</v>
      </c>
      <c r="J130" s="650" t="s">
        <v>3573</v>
      </c>
      <c r="K130" s="650" t="s">
        <v>3861</v>
      </c>
      <c r="L130" s="651">
        <v>561.54</v>
      </c>
      <c r="M130" s="651">
        <v>1123.08</v>
      </c>
      <c r="N130" s="650">
        <v>2</v>
      </c>
      <c r="O130" s="731">
        <v>1.5</v>
      </c>
      <c r="P130" s="651">
        <v>561.54</v>
      </c>
      <c r="Q130" s="666">
        <v>0.5</v>
      </c>
      <c r="R130" s="650">
        <v>1</v>
      </c>
      <c r="S130" s="666">
        <v>0.5</v>
      </c>
      <c r="T130" s="731">
        <v>0.5</v>
      </c>
      <c r="U130" s="689">
        <v>0.33333333333333331</v>
      </c>
    </row>
    <row r="131" spans="1:21" ht="14.4" customHeight="1" x14ac:dyDescent="0.3">
      <c r="A131" s="649">
        <v>21</v>
      </c>
      <c r="B131" s="650" t="s">
        <v>581</v>
      </c>
      <c r="C131" s="650">
        <v>89301211</v>
      </c>
      <c r="D131" s="729" t="s">
        <v>5558</v>
      </c>
      <c r="E131" s="730" t="s">
        <v>3648</v>
      </c>
      <c r="F131" s="650" t="s">
        <v>3625</v>
      </c>
      <c r="G131" s="650" t="s">
        <v>3862</v>
      </c>
      <c r="H131" s="650" t="s">
        <v>582</v>
      </c>
      <c r="I131" s="650" t="s">
        <v>3863</v>
      </c>
      <c r="J131" s="650" t="s">
        <v>3864</v>
      </c>
      <c r="K131" s="650" t="s">
        <v>3865</v>
      </c>
      <c r="L131" s="651">
        <v>0</v>
      </c>
      <c r="M131" s="651">
        <v>0</v>
      </c>
      <c r="N131" s="650">
        <v>1</v>
      </c>
      <c r="O131" s="731">
        <v>1</v>
      </c>
      <c r="P131" s="651"/>
      <c r="Q131" s="666"/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21</v>
      </c>
      <c r="B132" s="650" t="s">
        <v>581</v>
      </c>
      <c r="C132" s="650">
        <v>89301211</v>
      </c>
      <c r="D132" s="729" t="s">
        <v>5558</v>
      </c>
      <c r="E132" s="730" t="s">
        <v>3648</v>
      </c>
      <c r="F132" s="650" t="s">
        <v>3625</v>
      </c>
      <c r="G132" s="650" t="s">
        <v>3862</v>
      </c>
      <c r="H132" s="650" t="s">
        <v>582</v>
      </c>
      <c r="I132" s="650" t="s">
        <v>3866</v>
      </c>
      <c r="J132" s="650" t="s">
        <v>3864</v>
      </c>
      <c r="K132" s="650" t="s">
        <v>1066</v>
      </c>
      <c r="L132" s="651">
        <v>0</v>
      </c>
      <c r="M132" s="651">
        <v>0</v>
      </c>
      <c r="N132" s="650">
        <v>1</v>
      </c>
      <c r="O132" s="731">
        <v>0.5</v>
      </c>
      <c r="P132" s="651">
        <v>0</v>
      </c>
      <c r="Q132" s="666"/>
      <c r="R132" s="650">
        <v>1</v>
      </c>
      <c r="S132" s="666">
        <v>1</v>
      </c>
      <c r="T132" s="731">
        <v>0.5</v>
      </c>
      <c r="U132" s="689">
        <v>1</v>
      </c>
    </row>
    <row r="133" spans="1:21" ht="14.4" customHeight="1" x14ac:dyDescent="0.3">
      <c r="A133" s="649">
        <v>21</v>
      </c>
      <c r="B133" s="650" t="s">
        <v>581</v>
      </c>
      <c r="C133" s="650">
        <v>89301211</v>
      </c>
      <c r="D133" s="729" t="s">
        <v>5558</v>
      </c>
      <c r="E133" s="730" t="s">
        <v>3648</v>
      </c>
      <c r="F133" s="650" t="s">
        <v>3625</v>
      </c>
      <c r="G133" s="650" t="s">
        <v>3754</v>
      </c>
      <c r="H133" s="650" t="s">
        <v>582</v>
      </c>
      <c r="I133" s="650" t="s">
        <v>3757</v>
      </c>
      <c r="J133" s="650" t="s">
        <v>3755</v>
      </c>
      <c r="K133" s="650" t="s">
        <v>3756</v>
      </c>
      <c r="L133" s="651">
        <v>0</v>
      </c>
      <c r="M133" s="651">
        <v>0</v>
      </c>
      <c r="N133" s="650">
        <v>3</v>
      </c>
      <c r="O133" s="731">
        <v>2</v>
      </c>
      <c r="P133" s="651"/>
      <c r="Q133" s="666"/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21</v>
      </c>
      <c r="B134" s="650" t="s">
        <v>581</v>
      </c>
      <c r="C134" s="650">
        <v>89301211</v>
      </c>
      <c r="D134" s="729" t="s">
        <v>5558</v>
      </c>
      <c r="E134" s="730" t="s">
        <v>3648</v>
      </c>
      <c r="F134" s="650" t="s">
        <v>3625</v>
      </c>
      <c r="G134" s="650" t="s">
        <v>3867</v>
      </c>
      <c r="H134" s="650" t="s">
        <v>582</v>
      </c>
      <c r="I134" s="650" t="s">
        <v>3868</v>
      </c>
      <c r="J134" s="650" t="s">
        <v>2351</v>
      </c>
      <c r="K134" s="650" t="s">
        <v>3869</v>
      </c>
      <c r="L134" s="651">
        <v>0</v>
      </c>
      <c r="M134" s="651">
        <v>0</v>
      </c>
      <c r="N134" s="650">
        <v>1</v>
      </c>
      <c r="O134" s="731">
        <v>0.5</v>
      </c>
      <c r="P134" s="651"/>
      <c r="Q134" s="666"/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21</v>
      </c>
      <c r="B135" s="650" t="s">
        <v>581</v>
      </c>
      <c r="C135" s="650">
        <v>89301211</v>
      </c>
      <c r="D135" s="729" t="s">
        <v>5558</v>
      </c>
      <c r="E135" s="730" t="s">
        <v>3648</v>
      </c>
      <c r="F135" s="650" t="s">
        <v>3625</v>
      </c>
      <c r="G135" s="650" t="s">
        <v>3761</v>
      </c>
      <c r="H135" s="650" t="s">
        <v>1839</v>
      </c>
      <c r="I135" s="650" t="s">
        <v>1984</v>
      </c>
      <c r="J135" s="650" t="s">
        <v>1985</v>
      </c>
      <c r="K135" s="650" t="s">
        <v>1986</v>
      </c>
      <c r="L135" s="651">
        <v>0</v>
      </c>
      <c r="M135" s="651">
        <v>0</v>
      </c>
      <c r="N135" s="650">
        <v>1</v>
      </c>
      <c r="O135" s="731">
        <v>0.5</v>
      </c>
      <c r="P135" s="651"/>
      <c r="Q135" s="666"/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21</v>
      </c>
      <c r="B136" s="650" t="s">
        <v>581</v>
      </c>
      <c r="C136" s="650">
        <v>89301211</v>
      </c>
      <c r="D136" s="729" t="s">
        <v>5558</v>
      </c>
      <c r="E136" s="730" t="s">
        <v>3648</v>
      </c>
      <c r="F136" s="650" t="s">
        <v>3625</v>
      </c>
      <c r="G136" s="650" t="s">
        <v>3761</v>
      </c>
      <c r="H136" s="650" t="s">
        <v>1839</v>
      </c>
      <c r="I136" s="650" t="s">
        <v>3870</v>
      </c>
      <c r="J136" s="650" t="s">
        <v>1985</v>
      </c>
      <c r="K136" s="650" t="s">
        <v>3871</v>
      </c>
      <c r="L136" s="651">
        <v>0</v>
      </c>
      <c r="M136" s="651">
        <v>0</v>
      </c>
      <c r="N136" s="650">
        <v>1</v>
      </c>
      <c r="O136" s="731">
        <v>1</v>
      </c>
      <c r="P136" s="651"/>
      <c r="Q136" s="666"/>
      <c r="R136" s="650"/>
      <c r="S136" s="666">
        <v>0</v>
      </c>
      <c r="T136" s="731"/>
      <c r="U136" s="689">
        <v>0</v>
      </c>
    </row>
    <row r="137" spans="1:21" ht="14.4" customHeight="1" x14ac:dyDescent="0.3">
      <c r="A137" s="649">
        <v>21</v>
      </c>
      <c r="B137" s="650" t="s">
        <v>581</v>
      </c>
      <c r="C137" s="650">
        <v>89301211</v>
      </c>
      <c r="D137" s="729" t="s">
        <v>5558</v>
      </c>
      <c r="E137" s="730" t="s">
        <v>3648</v>
      </c>
      <c r="F137" s="650" t="s">
        <v>3625</v>
      </c>
      <c r="G137" s="650" t="s">
        <v>3763</v>
      </c>
      <c r="H137" s="650" t="s">
        <v>582</v>
      </c>
      <c r="I137" s="650" t="s">
        <v>3872</v>
      </c>
      <c r="J137" s="650" t="s">
        <v>3765</v>
      </c>
      <c r="K137" s="650" t="s">
        <v>3873</v>
      </c>
      <c r="L137" s="651">
        <v>0</v>
      </c>
      <c r="M137" s="651">
        <v>0</v>
      </c>
      <c r="N137" s="650">
        <v>2</v>
      </c>
      <c r="O137" s="731">
        <v>2</v>
      </c>
      <c r="P137" s="651">
        <v>0</v>
      </c>
      <c r="Q137" s="666"/>
      <c r="R137" s="650">
        <v>2</v>
      </c>
      <c r="S137" s="666">
        <v>1</v>
      </c>
      <c r="T137" s="731">
        <v>2</v>
      </c>
      <c r="U137" s="689">
        <v>1</v>
      </c>
    </row>
    <row r="138" spans="1:21" ht="14.4" customHeight="1" x14ac:dyDescent="0.3">
      <c r="A138" s="649">
        <v>21</v>
      </c>
      <c r="B138" s="650" t="s">
        <v>581</v>
      </c>
      <c r="C138" s="650">
        <v>89301211</v>
      </c>
      <c r="D138" s="729" t="s">
        <v>5558</v>
      </c>
      <c r="E138" s="730" t="s">
        <v>3648</v>
      </c>
      <c r="F138" s="650" t="s">
        <v>3625</v>
      </c>
      <c r="G138" s="650" t="s">
        <v>3874</v>
      </c>
      <c r="H138" s="650" t="s">
        <v>582</v>
      </c>
      <c r="I138" s="650" t="s">
        <v>2392</v>
      </c>
      <c r="J138" s="650" t="s">
        <v>2393</v>
      </c>
      <c r="K138" s="650" t="s">
        <v>3875</v>
      </c>
      <c r="L138" s="651">
        <v>242.93</v>
      </c>
      <c r="M138" s="651">
        <v>485.86</v>
      </c>
      <c r="N138" s="650">
        <v>2</v>
      </c>
      <c r="O138" s="731">
        <v>2</v>
      </c>
      <c r="P138" s="651">
        <v>242.93</v>
      </c>
      <c r="Q138" s="666">
        <v>0.5</v>
      </c>
      <c r="R138" s="650">
        <v>1</v>
      </c>
      <c r="S138" s="666">
        <v>0.5</v>
      </c>
      <c r="T138" s="731">
        <v>1</v>
      </c>
      <c r="U138" s="689">
        <v>0.5</v>
      </c>
    </row>
    <row r="139" spans="1:21" ht="14.4" customHeight="1" x14ac:dyDescent="0.3">
      <c r="A139" s="649">
        <v>21</v>
      </c>
      <c r="B139" s="650" t="s">
        <v>581</v>
      </c>
      <c r="C139" s="650">
        <v>89301211</v>
      </c>
      <c r="D139" s="729" t="s">
        <v>5558</v>
      </c>
      <c r="E139" s="730" t="s">
        <v>3648</v>
      </c>
      <c r="F139" s="650" t="s">
        <v>3625</v>
      </c>
      <c r="G139" s="650" t="s">
        <v>3776</v>
      </c>
      <c r="H139" s="650" t="s">
        <v>582</v>
      </c>
      <c r="I139" s="650" t="s">
        <v>960</v>
      </c>
      <c r="J139" s="650" t="s">
        <v>3777</v>
      </c>
      <c r="K139" s="650" t="s">
        <v>3778</v>
      </c>
      <c r="L139" s="651">
        <v>56.01</v>
      </c>
      <c r="M139" s="651">
        <v>56.01</v>
      </c>
      <c r="N139" s="650">
        <v>1</v>
      </c>
      <c r="O139" s="731">
        <v>0.5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21</v>
      </c>
      <c r="B140" s="650" t="s">
        <v>581</v>
      </c>
      <c r="C140" s="650">
        <v>89301211</v>
      </c>
      <c r="D140" s="729" t="s">
        <v>5558</v>
      </c>
      <c r="E140" s="730" t="s">
        <v>3648</v>
      </c>
      <c r="F140" s="650" t="s">
        <v>3625</v>
      </c>
      <c r="G140" s="650" t="s">
        <v>3671</v>
      </c>
      <c r="H140" s="650" t="s">
        <v>1839</v>
      </c>
      <c r="I140" s="650" t="s">
        <v>2865</v>
      </c>
      <c r="J140" s="650" t="s">
        <v>2018</v>
      </c>
      <c r="K140" s="650" t="s">
        <v>2866</v>
      </c>
      <c r="L140" s="651">
        <v>937.93</v>
      </c>
      <c r="M140" s="651">
        <v>5627.58</v>
      </c>
      <c r="N140" s="650">
        <v>6</v>
      </c>
      <c r="O140" s="731">
        <v>3.5</v>
      </c>
      <c r="P140" s="651">
        <v>2813.79</v>
      </c>
      <c r="Q140" s="666">
        <v>0.5</v>
      </c>
      <c r="R140" s="650">
        <v>3</v>
      </c>
      <c r="S140" s="666">
        <v>0.5</v>
      </c>
      <c r="T140" s="731">
        <v>1.5</v>
      </c>
      <c r="U140" s="689">
        <v>0.42857142857142855</v>
      </c>
    </row>
    <row r="141" spans="1:21" ht="14.4" customHeight="1" x14ac:dyDescent="0.3">
      <c r="A141" s="649">
        <v>21</v>
      </c>
      <c r="B141" s="650" t="s">
        <v>581</v>
      </c>
      <c r="C141" s="650">
        <v>89301211</v>
      </c>
      <c r="D141" s="729" t="s">
        <v>5558</v>
      </c>
      <c r="E141" s="730" t="s">
        <v>3648</v>
      </c>
      <c r="F141" s="650" t="s">
        <v>3625</v>
      </c>
      <c r="G141" s="650" t="s">
        <v>3671</v>
      </c>
      <c r="H141" s="650" t="s">
        <v>1839</v>
      </c>
      <c r="I141" s="650" t="s">
        <v>3876</v>
      </c>
      <c r="J141" s="650" t="s">
        <v>2018</v>
      </c>
      <c r="K141" s="650" t="s">
        <v>3877</v>
      </c>
      <c r="L141" s="651">
        <v>0</v>
      </c>
      <c r="M141" s="651">
        <v>0</v>
      </c>
      <c r="N141" s="650">
        <v>1</v>
      </c>
      <c r="O141" s="731">
        <v>1</v>
      </c>
      <c r="P141" s="651"/>
      <c r="Q141" s="666"/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21</v>
      </c>
      <c r="B142" s="650" t="s">
        <v>581</v>
      </c>
      <c r="C142" s="650">
        <v>89301211</v>
      </c>
      <c r="D142" s="729" t="s">
        <v>5558</v>
      </c>
      <c r="E142" s="730" t="s">
        <v>3648</v>
      </c>
      <c r="F142" s="650" t="s">
        <v>3625</v>
      </c>
      <c r="G142" s="650" t="s">
        <v>3671</v>
      </c>
      <c r="H142" s="650" t="s">
        <v>1839</v>
      </c>
      <c r="I142" s="650" t="s">
        <v>2868</v>
      </c>
      <c r="J142" s="650" t="s">
        <v>2018</v>
      </c>
      <c r="K142" s="650" t="s">
        <v>2869</v>
      </c>
      <c r="L142" s="651">
        <v>1166.47</v>
      </c>
      <c r="M142" s="651">
        <v>11664.7</v>
      </c>
      <c r="N142" s="650">
        <v>10</v>
      </c>
      <c r="O142" s="731">
        <v>5.5</v>
      </c>
      <c r="P142" s="651">
        <v>5832.35</v>
      </c>
      <c r="Q142" s="666">
        <v>0.5</v>
      </c>
      <c r="R142" s="650">
        <v>5</v>
      </c>
      <c r="S142" s="666">
        <v>0.5</v>
      </c>
      <c r="T142" s="731">
        <v>2.5</v>
      </c>
      <c r="U142" s="689">
        <v>0.45454545454545453</v>
      </c>
    </row>
    <row r="143" spans="1:21" ht="14.4" customHeight="1" x14ac:dyDescent="0.3">
      <c r="A143" s="649">
        <v>21</v>
      </c>
      <c r="B143" s="650" t="s">
        <v>581</v>
      </c>
      <c r="C143" s="650">
        <v>89301211</v>
      </c>
      <c r="D143" s="729" t="s">
        <v>5558</v>
      </c>
      <c r="E143" s="730" t="s">
        <v>3648</v>
      </c>
      <c r="F143" s="650" t="s">
        <v>3625</v>
      </c>
      <c r="G143" s="650" t="s">
        <v>3671</v>
      </c>
      <c r="H143" s="650" t="s">
        <v>1839</v>
      </c>
      <c r="I143" s="650" t="s">
        <v>1927</v>
      </c>
      <c r="J143" s="650" t="s">
        <v>1924</v>
      </c>
      <c r="K143" s="650" t="s">
        <v>2869</v>
      </c>
      <c r="L143" s="651">
        <v>2332.92</v>
      </c>
      <c r="M143" s="651">
        <v>4665.84</v>
      </c>
      <c r="N143" s="650">
        <v>2</v>
      </c>
      <c r="O143" s="731">
        <v>2</v>
      </c>
      <c r="P143" s="651">
        <v>4665.84</v>
      </c>
      <c r="Q143" s="666">
        <v>1</v>
      </c>
      <c r="R143" s="650">
        <v>2</v>
      </c>
      <c r="S143" s="666">
        <v>1</v>
      </c>
      <c r="T143" s="731">
        <v>2</v>
      </c>
      <c r="U143" s="689">
        <v>1</v>
      </c>
    </row>
    <row r="144" spans="1:21" ht="14.4" customHeight="1" x14ac:dyDescent="0.3">
      <c r="A144" s="649">
        <v>21</v>
      </c>
      <c r="B144" s="650" t="s">
        <v>581</v>
      </c>
      <c r="C144" s="650">
        <v>89301211</v>
      </c>
      <c r="D144" s="729" t="s">
        <v>5558</v>
      </c>
      <c r="E144" s="730" t="s">
        <v>3648</v>
      </c>
      <c r="F144" s="650" t="s">
        <v>3625</v>
      </c>
      <c r="G144" s="650" t="s">
        <v>3672</v>
      </c>
      <c r="H144" s="650" t="s">
        <v>582</v>
      </c>
      <c r="I144" s="650" t="s">
        <v>3791</v>
      </c>
      <c r="J144" s="650" t="s">
        <v>3674</v>
      </c>
      <c r="K144" s="650" t="s">
        <v>793</v>
      </c>
      <c r="L144" s="651">
        <v>97.97</v>
      </c>
      <c r="M144" s="651">
        <v>881.73</v>
      </c>
      <c r="N144" s="650">
        <v>9</v>
      </c>
      <c r="O144" s="731">
        <v>6.5</v>
      </c>
      <c r="P144" s="651">
        <v>489.85</v>
      </c>
      <c r="Q144" s="666">
        <v>0.55555555555555558</v>
      </c>
      <c r="R144" s="650">
        <v>5</v>
      </c>
      <c r="S144" s="666">
        <v>0.55555555555555558</v>
      </c>
      <c r="T144" s="731">
        <v>4</v>
      </c>
      <c r="U144" s="689">
        <v>0.61538461538461542</v>
      </c>
    </row>
    <row r="145" spans="1:21" ht="14.4" customHeight="1" x14ac:dyDescent="0.3">
      <c r="A145" s="649">
        <v>21</v>
      </c>
      <c r="B145" s="650" t="s">
        <v>581</v>
      </c>
      <c r="C145" s="650">
        <v>89301211</v>
      </c>
      <c r="D145" s="729" t="s">
        <v>5558</v>
      </c>
      <c r="E145" s="730" t="s">
        <v>3648</v>
      </c>
      <c r="F145" s="650" t="s">
        <v>3625</v>
      </c>
      <c r="G145" s="650" t="s">
        <v>3672</v>
      </c>
      <c r="H145" s="650" t="s">
        <v>582</v>
      </c>
      <c r="I145" s="650" t="s">
        <v>3878</v>
      </c>
      <c r="J145" s="650" t="s">
        <v>792</v>
      </c>
      <c r="K145" s="650" t="s">
        <v>3879</v>
      </c>
      <c r="L145" s="651">
        <v>48.98</v>
      </c>
      <c r="M145" s="651">
        <v>146.94</v>
      </c>
      <c r="N145" s="650">
        <v>3</v>
      </c>
      <c r="O145" s="731">
        <v>1.5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21</v>
      </c>
      <c r="B146" s="650" t="s">
        <v>581</v>
      </c>
      <c r="C146" s="650">
        <v>89301211</v>
      </c>
      <c r="D146" s="729" t="s">
        <v>5558</v>
      </c>
      <c r="E146" s="730" t="s">
        <v>3648</v>
      </c>
      <c r="F146" s="650" t="s">
        <v>3625</v>
      </c>
      <c r="G146" s="650" t="s">
        <v>3669</v>
      </c>
      <c r="H146" s="650" t="s">
        <v>1839</v>
      </c>
      <c r="I146" s="650" t="s">
        <v>2042</v>
      </c>
      <c r="J146" s="650" t="s">
        <v>2043</v>
      </c>
      <c r="K146" s="650" t="s">
        <v>3418</v>
      </c>
      <c r="L146" s="651">
        <v>1359.61</v>
      </c>
      <c r="M146" s="651">
        <v>1359.61</v>
      </c>
      <c r="N146" s="650">
        <v>1</v>
      </c>
      <c r="O146" s="731">
        <v>1</v>
      </c>
      <c r="P146" s="651"/>
      <c r="Q146" s="666">
        <v>0</v>
      </c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21</v>
      </c>
      <c r="B147" s="650" t="s">
        <v>581</v>
      </c>
      <c r="C147" s="650">
        <v>89301211</v>
      </c>
      <c r="D147" s="729" t="s">
        <v>5558</v>
      </c>
      <c r="E147" s="730" t="s">
        <v>3648</v>
      </c>
      <c r="F147" s="650" t="s">
        <v>3625</v>
      </c>
      <c r="G147" s="650" t="s">
        <v>3806</v>
      </c>
      <c r="H147" s="650" t="s">
        <v>582</v>
      </c>
      <c r="I147" s="650" t="s">
        <v>1294</v>
      </c>
      <c r="J147" s="650" t="s">
        <v>3809</v>
      </c>
      <c r="K147" s="650" t="s">
        <v>3810</v>
      </c>
      <c r="L147" s="651">
        <v>91.52</v>
      </c>
      <c r="M147" s="651">
        <v>91.52</v>
      </c>
      <c r="N147" s="650">
        <v>1</v>
      </c>
      <c r="O147" s="731">
        <v>1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21</v>
      </c>
      <c r="B148" s="650" t="s">
        <v>581</v>
      </c>
      <c r="C148" s="650">
        <v>89301211</v>
      </c>
      <c r="D148" s="729" t="s">
        <v>5558</v>
      </c>
      <c r="E148" s="730" t="s">
        <v>3648</v>
      </c>
      <c r="F148" s="650" t="s">
        <v>3625</v>
      </c>
      <c r="G148" s="650" t="s">
        <v>3880</v>
      </c>
      <c r="H148" s="650" t="s">
        <v>582</v>
      </c>
      <c r="I148" s="650" t="s">
        <v>756</v>
      </c>
      <c r="J148" s="650" t="s">
        <v>757</v>
      </c>
      <c r="K148" s="650" t="s">
        <v>3881</v>
      </c>
      <c r="L148" s="651">
        <v>127.5</v>
      </c>
      <c r="M148" s="651">
        <v>127.5</v>
      </c>
      <c r="N148" s="650">
        <v>1</v>
      </c>
      <c r="O148" s="731">
        <v>1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21</v>
      </c>
      <c r="B149" s="650" t="s">
        <v>581</v>
      </c>
      <c r="C149" s="650">
        <v>89301211</v>
      </c>
      <c r="D149" s="729" t="s">
        <v>5558</v>
      </c>
      <c r="E149" s="730" t="s">
        <v>3648</v>
      </c>
      <c r="F149" s="650" t="s">
        <v>3625</v>
      </c>
      <c r="G149" s="650" t="s">
        <v>3821</v>
      </c>
      <c r="H149" s="650" t="s">
        <v>582</v>
      </c>
      <c r="I149" s="650" t="s">
        <v>857</v>
      </c>
      <c r="J149" s="650" t="s">
        <v>3822</v>
      </c>
      <c r="K149" s="650" t="s">
        <v>3823</v>
      </c>
      <c r="L149" s="651">
        <v>0</v>
      </c>
      <c r="M149" s="651">
        <v>0</v>
      </c>
      <c r="N149" s="650">
        <v>1</v>
      </c>
      <c r="O149" s="731">
        <v>1</v>
      </c>
      <c r="P149" s="651"/>
      <c r="Q149" s="666"/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21</v>
      </c>
      <c r="B150" s="650" t="s">
        <v>581</v>
      </c>
      <c r="C150" s="650">
        <v>89301211</v>
      </c>
      <c r="D150" s="729" t="s">
        <v>5558</v>
      </c>
      <c r="E150" s="730" t="s">
        <v>3648</v>
      </c>
      <c r="F150" s="650" t="s">
        <v>3625</v>
      </c>
      <c r="G150" s="650" t="s">
        <v>3824</v>
      </c>
      <c r="H150" s="650" t="s">
        <v>582</v>
      </c>
      <c r="I150" s="650" t="s">
        <v>726</v>
      </c>
      <c r="J150" s="650" t="s">
        <v>727</v>
      </c>
      <c r="K150" s="650" t="s">
        <v>3825</v>
      </c>
      <c r="L150" s="651">
        <v>43.99</v>
      </c>
      <c r="M150" s="651">
        <v>43.99</v>
      </c>
      <c r="N150" s="650">
        <v>1</v>
      </c>
      <c r="O150" s="731">
        <v>0.5</v>
      </c>
      <c r="P150" s="651"/>
      <c r="Q150" s="666">
        <v>0</v>
      </c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21</v>
      </c>
      <c r="B151" s="650" t="s">
        <v>581</v>
      </c>
      <c r="C151" s="650">
        <v>89301211</v>
      </c>
      <c r="D151" s="729" t="s">
        <v>5558</v>
      </c>
      <c r="E151" s="730" t="s">
        <v>3648</v>
      </c>
      <c r="F151" s="650" t="s">
        <v>3625</v>
      </c>
      <c r="G151" s="650" t="s">
        <v>3829</v>
      </c>
      <c r="H151" s="650" t="s">
        <v>582</v>
      </c>
      <c r="I151" s="650" t="s">
        <v>2344</v>
      </c>
      <c r="J151" s="650" t="s">
        <v>946</v>
      </c>
      <c r="K151" s="650" t="s">
        <v>3882</v>
      </c>
      <c r="L151" s="651">
        <v>57.85</v>
      </c>
      <c r="M151" s="651">
        <v>231.4</v>
      </c>
      <c r="N151" s="650">
        <v>4</v>
      </c>
      <c r="O151" s="731">
        <v>4</v>
      </c>
      <c r="P151" s="651">
        <v>115.7</v>
      </c>
      <c r="Q151" s="666">
        <v>0.5</v>
      </c>
      <c r="R151" s="650">
        <v>2</v>
      </c>
      <c r="S151" s="666">
        <v>0.5</v>
      </c>
      <c r="T151" s="731">
        <v>2</v>
      </c>
      <c r="U151" s="689">
        <v>0.5</v>
      </c>
    </row>
    <row r="152" spans="1:21" ht="14.4" customHeight="1" x14ac:dyDescent="0.3">
      <c r="A152" s="649">
        <v>21</v>
      </c>
      <c r="B152" s="650" t="s">
        <v>581</v>
      </c>
      <c r="C152" s="650">
        <v>89301211</v>
      </c>
      <c r="D152" s="729" t="s">
        <v>5558</v>
      </c>
      <c r="E152" s="730" t="s">
        <v>3648</v>
      </c>
      <c r="F152" s="650" t="s">
        <v>3625</v>
      </c>
      <c r="G152" s="650" t="s">
        <v>3883</v>
      </c>
      <c r="H152" s="650" t="s">
        <v>582</v>
      </c>
      <c r="I152" s="650" t="s">
        <v>3884</v>
      </c>
      <c r="J152" s="650" t="s">
        <v>2453</v>
      </c>
      <c r="K152" s="650" t="s">
        <v>2518</v>
      </c>
      <c r="L152" s="651">
        <v>98.31</v>
      </c>
      <c r="M152" s="651">
        <v>98.31</v>
      </c>
      <c r="N152" s="650">
        <v>1</v>
      </c>
      <c r="O152" s="731">
        <v>0.5</v>
      </c>
      <c r="P152" s="651">
        <v>98.31</v>
      </c>
      <c r="Q152" s="666">
        <v>1</v>
      </c>
      <c r="R152" s="650">
        <v>1</v>
      </c>
      <c r="S152" s="666">
        <v>1</v>
      </c>
      <c r="T152" s="731">
        <v>0.5</v>
      </c>
      <c r="U152" s="689">
        <v>1</v>
      </c>
    </row>
    <row r="153" spans="1:21" ht="14.4" customHeight="1" x14ac:dyDescent="0.3">
      <c r="A153" s="649">
        <v>21</v>
      </c>
      <c r="B153" s="650" t="s">
        <v>581</v>
      </c>
      <c r="C153" s="650">
        <v>89301211</v>
      </c>
      <c r="D153" s="729" t="s">
        <v>5558</v>
      </c>
      <c r="E153" s="730" t="s">
        <v>3648</v>
      </c>
      <c r="F153" s="650" t="s">
        <v>3625</v>
      </c>
      <c r="G153" s="650" t="s">
        <v>3883</v>
      </c>
      <c r="H153" s="650" t="s">
        <v>582</v>
      </c>
      <c r="I153" s="650" t="s">
        <v>3885</v>
      </c>
      <c r="J153" s="650" t="s">
        <v>3886</v>
      </c>
      <c r="K153" s="650" t="s">
        <v>3887</v>
      </c>
      <c r="L153" s="651">
        <v>98.31</v>
      </c>
      <c r="M153" s="651">
        <v>98.31</v>
      </c>
      <c r="N153" s="650">
        <v>1</v>
      </c>
      <c r="O153" s="731">
        <v>0.5</v>
      </c>
      <c r="P153" s="651"/>
      <c r="Q153" s="666">
        <v>0</v>
      </c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21</v>
      </c>
      <c r="B154" s="650" t="s">
        <v>581</v>
      </c>
      <c r="C154" s="650">
        <v>89301211</v>
      </c>
      <c r="D154" s="729" t="s">
        <v>5558</v>
      </c>
      <c r="E154" s="730" t="s">
        <v>3648</v>
      </c>
      <c r="F154" s="650" t="s">
        <v>3625</v>
      </c>
      <c r="G154" s="650" t="s">
        <v>3831</v>
      </c>
      <c r="H154" s="650" t="s">
        <v>1839</v>
      </c>
      <c r="I154" s="650" t="s">
        <v>1878</v>
      </c>
      <c r="J154" s="650" t="s">
        <v>1879</v>
      </c>
      <c r="K154" s="650" t="s">
        <v>1880</v>
      </c>
      <c r="L154" s="651">
        <v>32.74</v>
      </c>
      <c r="M154" s="651">
        <v>32.74</v>
      </c>
      <c r="N154" s="650">
        <v>1</v>
      </c>
      <c r="O154" s="731">
        <v>0.5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21</v>
      </c>
      <c r="B155" s="650" t="s">
        <v>581</v>
      </c>
      <c r="C155" s="650">
        <v>89301211</v>
      </c>
      <c r="D155" s="729" t="s">
        <v>5558</v>
      </c>
      <c r="E155" s="730" t="s">
        <v>3648</v>
      </c>
      <c r="F155" s="650" t="s">
        <v>3625</v>
      </c>
      <c r="G155" s="650" t="s">
        <v>3831</v>
      </c>
      <c r="H155" s="650" t="s">
        <v>1839</v>
      </c>
      <c r="I155" s="650" t="s">
        <v>1920</v>
      </c>
      <c r="J155" s="650" t="s">
        <v>1917</v>
      </c>
      <c r="K155" s="650" t="s">
        <v>2826</v>
      </c>
      <c r="L155" s="651">
        <v>98.23</v>
      </c>
      <c r="M155" s="651">
        <v>98.23</v>
      </c>
      <c r="N155" s="650">
        <v>1</v>
      </c>
      <c r="O155" s="731">
        <v>0.5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21</v>
      </c>
      <c r="B156" s="650" t="s">
        <v>581</v>
      </c>
      <c r="C156" s="650">
        <v>89301211</v>
      </c>
      <c r="D156" s="729" t="s">
        <v>5558</v>
      </c>
      <c r="E156" s="730" t="s">
        <v>3648</v>
      </c>
      <c r="F156" s="650" t="s">
        <v>3625</v>
      </c>
      <c r="G156" s="650" t="s">
        <v>3888</v>
      </c>
      <c r="H156" s="650" t="s">
        <v>582</v>
      </c>
      <c r="I156" s="650" t="s">
        <v>3889</v>
      </c>
      <c r="J156" s="650" t="s">
        <v>3890</v>
      </c>
      <c r="K156" s="650" t="s">
        <v>3891</v>
      </c>
      <c r="L156" s="651">
        <v>17.53</v>
      </c>
      <c r="M156" s="651">
        <v>17.53</v>
      </c>
      <c r="N156" s="650">
        <v>1</v>
      </c>
      <c r="O156" s="731">
        <v>1</v>
      </c>
      <c r="P156" s="651">
        <v>17.53</v>
      </c>
      <c r="Q156" s="666">
        <v>1</v>
      </c>
      <c r="R156" s="650">
        <v>1</v>
      </c>
      <c r="S156" s="666">
        <v>1</v>
      </c>
      <c r="T156" s="731">
        <v>1</v>
      </c>
      <c r="U156" s="689">
        <v>1</v>
      </c>
    </row>
    <row r="157" spans="1:21" ht="14.4" customHeight="1" x14ac:dyDescent="0.3">
      <c r="A157" s="649">
        <v>21</v>
      </c>
      <c r="B157" s="650" t="s">
        <v>581</v>
      </c>
      <c r="C157" s="650">
        <v>89301211</v>
      </c>
      <c r="D157" s="729" t="s">
        <v>5558</v>
      </c>
      <c r="E157" s="730" t="s">
        <v>3648</v>
      </c>
      <c r="F157" s="650" t="s">
        <v>3625</v>
      </c>
      <c r="G157" s="650" t="s">
        <v>3836</v>
      </c>
      <c r="H157" s="650" t="s">
        <v>582</v>
      </c>
      <c r="I157" s="650" t="s">
        <v>3892</v>
      </c>
      <c r="J157" s="650" t="s">
        <v>1734</v>
      </c>
      <c r="K157" s="650" t="s">
        <v>977</v>
      </c>
      <c r="L157" s="651">
        <v>0</v>
      </c>
      <c r="M157" s="651">
        <v>0</v>
      </c>
      <c r="N157" s="650">
        <v>2</v>
      </c>
      <c r="O157" s="731">
        <v>1</v>
      </c>
      <c r="P157" s="651"/>
      <c r="Q157" s="666"/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21</v>
      </c>
      <c r="B158" s="650" t="s">
        <v>581</v>
      </c>
      <c r="C158" s="650">
        <v>89301211</v>
      </c>
      <c r="D158" s="729" t="s">
        <v>5558</v>
      </c>
      <c r="E158" s="730" t="s">
        <v>3648</v>
      </c>
      <c r="F158" s="650" t="s">
        <v>3625</v>
      </c>
      <c r="G158" s="650" t="s">
        <v>3836</v>
      </c>
      <c r="H158" s="650" t="s">
        <v>582</v>
      </c>
      <c r="I158" s="650" t="s">
        <v>3838</v>
      </c>
      <c r="J158" s="650" t="s">
        <v>1734</v>
      </c>
      <c r="K158" s="650" t="s">
        <v>3840</v>
      </c>
      <c r="L158" s="651">
        <v>0</v>
      </c>
      <c r="M158" s="651">
        <v>0</v>
      </c>
      <c r="N158" s="650">
        <v>2</v>
      </c>
      <c r="O158" s="731">
        <v>1.5</v>
      </c>
      <c r="P158" s="651">
        <v>0</v>
      </c>
      <c r="Q158" s="666"/>
      <c r="R158" s="650">
        <v>2</v>
      </c>
      <c r="S158" s="666">
        <v>1</v>
      </c>
      <c r="T158" s="731">
        <v>1.5</v>
      </c>
      <c r="U158" s="689">
        <v>1</v>
      </c>
    </row>
    <row r="159" spans="1:21" ht="14.4" customHeight="1" x14ac:dyDescent="0.3">
      <c r="A159" s="649">
        <v>21</v>
      </c>
      <c r="B159" s="650" t="s">
        <v>581</v>
      </c>
      <c r="C159" s="650">
        <v>89301211</v>
      </c>
      <c r="D159" s="729" t="s">
        <v>5558</v>
      </c>
      <c r="E159" s="730" t="s">
        <v>3648</v>
      </c>
      <c r="F159" s="650" t="s">
        <v>3625</v>
      </c>
      <c r="G159" s="650" t="s">
        <v>3836</v>
      </c>
      <c r="H159" s="650" t="s">
        <v>582</v>
      </c>
      <c r="I159" s="650" t="s">
        <v>3893</v>
      </c>
      <c r="J159" s="650" t="s">
        <v>1734</v>
      </c>
      <c r="K159" s="650" t="s">
        <v>3894</v>
      </c>
      <c r="L159" s="651">
        <v>0</v>
      </c>
      <c r="M159" s="651">
        <v>0</v>
      </c>
      <c r="N159" s="650">
        <v>1</v>
      </c>
      <c r="O159" s="731">
        <v>0.5</v>
      </c>
      <c r="P159" s="651"/>
      <c r="Q159" s="666"/>
      <c r="R159" s="650"/>
      <c r="S159" s="666">
        <v>0</v>
      </c>
      <c r="T159" s="731"/>
      <c r="U159" s="689">
        <v>0</v>
      </c>
    </row>
    <row r="160" spans="1:21" ht="14.4" customHeight="1" x14ac:dyDescent="0.3">
      <c r="A160" s="649">
        <v>21</v>
      </c>
      <c r="B160" s="650" t="s">
        <v>581</v>
      </c>
      <c r="C160" s="650">
        <v>89301211</v>
      </c>
      <c r="D160" s="729" t="s">
        <v>5558</v>
      </c>
      <c r="E160" s="730" t="s">
        <v>3648</v>
      </c>
      <c r="F160" s="650" t="s">
        <v>3625</v>
      </c>
      <c r="G160" s="650" t="s">
        <v>3836</v>
      </c>
      <c r="H160" s="650" t="s">
        <v>582</v>
      </c>
      <c r="I160" s="650" t="s">
        <v>3895</v>
      </c>
      <c r="J160" s="650" t="s">
        <v>1734</v>
      </c>
      <c r="K160" s="650" t="s">
        <v>3894</v>
      </c>
      <c r="L160" s="651">
        <v>0</v>
      </c>
      <c r="M160" s="651">
        <v>0</v>
      </c>
      <c r="N160" s="650">
        <v>1</v>
      </c>
      <c r="O160" s="731">
        <v>1</v>
      </c>
      <c r="P160" s="651">
        <v>0</v>
      </c>
      <c r="Q160" s="666"/>
      <c r="R160" s="650">
        <v>1</v>
      </c>
      <c r="S160" s="666">
        <v>1</v>
      </c>
      <c r="T160" s="731">
        <v>1</v>
      </c>
      <c r="U160" s="689">
        <v>1</v>
      </c>
    </row>
    <row r="161" spans="1:21" ht="14.4" customHeight="1" x14ac:dyDescent="0.3">
      <c r="A161" s="649">
        <v>21</v>
      </c>
      <c r="B161" s="650" t="s">
        <v>581</v>
      </c>
      <c r="C161" s="650">
        <v>89301211</v>
      </c>
      <c r="D161" s="729" t="s">
        <v>5558</v>
      </c>
      <c r="E161" s="730" t="s">
        <v>3648</v>
      </c>
      <c r="F161" s="650" t="s">
        <v>3627</v>
      </c>
      <c r="G161" s="650" t="s">
        <v>3844</v>
      </c>
      <c r="H161" s="650" t="s">
        <v>582</v>
      </c>
      <c r="I161" s="650" t="s">
        <v>3896</v>
      </c>
      <c r="J161" s="650" t="s">
        <v>3897</v>
      </c>
      <c r="K161" s="650" t="s">
        <v>3898</v>
      </c>
      <c r="L161" s="651">
        <v>1000</v>
      </c>
      <c r="M161" s="651">
        <v>1000</v>
      </c>
      <c r="N161" s="650">
        <v>1</v>
      </c>
      <c r="O161" s="731">
        <v>1</v>
      </c>
      <c r="P161" s="651"/>
      <c r="Q161" s="666">
        <v>0</v>
      </c>
      <c r="R161" s="650"/>
      <c r="S161" s="666">
        <v>0</v>
      </c>
      <c r="T161" s="731"/>
      <c r="U161" s="689">
        <v>0</v>
      </c>
    </row>
    <row r="162" spans="1:21" ht="14.4" customHeight="1" x14ac:dyDescent="0.3">
      <c r="A162" s="649">
        <v>21</v>
      </c>
      <c r="B162" s="650" t="s">
        <v>581</v>
      </c>
      <c r="C162" s="650">
        <v>89301211</v>
      </c>
      <c r="D162" s="729" t="s">
        <v>5558</v>
      </c>
      <c r="E162" s="730" t="s">
        <v>3649</v>
      </c>
      <c r="F162" s="650" t="s">
        <v>3625</v>
      </c>
      <c r="G162" s="650" t="s">
        <v>3677</v>
      </c>
      <c r="H162" s="650" t="s">
        <v>582</v>
      </c>
      <c r="I162" s="650" t="s">
        <v>695</v>
      </c>
      <c r="J162" s="650" t="s">
        <v>696</v>
      </c>
      <c r="K162" s="650" t="s">
        <v>3678</v>
      </c>
      <c r="L162" s="651">
        <v>42.42</v>
      </c>
      <c r="M162" s="651">
        <v>127.26</v>
      </c>
      <c r="N162" s="650">
        <v>3</v>
      </c>
      <c r="O162" s="731">
        <v>2</v>
      </c>
      <c r="P162" s="651">
        <v>42.42</v>
      </c>
      <c r="Q162" s="666">
        <v>0.33333333333333331</v>
      </c>
      <c r="R162" s="650">
        <v>1</v>
      </c>
      <c r="S162" s="666">
        <v>0.33333333333333331</v>
      </c>
      <c r="T162" s="731">
        <v>0.5</v>
      </c>
      <c r="U162" s="689">
        <v>0.25</v>
      </c>
    </row>
    <row r="163" spans="1:21" ht="14.4" customHeight="1" x14ac:dyDescent="0.3">
      <c r="A163" s="649">
        <v>21</v>
      </c>
      <c r="B163" s="650" t="s">
        <v>581</v>
      </c>
      <c r="C163" s="650">
        <v>89301211</v>
      </c>
      <c r="D163" s="729" t="s">
        <v>5558</v>
      </c>
      <c r="E163" s="730" t="s">
        <v>3649</v>
      </c>
      <c r="F163" s="650" t="s">
        <v>3625</v>
      </c>
      <c r="G163" s="650" t="s">
        <v>3692</v>
      </c>
      <c r="H163" s="650" t="s">
        <v>1839</v>
      </c>
      <c r="I163" s="650" t="s">
        <v>2028</v>
      </c>
      <c r="J163" s="650" t="s">
        <v>3508</v>
      </c>
      <c r="K163" s="650" t="s">
        <v>3509</v>
      </c>
      <c r="L163" s="651">
        <v>10.73</v>
      </c>
      <c r="M163" s="651">
        <v>10.73</v>
      </c>
      <c r="N163" s="650">
        <v>1</v>
      </c>
      <c r="O163" s="731">
        <v>0.5</v>
      </c>
      <c r="P163" s="651">
        <v>10.73</v>
      </c>
      <c r="Q163" s="666">
        <v>1</v>
      </c>
      <c r="R163" s="650">
        <v>1</v>
      </c>
      <c r="S163" s="666">
        <v>1</v>
      </c>
      <c r="T163" s="731">
        <v>0.5</v>
      </c>
      <c r="U163" s="689">
        <v>1</v>
      </c>
    </row>
    <row r="164" spans="1:21" ht="14.4" customHeight="1" x14ac:dyDescent="0.3">
      <c r="A164" s="649">
        <v>21</v>
      </c>
      <c r="B164" s="650" t="s">
        <v>581</v>
      </c>
      <c r="C164" s="650">
        <v>89301211</v>
      </c>
      <c r="D164" s="729" t="s">
        <v>5558</v>
      </c>
      <c r="E164" s="730" t="s">
        <v>3649</v>
      </c>
      <c r="F164" s="650" t="s">
        <v>3625</v>
      </c>
      <c r="G164" s="650" t="s">
        <v>3707</v>
      </c>
      <c r="H164" s="650" t="s">
        <v>582</v>
      </c>
      <c r="I164" s="650" t="s">
        <v>3899</v>
      </c>
      <c r="J164" s="650" t="s">
        <v>803</v>
      </c>
      <c r="K164" s="650" t="s">
        <v>3900</v>
      </c>
      <c r="L164" s="651">
        <v>0</v>
      </c>
      <c r="M164" s="651">
        <v>0</v>
      </c>
      <c r="N164" s="650">
        <v>1</v>
      </c>
      <c r="O164" s="731">
        <v>0.5</v>
      </c>
      <c r="P164" s="651"/>
      <c r="Q164" s="666"/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21</v>
      </c>
      <c r="B165" s="650" t="s">
        <v>581</v>
      </c>
      <c r="C165" s="650">
        <v>89301211</v>
      </c>
      <c r="D165" s="729" t="s">
        <v>5558</v>
      </c>
      <c r="E165" s="730" t="s">
        <v>3649</v>
      </c>
      <c r="F165" s="650" t="s">
        <v>3625</v>
      </c>
      <c r="G165" s="650" t="s">
        <v>3724</v>
      </c>
      <c r="H165" s="650" t="s">
        <v>582</v>
      </c>
      <c r="I165" s="650" t="s">
        <v>1621</v>
      </c>
      <c r="J165" s="650" t="s">
        <v>3725</v>
      </c>
      <c r="K165" s="650" t="s">
        <v>3726</v>
      </c>
      <c r="L165" s="651">
        <v>2787.72</v>
      </c>
      <c r="M165" s="651">
        <v>2787.72</v>
      </c>
      <c r="N165" s="650">
        <v>1</v>
      </c>
      <c r="O165" s="731">
        <v>1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21</v>
      </c>
      <c r="B166" s="650" t="s">
        <v>581</v>
      </c>
      <c r="C166" s="650">
        <v>89301211</v>
      </c>
      <c r="D166" s="729" t="s">
        <v>5558</v>
      </c>
      <c r="E166" s="730" t="s">
        <v>3649</v>
      </c>
      <c r="F166" s="650" t="s">
        <v>3625</v>
      </c>
      <c r="G166" s="650" t="s">
        <v>3724</v>
      </c>
      <c r="H166" s="650" t="s">
        <v>582</v>
      </c>
      <c r="I166" s="650" t="s">
        <v>1330</v>
      </c>
      <c r="J166" s="650" t="s">
        <v>3729</v>
      </c>
      <c r="K166" s="650" t="s">
        <v>3730</v>
      </c>
      <c r="L166" s="651">
        <v>1030.1500000000001</v>
      </c>
      <c r="M166" s="651">
        <v>1030.1500000000001</v>
      </c>
      <c r="N166" s="650">
        <v>1</v>
      </c>
      <c r="O166" s="731">
        <v>1</v>
      </c>
      <c r="P166" s="651"/>
      <c r="Q166" s="666">
        <v>0</v>
      </c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21</v>
      </c>
      <c r="B167" s="650" t="s">
        <v>581</v>
      </c>
      <c r="C167" s="650">
        <v>89301211</v>
      </c>
      <c r="D167" s="729" t="s">
        <v>5558</v>
      </c>
      <c r="E167" s="730" t="s">
        <v>3649</v>
      </c>
      <c r="F167" s="650" t="s">
        <v>3625</v>
      </c>
      <c r="G167" s="650" t="s">
        <v>3901</v>
      </c>
      <c r="H167" s="650" t="s">
        <v>582</v>
      </c>
      <c r="I167" s="650" t="s">
        <v>1037</v>
      </c>
      <c r="J167" s="650" t="s">
        <v>1038</v>
      </c>
      <c r="K167" s="650" t="s">
        <v>3902</v>
      </c>
      <c r="L167" s="651">
        <v>0</v>
      </c>
      <c r="M167" s="651">
        <v>0</v>
      </c>
      <c r="N167" s="650">
        <v>1</v>
      </c>
      <c r="O167" s="731">
        <v>0.5</v>
      </c>
      <c r="P167" s="651"/>
      <c r="Q167" s="666"/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21</v>
      </c>
      <c r="B168" s="650" t="s">
        <v>581</v>
      </c>
      <c r="C168" s="650">
        <v>89301211</v>
      </c>
      <c r="D168" s="729" t="s">
        <v>5558</v>
      </c>
      <c r="E168" s="730" t="s">
        <v>3649</v>
      </c>
      <c r="F168" s="650" t="s">
        <v>3625</v>
      </c>
      <c r="G168" s="650" t="s">
        <v>3903</v>
      </c>
      <c r="H168" s="650" t="s">
        <v>582</v>
      </c>
      <c r="I168" s="650" t="s">
        <v>3904</v>
      </c>
      <c r="J168" s="650" t="s">
        <v>3905</v>
      </c>
      <c r="K168" s="650" t="s">
        <v>3906</v>
      </c>
      <c r="L168" s="651">
        <v>0</v>
      </c>
      <c r="M168" s="651">
        <v>0</v>
      </c>
      <c r="N168" s="650">
        <v>1</v>
      </c>
      <c r="O168" s="731">
        <v>1</v>
      </c>
      <c r="P168" s="651"/>
      <c r="Q168" s="666"/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21</v>
      </c>
      <c r="B169" s="650" t="s">
        <v>581</v>
      </c>
      <c r="C169" s="650">
        <v>89301211</v>
      </c>
      <c r="D169" s="729" t="s">
        <v>5558</v>
      </c>
      <c r="E169" s="730" t="s">
        <v>3649</v>
      </c>
      <c r="F169" s="650" t="s">
        <v>3625</v>
      </c>
      <c r="G169" s="650" t="s">
        <v>3907</v>
      </c>
      <c r="H169" s="650" t="s">
        <v>582</v>
      </c>
      <c r="I169" s="650" t="s">
        <v>2222</v>
      </c>
      <c r="J169" s="650" t="s">
        <v>2223</v>
      </c>
      <c r="K169" s="650" t="s">
        <v>2224</v>
      </c>
      <c r="L169" s="651">
        <v>153.52000000000001</v>
      </c>
      <c r="M169" s="651">
        <v>153.52000000000001</v>
      </c>
      <c r="N169" s="650">
        <v>1</v>
      </c>
      <c r="O169" s="731">
        <v>1</v>
      </c>
      <c r="P169" s="651">
        <v>153.52000000000001</v>
      </c>
      <c r="Q169" s="666">
        <v>1</v>
      </c>
      <c r="R169" s="650">
        <v>1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21</v>
      </c>
      <c r="B170" s="650" t="s">
        <v>581</v>
      </c>
      <c r="C170" s="650">
        <v>89301211</v>
      </c>
      <c r="D170" s="729" t="s">
        <v>5558</v>
      </c>
      <c r="E170" s="730" t="s">
        <v>3649</v>
      </c>
      <c r="F170" s="650" t="s">
        <v>3625</v>
      </c>
      <c r="G170" s="650" t="s">
        <v>3672</v>
      </c>
      <c r="H170" s="650" t="s">
        <v>582</v>
      </c>
      <c r="I170" s="650" t="s">
        <v>3673</v>
      </c>
      <c r="J170" s="650" t="s">
        <v>3674</v>
      </c>
      <c r="K170" s="650" t="s">
        <v>796</v>
      </c>
      <c r="L170" s="651">
        <v>314.89999999999998</v>
      </c>
      <c r="M170" s="651">
        <v>629.79999999999995</v>
      </c>
      <c r="N170" s="650">
        <v>2</v>
      </c>
      <c r="O170" s="731">
        <v>1.5</v>
      </c>
      <c r="P170" s="651">
        <v>629.79999999999995</v>
      </c>
      <c r="Q170" s="666">
        <v>1</v>
      </c>
      <c r="R170" s="650">
        <v>2</v>
      </c>
      <c r="S170" s="666">
        <v>1</v>
      </c>
      <c r="T170" s="731">
        <v>1.5</v>
      </c>
      <c r="U170" s="689">
        <v>1</v>
      </c>
    </row>
    <row r="171" spans="1:21" ht="14.4" customHeight="1" x14ac:dyDescent="0.3">
      <c r="A171" s="649">
        <v>21</v>
      </c>
      <c r="B171" s="650" t="s">
        <v>581</v>
      </c>
      <c r="C171" s="650">
        <v>89301211</v>
      </c>
      <c r="D171" s="729" t="s">
        <v>5558</v>
      </c>
      <c r="E171" s="730" t="s">
        <v>3649</v>
      </c>
      <c r="F171" s="650" t="s">
        <v>3625</v>
      </c>
      <c r="G171" s="650" t="s">
        <v>3804</v>
      </c>
      <c r="H171" s="650" t="s">
        <v>1839</v>
      </c>
      <c r="I171" s="650" t="s">
        <v>1973</v>
      </c>
      <c r="J171" s="650" t="s">
        <v>1974</v>
      </c>
      <c r="K171" s="650" t="s">
        <v>1975</v>
      </c>
      <c r="L171" s="651">
        <v>67.42</v>
      </c>
      <c r="M171" s="651">
        <v>67.42</v>
      </c>
      <c r="N171" s="650">
        <v>1</v>
      </c>
      <c r="O171" s="731">
        <v>1</v>
      </c>
      <c r="P171" s="651"/>
      <c r="Q171" s="666">
        <v>0</v>
      </c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21</v>
      </c>
      <c r="B172" s="650" t="s">
        <v>581</v>
      </c>
      <c r="C172" s="650">
        <v>89301211</v>
      </c>
      <c r="D172" s="729" t="s">
        <v>5558</v>
      </c>
      <c r="E172" s="730" t="s">
        <v>3649</v>
      </c>
      <c r="F172" s="650" t="s">
        <v>3625</v>
      </c>
      <c r="G172" s="650" t="s">
        <v>3806</v>
      </c>
      <c r="H172" s="650" t="s">
        <v>582</v>
      </c>
      <c r="I172" s="650" t="s">
        <v>2333</v>
      </c>
      <c r="J172" s="650" t="s">
        <v>3807</v>
      </c>
      <c r="K172" s="650" t="s">
        <v>3808</v>
      </c>
      <c r="L172" s="651">
        <v>22.88</v>
      </c>
      <c r="M172" s="651">
        <v>22.88</v>
      </c>
      <c r="N172" s="650">
        <v>1</v>
      </c>
      <c r="O172" s="731">
        <v>0.5</v>
      </c>
      <c r="P172" s="651">
        <v>22.88</v>
      </c>
      <c r="Q172" s="666">
        <v>1</v>
      </c>
      <c r="R172" s="650">
        <v>1</v>
      </c>
      <c r="S172" s="666">
        <v>1</v>
      </c>
      <c r="T172" s="731">
        <v>0.5</v>
      </c>
      <c r="U172" s="689">
        <v>1</v>
      </c>
    </row>
    <row r="173" spans="1:21" ht="14.4" customHeight="1" x14ac:dyDescent="0.3">
      <c r="A173" s="649">
        <v>21</v>
      </c>
      <c r="B173" s="650" t="s">
        <v>581</v>
      </c>
      <c r="C173" s="650">
        <v>89301211</v>
      </c>
      <c r="D173" s="729" t="s">
        <v>5558</v>
      </c>
      <c r="E173" s="730" t="s">
        <v>3649</v>
      </c>
      <c r="F173" s="650" t="s">
        <v>3625</v>
      </c>
      <c r="G173" s="650" t="s">
        <v>3908</v>
      </c>
      <c r="H173" s="650" t="s">
        <v>582</v>
      </c>
      <c r="I173" s="650" t="s">
        <v>1226</v>
      </c>
      <c r="J173" s="650" t="s">
        <v>1227</v>
      </c>
      <c r="K173" s="650" t="s">
        <v>1228</v>
      </c>
      <c r="L173" s="651">
        <v>0</v>
      </c>
      <c r="M173" s="651">
        <v>0</v>
      </c>
      <c r="N173" s="650">
        <v>1</v>
      </c>
      <c r="O173" s="731">
        <v>0.5</v>
      </c>
      <c r="P173" s="651"/>
      <c r="Q173" s="666"/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21</v>
      </c>
      <c r="B174" s="650" t="s">
        <v>581</v>
      </c>
      <c r="C174" s="650">
        <v>89301211</v>
      </c>
      <c r="D174" s="729" t="s">
        <v>5558</v>
      </c>
      <c r="E174" s="730" t="s">
        <v>3649</v>
      </c>
      <c r="F174" s="650" t="s">
        <v>3625</v>
      </c>
      <c r="G174" s="650" t="s">
        <v>3821</v>
      </c>
      <c r="H174" s="650" t="s">
        <v>582</v>
      </c>
      <c r="I174" s="650" t="s">
        <v>857</v>
      </c>
      <c r="J174" s="650" t="s">
        <v>3822</v>
      </c>
      <c r="K174" s="650" t="s">
        <v>3823</v>
      </c>
      <c r="L174" s="651">
        <v>0</v>
      </c>
      <c r="M174" s="651">
        <v>0</v>
      </c>
      <c r="N174" s="650">
        <v>1</v>
      </c>
      <c r="O174" s="731">
        <v>0.5</v>
      </c>
      <c r="P174" s="651"/>
      <c r="Q174" s="666"/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21</v>
      </c>
      <c r="B175" s="650" t="s">
        <v>581</v>
      </c>
      <c r="C175" s="650">
        <v>89301211</v>
      </c>
      <c r="D175" s="729" t="s">
        <v>5558</v>
      </c>
      <c r="E175" s="730" t="s">
        <v>3649</v>
      </c>
      <c r="F175" s="650" t="s">
        <v>3625</v>
      </c>
      <c r="G175" s="650" t="s">
        <v>3909</v>
      </c>
      <c r="H175" s="650" t="s">
        <v>582</v>
      </c>
      <c r="I175" s="650" t="s">
        <v>3910</v>
      </c>
      <c r="J175" s="650" t="s">
        <v>3911</v>
      </c>
      <c r="K175" s="650" t="s">
        <v>3912</v>
      </c>
      <c r="L175" s="651">
        <v>0</v>
      </c>
      <c r="M175" s="651">
        <v>0</v>
      </c>
      <c r="N175" s="650">
        <v>1</v>
      </c>
      <c r="O175" s="731">
        <v>1</v>
      </c>
      <c r="P175" s="651"/>
      <c r="Q175" s="666"/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21</v>
      </c>
      <c r="B176" s="650" t="s">
        <v>581</v>
      </c>
      <c r="C176" s="650">
        <v>89301211</v>
      </c>
      <c r="D176" s="729" t="s">
        <v>5558</v>
      </c>
      <c r="E176" s="730" t="s">
        <v>3649</v>
      </c>
      <c r="F176" s="650" t="s">
        <v>3625</v>
      </c>
      <c r="G176" s="650" t="s">
        <v>3829</v>
      </c>
      <c r="H176" s="650" t="s">
        <v>582</v>
      </c>
      <c r="I176" s="650" t="s">
        <v>2344</v>
      </c>
      <c r="J176" s="650" t="s">
        <v>946</v>
      </c>
      <c r="K176" s="650" t="s">
        <v>3882</v>
      </c>
      <c r="L176" s="651">
        <v>57.85</v>
      </c>
      <c r="M176" s="651">
        <v>57.85</v>
      </c>
      <c r="N176" s="650">
        <v>1</v>
      </c>
      <c r="O176" s="731">
        <v>1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21</v>
      </c>
      <c r="B177" s="650" t="s">
        <v>581</v>
      </c>
      <c r="C177" s="650">
        <v>89301211</v>
      </c>
      <c r="D177" s="729" t="s">
        <v>5558</v>
      </c>
      <c r="E177" s="730" t="s">
        <v>3649</v>
      </c>
      <c r="F177" s="650" t="s">
        <v>3625</v>
      </c>
      <c r="G177" s="650" t="s">
        <v>3831</v>
      </c>
      <c r="H177" s="650" t="s">
        <v>1839</v>
      </c>
      <c r="I177" s="650" t="s">
        <v>1878</v>
      </c>
      <c r="J177" s="650" t="s">
        <v>1879</v>
      </c>
      <c r="K177" s="650" t="s">
        <v>1880</v>
      </c>
      <c r="L177" s="651">
        <v>32.74</v>
      </c>
      <c r="M177" s="651">
        <v>32.74</v>
      </c>
      <c r="N177" s="650">
        <v>1</v>
      </c>
      <c r="O177" s="731">
        <v>1</v>
      </c>
      <c r="P177" s="651">
        <v>32.74</v>
      </c>
      <c r="Q177" s="666">
        <v>1</v>
      </c>
      <c r="R177" s="650">
        <v>1</v>
      </c>
      <c r="S177" s="666">
        <v>1</v>
      </c>
      <c r="T177" s="731">
        <v>1</v>
      </c>
      <c r="U177" s="689">
        <v>1</v>
      </c>
    </row>
    <row r="178" spans="1:21" ht="14.4" customHeight="1" x14ac:dyDescent="0.3">
      <c r="A178" s="649">
        <v>21</v>
      </c>
      <c r="B178" s="650" t="s">
        <v>581</v>
      </c>
      <c r="C178" s="650">
        <v>89301211</v>
      </c>
      <c r="D178" s="729" t="s">
        <v>5558</v>
      </c>
      <c r="E178" s="730" t="s">
        <v>3649</v>
      </c>
      <c r="F178" s="650" t="s">
        <v>3625</v>
      </c>
      <c r="G178" s="650" t="s">
        <v>3832</v>
      </c>
      <c r="H178" s="650" t="s">
        <v>582</v>
      </c>
      <c r="I178" s="650" t="s">
        <v>1223</v>
      </c>
      <c r="J178" s="650" t="s">
        <v>1130</v>
      </c>
      <c r="K178" s="650" t="s">
        <v>1224</v>
      </c>
      <c r="L178" s="651">
        <v>60.97</v>
      </c>
      <c r="M178" s="651">
        <v>60.97</v>
      </c>
      <c r="N178" s="650">
        <v>1</v>
      </c>
      <c r="O178" s="731">
        <v>0.5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21</v>
      </c>
      <c r="B179" s="650" t="s">
        <v>581</v>
      </c>
      <c r="C179" s="650">
        <v>89301211</v>
      </c>
      <c r="D179" s="729" t="s">
        <v>5558</v>
      </c>
      <c r="E179" s="730" t="s">
        <v>3649</v>
      </c>
      <c r="F179" s="650" t="s">
        <v>3627</v>
      </c>
      <c r="G179" s="650" t="s">
        <v>3844</v>
      </c>
      <c r="H179" s="650" t="s">
        <v>582</v>
      </c>
      <c r="I179" s="650" t="s">
        <v>3896</v>
      </c>
      <c r="J179" s="650" t="s">
        <v>3897</v>
      </c>
      <c r="K179" s="650" t="s">
        <v>3898</v>
      </c>
      <c r="L179" s="651">
        <v>1000</v>
      </c>
      <c r="M179" s="651">
        <v>1000</v>
      </c>
      <c r="N179" s="650">
        <v>1</v>
      </c>
      <c r="O179" s="731">
        <v>1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21</v>
      </c>
      <c r="B180" s="650" t="s">
        <v>581</v>
      </c>
      <c r="C180" s="650">
        <v>89301211</v>
      </c>
      <c r="D180" s="729" t="s">
        <v>5558</v>
      </c>
      <c r="E180" s="730" t="s">
        <v>3650</v>
      </c>
      <c r="F180" s="650" t="s">
        <v>3625</v>
      </c>
      <c r="G180" s="650" t="s">
        <v>3913</v>
      </c>
      <c r="H180" s="650" t="s">
        <v>582</v>
      </c>
      <c r="I180" s="650" t="s">
        <v>3914</v>
      </c>
      <c r="J180" s="650" t="s">
        <v>3915</v>
      </c>
      <c r="K180" s="650" t="s">
        <v>3916</v>
      </c>
      <c r="L180" s="651">
        <v>275.23</v>
      </c>
      <c r="M180" s="651">
        <v>275.23</v>
      </c>
      <c r="N180" s="650">
        <v>1</v>
      </c>
      <c r="O180" s="731">
        <v>1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21</v>
      </c>
      <c r="B181" s="650" t="s">
        <v>581</v>
      </c>
      <c r="C181" s="650">
        <v>89301211</v>
      </c>
      <c r="D181" s="729" t="s">
        <v>5558</v>
      </c>
      <c r="E181" s="730" t="s">
        <v>3650</v>
      </c>
      <c r="F181" s="650" t="s">
        <v>3625</v>
      </c>
      <c r="G181" s="650" t="s">
        <v>3913</v>
      </c>
      <c r="H181" s="650" t="s">
        <v>582</v>
      </c>
      <c r="I181" s="650" t="s">
        <v>2641</v>
      </c>
      <c r="J181" s="650" t="s">
        <v>2642</v>
      </c>
      <c r="K181" s="650" t="s">
        <v>3917</v>
      </c>
      <c r="L181" s="651">
        <v>1354.54</v>
      </c>
      <c r="M181" s="651">
        <v>4063.62</v>
      </c>
      <c r="N181" s="650">
        <v>3</v>
      </c>
      <c r="O181" s="731">
        <v>2</v>
      </c>
      <c r="P181" s="651"/>
      <c r="Q181" s="666">
        <v>0</v>
      </c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21</v>
      </c>
      <c r="B182" s="650" t="s">
        <v>581</v>
      </c>
      <c r="C182" s="650">
        <v>89301211</v>
      </c>
      <c r="D182" s="729" t="s">
        <v>5558</v>
      </c>
      <c r="E182" s="730" t="s">
        <v>3650</v>
      </c>
      <c r="F182" s="650" t="s">
        <v>3625</v>
      </c>
      <c r="G182" s="650" t="s">
        <v>3677</v>
      </c>
      <c r="H182" s="650" t="s">
        <v>582</v>
      </c>
      <c r="I182" s="650" t="s">
        <v>1060</v>
      </c>
      <c r="J182" s="650" t="s">
        <v>1061</v>
      </c>
      <c r="K182" s="650" t="s">
        <v>1062</v>
      </c>
      <c r="L182" s="651">
        <v>95.25</v>
      </c>
      <c r="M182" s="651">
        <v>381</v>
      </c>
      <c r="N182" s="650">
        <v>4</v>
      </c>
      <c r="O182" s="731">
        <v>2</v>
      </c>
      <c r="P182" s="651">
        <v>190.5</v>
      </c>
      <c r="Q182" s="666">
        <v>0.5</v>
      </c>
      <c r="R182" s="650">
        <v>2</v>
      </c>
      <c r="S182" s="666">
        <v>0.5</v>
      </c>
      <c r="T182" s="731">
        <v>1</v>
      </c>
      <c r="U182" s="689">
        <v>0.5</v>
      </c>
    </row>
    <row r="183" spans="1:21" ht="14.4" customHeight="1" x14ac:dyDescent="0.3">
      <c r="A183" s="649">
        <v>21</v>
      </c>
      <c r="B183" s="650" t="s">
        <v>581</v>
      </c>
      <c r="C183" s="650">
        <v>89301211</v>
      </c>
      <c r="D183" s="729" t="s">
        <v>5558</v>
      </c>
      <c r="E183" s="730" t="s">
        <v>3650</v>
      </c>
      <c r="F183" s="650" t="s">
        <v>3625</v>
      </c>
      <c r="G183" s="650" t="s">
        <v>3677</v>
      </c>
      <c r="H183" s="650" t="s">
        <v>582</v>
      </c>
      <c r="I183" s="650" t="s">
        <v>695</v>
      </c>
      <c r="J183" s="650" t="s">
        <v>696</v>
      </c>
      <c r="K183" s="650" t="s">
        <v>3678</v>
      </c>
      <c r="L183" s="651">
        <v>42.42</v>
      </c>
      <c r="M183" s="651">
        <v>42.42</v>
      </c>
      <c r="N183" s="650">
        <v>1</v>
      </c>
      <c r="O183" s="731">
        <v>0.5</v>
      </c>
      <c r="P183" s="651"/>
      <c r="Q183" s="666">
        <v>0</v>
      </c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21</v>
      </c>
      <c r="B184" s="650" t="s">
        <v>581</v>
      </c>
      <c r="C184" s="650">
        <v>89301211</v>
      </c>
      <c r="D184" s="729" t="s">
        <v>5558</v>
      </c>
      <c r="E184" s="730" t="s">
        <v>3650</v>
      </c>
      <c r="F184" s="650" t="s">
        <v>3625</v>
      </c>
      <c r="G184" s="650" t="s">
        <v>3677</v>
      </c>
      <c r="H184" s="650" t="s">
        <v>582</v>
      </c>
      <c r="I184" s="650" t="s">
        <v>695</v>
      </c>
      <c r="J184" s="650" t="s">
        <v>696</v>
      </c>
      <c r="K184" s="650" t="s">
        <v>3678</v>
      </c>
      <c r="L184" s="651">
        <v>85.72</v>
      </c>
      <c r="M184" s="651">
        <v>514.31999999999994</v>
      </c>
      <c r="N184" s="650">
        <v>6</v>
      </c>
      <c r="O184" s="731">
        <v>3.5</v>
      </c>
      <c r="P184" s="651">
        <v>257.15999999999997</v>
      </c>
      <c r="Q184" s="666">
        <v>0.5</v>
      </c>
      <c r="R184" s="650">
        <v>3</v>
      </c>
      <c r="S184" s="666">
        <v>0.5</v>
      </c>
      <c r="T184" s="731">
        <v>1.5</v>
      </c>
      <c r="U184" s="689">
        <v>0.42857142857142855</v>
      </c>
    </row>
    <row r="185" spans="1:21" ht="14.4" customHeight="1" x14ac:dyDescent="0.3">
      <c r="A185" s="649">
        <v>21</v>
      </c>
      <c r="B185" s="650" t="s">
        <v>581</v>
      </c>
      <c r="C185" s="650">
        <v>89301211</v>
      </c>
      <c r="D185" s="729" t="s">
        <v>5558</v>
      </c>
      <c r="E185" s="730" t="s">
        <v>3650</v>
      </c>
      <c r="F185" s="650" t="s">
        <v>3625</v>
      </c>
      <c r="G185" s="650" t="s">
        <v>3677</v>
      </c>
      <c r="H185" s="650" t="s">
        <v>582</v>
      </c>
      <c r="I185" s="650" t="s">
        <v>3848</v>
      </c>
      <c r="J185" s="650" t="s">
        <v>3849</v>
      </c>
      <c r="K185" s="650" t="s">
        <v>2518</v>
      </c>
      <c r="L185" s="651">
        <v>47.63</v>
      </c>
      <c r="M185" s="651">
        <v>47.63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21</v>
      </c>
      <c r="B186" s="650" t="s">
        <v>581</v>
      </c>
      <c r="C186" s="650">
        <v>89301211</v>
      </c>
      <c r="D186" s="729" t="s">
        <v>5558</v>
      </c>
      <c r="E186" s="730" t="s">
        <v>3650</v>
      </c>
      <c r="F186" s="650" t="s">
        <v>3625</v>
      </c>
      <c r="G186" s="650" t="s">
        <v>3692</v>
      </c>
      <c r="H186" s="650" t="s">
        <v>1839</v>
      </c>
      <c r="I186" s="650" t="s">
        <v>1941</v>
      </c>
      <c r="J186" s="650" t="s">
        <v>3506</v>
      </c>
      <c r="K186" s="650" t="s">
        <v>3507</v>
      </c>
      <c r="L186" s="651">
        <v>6.98</v>
      </c>
      <c r="M186" s="651">
        <v>55.84</v>
      </c>
      <c r="N186" s="650">
        <v>8</v>
      </c>
      <c r="O186" s="731">
        <v>4</v>
      </c>
      <c r="P186" s="651">
        <v>34.900000000000006</v>
      </c>
      <c r="Q186" s="666">
        <v>0.62500000000000011</v>
      </c>
      <c r="R186" s="650">
        <v>5</v>
      </c>
      <c r="S186" s="666">
        <v>0.625</v>
      </c>
      <c r="T186" s="731">
        <v>2.5</v>
      </c>
      <c r="U186" s="689">
        <v>0.625</v>
      </c>
    </row>
    <row r="187" spans="1:21" ht="14.4" customHeight="1" x14ac:dyDescent="0.3">
      <c r="A187" s="649">
        <v>21</v>
      </c>
      <c r="B187" s="650" t="s">
        <v>581</v>
      </c>
      <c r="C187" s="650">
        <v>89301211</v>
      </c>
      <c r="D187" s="729" t="s">
        <v>5558</v>
      </c>
      <c r="E187" s="730" t="s">
        <v>3650</v>
      </c>
      <c r="F187" s="650" t="s">
        <v>3625</v>
      </c>
      <c r="G187" s="650" t="s">
        <v>3918</v>
      </c>
      <c r="H187" s="650" t="s">
        <v>582</v>
      </c>
      <c r="I187" s="650" t="s">
        <v>1265</v>
      </c>
      <c r="J187" s="650" t="s">
        <v>1175</v>
      </c>
      <c r="K187" s="650" t="s">
        <v>3919</v>
      </c>
      <c r="L187" s="651">
        <v>0</v>
      </c>
      <c r="M187" s="651">
        <v>0</v>
      </c>
      <c r="N187" s="650">
        <v>2</v>
      </c>
      <c r="O187" s="731">
        <v>1</v>
      </c>
      <c r="P187" s="651">
        <v>0</v>
      </c>
      <c r="Q187" s="666"/>
      <c r="R187" s="650">
        <v>2</v>
      </c>
      <c r="S187" s="666">
        <v>1</v>
      </c>
      <c r="T187" s="731">
        <v>1</v>
      </c>
      <c r="U187" s="689">
        <v>1</v>
      </c>
    </row>
    <row r="188" spans="1:21" ht="14.4" customHeight="1" x14ac:dyDescent="0.3">
      <c r="A188" s="649">
        <v>21</v>
      </c>
      <c r="B188" s="650" t="s">
        <v>581</v>
      </c>
      <c r="C188" s="650">
        <v>89301211</v>
      </c>
      <c r="D188" s="729" t="s">
        <v>5558</v>
      </c>
      <c r="E188" s="730" t="s">
        <v>3650</v>
      </c>
      <c r="F188" s="650" t="s">
        <v>3625</v>
      </c>
      <c r="G188" s="650" t="s">
        <v>3693</v>
      </c>
      <c r="H188" s="650" t="s">
        <v>582</v>
      </c>
      <c r="I188" s="650" t="s">
        <v>3920</v>
      </c>
      <c r="J188" s="650" t="s">
        <v>1087</v>
      </c>
      <c r="K188" s="650" t="s">
        <v>1088</v>
      </c>
      <c r="L188" s="651">
        <v>81.209999999999994</v>
      </c>
      <c r="M188" s="651">
        <v>81.209999999999994</v>
      </c>
      <c r="N188" s="650">
        <v>1</v>
      </c>
      <c r="O188" s="731">
        <v>1</v>
      </c>
      <c r="P188" s="651">
        <v>81.209999999999994</v>
      </c>
      <c r="Q188" s="666">
        <v>1</v>
      </c>
      <c r="R188" s="650">
        <v>1</v>
      </c>
      <c r="S188" s="666">
        <v>1</v>
      </c>
      <c r="T188" s="731">
        <v>1</v>
      </c>
      <c r="U188" s="689">
        <v>1</v>
      </c>
    </row>
    <row r="189" spans="1:21" ht="14.4" customHeight="1" x14ac:dyDescent="0.3">
      <c r="A189" s="649">
        <v>21</v>
      </c>
      <c r="B189" s="650" t="s">
        <v>581</v>
      </c>
      <c r="C189" s="650">
        <v>89301211</v>
      </c>
      <c r="D189" s="729" t="s">
        <v>5558</v>
      </c>
      <c r="E189" s="730" t="s">
        <v>3650</v>
      </c>
      <c r="F189" s="650" t="s">
        <v>3625</v>
      </c>
      <c r="G189" s="650" t="s">
        <v>3693</v>
      </c>
      <c r="H189" s="650" t="s">
        <v>582</v>
      </c>
      <c r="I189" s="650" t="s">
        <v>3694</v>
      </c>
      <c r="J189" s="650" t="s">
        <v>1083</v>
      </c>
      <c r="K189" s="650" t="s">
        <v>1084</v>
      </c>
      <c r="L189" s="651">
        <v>0</v>
      </c>
      <c r="M189" s="651">
        <v>0</v>
      </c>
      <c r="N189" s="650">
        <v>4</v>
      </c>
      <c r="O189" s="731">
        <v>2.5</v>
      </c>
      <c r="P189" s="651"/>
      <c r="Q189" s="666"/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21</v>
      </c>
      <c r="B190" s="650" t="s">
        <v>581</v>
      </c>
      <c r="C190" s="650">
        <v>89301211</v>
      </c>
      <c r="D190" s="729" t="s">
        <v>5558</v>
      </c>
      <c r="E190" s="730" t="s">
        <v>3650</v>
      </c>
      <c r="F190" s="650" t="s">
        <v>3625</v>
      </c>
      <c r="G190" s="650" t="s">
        <v>3697</v>
      </c>
      <c r="H190" s="650" t="s">
        <v>582</v>
      </c>
      <c r="I190" s="650" t="s">
        <v>2175</v>
      </c>
      <c r="J190" s="650" t="s">
        <v>3453</v>
      </c>
      <c r="K190" s="650" t="s">
        <v>3454</v>
      </c>
      <c r="L190" s="651">
        <v>156.86000000000001</v>
      </c>
      <c r="M190" s="651">
        <v>156.86000000000001</v>
      </c>
      <c r="N190" s="650">
        <v>1</v>
      </c>
      <c r="O190" s="731">
        <v>0.5</v>
      </c>
      <c r="P190" s="651">
        <v>156.86000000000001</v>
      </c>
      <c r="Q190" s="666">
        <v>1</v>
      </c>
      <c r="R190" s="650">
        <v>1</v>
      </c>
      <c r="S190" s="666">
        <v>1</v>
      </c>
      <c r="T190" s="731">
        <v>0.5</v>
      </c>
      <c r="U190" s="689">
        <v>1</v>
      </c>
    </row>
    <row r="191" spans="1:21" ht="14.4" customHeight="1" x14ac:dyDescent="0.3">
      <c r="A191" s="649">
        <v>21</v>
      </c>
      <c r="B191" s="650" t="s">
        <v>581</v>
      </c>
      <c r="C191" s="650">
        <v>89301211</v>
      </c>
      <c r="D191" s="729" t="s">
        <v>5558</v>
      </c>
      <c r="E191" s="730" t="s">
        <v>3650</v>
      </c>
      <c r="F191" s="650" t="s">
        <v>3625</v>
      </c>
      <c r="G191" s="650" t="s">
        <v>3697</v>
      </c>
      <c r="H191" s="650" t="s">
        <v>582</v>
      </c>
      <c r="I191" s="650" t="s">
        <v>3040</v>
      </c>
      <c r="J191" s="650" t="s">
        <v>3564</v>
      </c>
      <c r="K191" s="650" t="s">
        <v>3565</v>
      </c>
      <c r="L191" s="651">
        <v>333.31</v>
      </c>
      <c r="M191" s="651">
        <v>333.31</v>
      </c>
      <c r="N191" s="650">
        <v>1</v>
      </c>
      <c r="O191" s="731">
        <v>0.5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21</v>
      </c>
      <c r="B192" s="650" t="s">
        <v>581</v>
      </c>
      <c r="C192" s="650">
        <v>89301211</v>
      </c>
      <c r="D192" s="729" t="s">
        <v>5558</v>
      </c>
      <c r="E192" s="730" t="s">
        <v>3650</v>
      </c>
      <c r="F192" s="650" t="s">
        <v>3625</v>
      </c>
      <c r="G192" s="650" t="s">
        <v>3697</v>
      </c>
      <c r="H192" s="650" t="s">
        <v>582</v>
      </c>
      <c r="I192" s="650" t="s">
        <v>3040</v>
      </c>
      <c r="J192" s="650" t="s">
        <v>3564</v>
      </c>
      <c r="K192" s="650" t="s">
        <v>3565</v>
      </c>
      <c r="L192" s="651">
        <v>151.61000000000001</v>
      </c>
      <c r="M192" s="651">
        <v>151.61000000000001</v>
      </c>
      <c r="N192" s="650">
        <v>1</v>
      </c>
      <c r="O192" s="731">
        <v>0.5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21</v>
      </c>
      <c r="B193" s="650" t="s">
        <v>581</v>
      </c>
      <c r="C193" s="650">
        <v>89301211</v>
      </c>
      <c r="D193" s="729" t="s">
        <v>5558</v>
      </c>
      <c r="E193" s="730" t="s">
        <v>3650</v>
      </c>
      <c r="F193" s="650" t="s">
        <v>3625</v>
      </c>
      <c r="G193" s="650" t="s">
        <v>3921</v>
      </c>
      <c r="H193" s="650" t="s">
        <v>1839</v>
      </c>
      <c r="I193" s="650" t="s">
        <v>2063</v>
      </c>
      <c r="J193" s="650" t="s">
        <v>2064</v>
      </c>
      <c r="K193" s="650" t="s">
        <v>1842</v>
      </c>
      <c r="L193" s="651">
        <v>0</v>
      </c>
      <c r="M193" s="651">
        <v>0</v>
      </c>
      <c r="N193" s="650">
        <v>2</v>
      </c>
      <c r="O193" s="731">
        <v>0.5</v>
      </c>
      <c r="P193" s="651"/>
      <c r="Q193" s="666"/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21</v>
      </c>
      <c r="B194" s="650" t="s">
        <v>581</v>
      </c>
      <c r="C194" s="650">
        <v>89301211</v>
      </c>
      <c r="D194" s="729" t="s">
        <v>5558</v>
      </c>
      <c r="E194" s="730" t="s">
        <v>3650</v>
      </c>
      <c r="F194" s="650" t="s">
        <v>3625</v>
      </c>
      <c r="G194" s="650" t="s">
        <v>3681</v>
      </c>
      <c r="H194" s="650" t="s">
        <v>582</v>
      </c>
      <c r="I194" s="650" t="s">
        <v>3682</v>
      </c>
      <c r="J194" s="650" t="s">
        <v>3683</v>
      </c>
      <c r="K194" s="650" t="s">
        <v>3684</v>
      </c>
      <c r="L194" s="651">
        <v>1789.73</v>
      </c>
      <c r="M194" s="651">
        <v>62640.549999999996</v>
      </c>
      <c r="N194" s="650">
        <v>35</v>
      </c>
      <c r="O194" s="731">
        <v>20</v>
      </c>
      <c r="P194" s="651">
        <v>35794.6</v>
      </c>
      <c r="Q194" s="666">
        <v>0.5714285714285714</v>
      </c>
      <c r="R194" s="650">
        <v>20</v>
      </c>
      <c r="S194" s="666">
        <v>0.5714285714285714</v>
      </c>
      <c r="T194" s="731">
        <v>10.5</v>
      </c>
      <c r="U194" s="689">
        <v>0.52500000000000002</v>
      </c>
    </row>
    <row r="195" spans="1:21" ht="14.4" customHeight="1" x14ac:dyDescent="0.3">
      <c r="A195" s="649">
        <v>21</v>
      </c>
      <c r="B195" s="650" t="s">
        <v>581</v>
      </c>
      <c r="C195" s="650">
        <v>89301211</v>
      </c>
      <c r="D195" s="729" t="s">
        <v>5558</v>
      </c>
      <c r="E195" s="730" t="s">
        <v>3650</v>
      </c>
      <c r="F195" s="650" t="s">
        <v>3625</v>
      </c>
      <c r="G195" s="650" t="s">
        <v>3922</v>
      </c>
      <c r="H195" s="650" t="s">
        <v>582</v>
      </c>
      <c r="I195" s="650" t="s">
        <v>1244</v>
      </c>
      <c r="J195" s="650" t="s">
        <v>2706</v>
      </c>
      <c r="K195" s="650" t="s">
        <v>3923</v>
      </c>
      <c r="L195" s="651">
        <v>0</v>
      </c>
      <c r="M195" s="651">
        <v>0</v>
      </c>
      <c r="N195" s="650">
        <v>3</v>
      </c>
      <c r="O195" s="731">
        <v>1</v>
      </c>
      <c r="P195" s="651"/>
      <c r="Q195" s="666"/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21</v>
      </c>
      <c r="B196" s="650" t="s">
        <v>581</v>
      </c>
      <c r="C196" s="650">
        <v>89301211</v>
      </c>
      <c r="D196" s="729" t="s">
        <v>5558</v>
      </c>
      <c r="E196" s="730" t="s">
        <v>3650</v>
      </c>
      <c r="F196" s="650" t="s">
        <v>3625</v>
      </c>
      <c r="G196" s="650" t="s">
        <v>3924</v>
      </c>
      <c r="H196" s="650" t="s">
        <v>582</v>
      </c>
      <c r="I196" s="650" t="s">
        <v>2277</v>
      </c>
      <c r="J196" s="650" t="s">
        <v>2278</v>
      </c>
      <c r="K196" s="650" t="s">
        <v>2275</v>
      </c>
      <c r="L196" s="651">
        <v>67.040000000000006</v>
      </c>
      <c r="M196" s="651">
        <v>268.16000000000003</v>
      </c>
      <c r="N196" s="650">
        <v>4</v>
      </c>
      <c r="O196" s="731">
        <v>2</v>
      </c>
      <c r="P196" s="651"/>
      <c r="Q196" s="666">
        <v>0</v>
      </c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21</v>
      </c>
      <c r="B197" s="650" t="s">
        <v>581</v>
      </c>
      <c r="C197" s="650">
        <v>89301211</v>
      </c>
      <c r="D197" s="729" t="s">
        <v>5558</v>
      </c>
      <c r="E197" s="730" t="s">
        <v>3650</v>
      </c>
      <c r="F197" s="650" t="s">
        <v>3625</v>
      </c>
      <c r="G197" s="650" t="s">
        <v>3925</v>
      </c>
      <c r="H197" s="650" t="s">
        <v>1839</v>
      </c>
      <c r="I197" s="650" t="s">
        <v>3926</v>
      </c>
      <c r="J197" s="650" t="s">
        <v>3927</v>
      </c>
      <c r="K197" s="650" t="s">
        <v>3518</v>
      </c>
      <c r="L197" s="651">
        <v>216.29</v>
      </c>
      <c r="M197" s="651">
        <v>216.29</v>
      </c>
      <c r="N197" s="650">
        <v>1</v>
      </c>
      <c r="O197" s="731">
        <v>0.5</v>
      </c>
      <c r="P197" s="651">
        <v>216.29</v>
      </c>
      <c r="Q197" s="666">
        <v>1</v>
      </c>
      <c r="R197" s="650">
        <v>1</v>
      </c>
      <c r="S197" s="666">
        <v>1</v>
      </c>
      <c r="T197" s="731">
        <v>0.5</v>
      </c>
      <c r="U197" s="689">
        <v>1</v>
      </c>
    </row>
    <row r="198" spans="1:21" ht="14.4" customHeight="1" x14ac:dyDescent="0.3">
      <c r="A198" s="649">
        <v>21</v>
      </c>
      <c r="B198" s="650" t="s">
        <v>581</v>
      </c>
      <c r="C198" s="650">
        <v>89301211</v>
      </c>
      <c r="D198" s="729" t="s">
        <v>5558</v>
      </c>
      <c r="E198" s="730" t="s">
        <v>3650</v>
      </c>
      <c r="F198" s="650" t="s">
        <v>3625</v>
      </c>
      <c r="G198" s="650" t="s">
        <v>3928</v>
      </c>
      <c r="H198" s="650" t="s">
        <v>582</v>
      </c>
      <c r="I198" s="650" t="s">
        <v>3929</v>
      </c>
      <c r="J198" s="650" t="s">
        <v>2538</v>
      </c>
      <c r="K198" s="650" t="s">
        <v>3930</v>
      </c>
      <c r="L198" s="651">
        <v>229.57</v>
      </c>
      <c r="M198" s="651">
        <v>229.57</v>
      </c>
      <c r="N198" s="650">
        <v>1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21</v>
      </c>
      <c r="B199" s="650" t="s">
        <v>581</v>
      </c>
      <c r="C199" s="650">
        <v>89301211</v>
      </c>
      <c r="D199" s="729" t="s">
        <v>5558</v>
      </c>
      <c r="E199" s="730" t="s">
        <v>3650</v>
      </c>
      <c r="F199" s="650" t="s">
        <v>3625</v>
      </c>
      <c r="G199" s="650" t="s">
        <v>3850</v>
      </c>
      <c r="H199" s="650" t="s">
        <v>1839</v>
      </c>
      <c r="I199" s="650" t="s">
        <v>3931</v>
      </c>
      <c r="J199" s="650" t="s">
        <v>3932</v>
      </c>
      <c r="K199" s="650" t="s">
        <v>3933</v>
      </c>
      <c r="L199" s="651">
        <v>801.23</v>
      </c>
      <c r="M199" s="651">
        <v>801.23</v>
      </c>
      <c r="N199" s="650">
        <v>1</v>
      </c>
      <c r="O199" s="731">
        <v>1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21</v>
      </c>
      <c r="B200" s="650" t="s">
        <v>581</v>
      </c>
      <c r="C200" s="650">
        <v>89301211</v>
      </c>
      <c r="D200" s="729" t="s">
        <v>5558</v>
      </c>
      <c r="E200" s="730" t="s">
        <v>3650</v>
      </c>
      <c r="F200" s="650" t="s">
        <v>3625</v>
      </c>
      <c r="G200" s="650" t="s">
        <v>3934</v>
      </c>
      <c r="H200" s="650" t="s">
        <v>1839</v>
      </c>
      <c r="I200" s="650" t="s">
        <v>3935</v>
      </c>
      <c r="J200" s="650" t="s">
        <v>3936</v>
      </c>
      <c r="K200" s="650" t="s">
        <v>3567</v>
      </c>
      <c r="L200" s="651">
        <v>184.22</v>
      </c>
      <c r="M200" s="651">
        <v>552.66</v>
      </c>
      <c r="N200" s="650">
        <v>3</v>
      </c>
      <c r="O200" s="731">
        <v>1.5</v>
      </c>
      <c r="P200" s="651">
        <v>368.44</v>
      </c>
      <c r="Q200" s="666">
        <v>0.66666666666666674</v>
      </c>
      <c r="R200" s="650">
        <v>2</v>
      </c>
      <c r="S200" s="666">
        <v>0.66666666666666663</v>
      </c>
      <c r="T200" s="731">
        <v>0.5</v>
      </c>
      <c r="U200" s="689">
        <v>0.33333333333333331</v>
      </c>
    </row>
    <row r="201" spans="1:21" ht="14.4" customHeight="1" x14ac:dyDescent="0.3">
      <c r="A201" s="649">
        <v>21</v>
      </c>
      <c r="B201" s="650" t="s">
        <v>581</v>
      </c>
      <c r="C201" s="650">
        <v>89301211</v>
      </c>
      <c r="D201" s="729" t="s">
        <v>5558</v>
      </c>
      <c r="E201" s="730" t="s">
        <v>3650</v>
      </c>
      <c r="F201" s="650" t="s">
        <v>3625</v>
      </c>
      <c r="G201" s="650" t="s">
        <v>3937</v>
      </c>
      <c r="H201" s="650" t="s">
        <v>1839</v>
      </c>
      <c r="I201" s="650" t="s">
        <v>1933</v>
      </c>
      <c r="J201" s="650" t="s">
        <v>1934</v>
      </c>
      <c r="K201" s="650" t="s">
        <v>1903</v>
      </c>
      <c r="L201" s="651">
        <v>137.74</v>
      </c>
      <c r="M201" s="651">
        <v>275.48</v>
      </c>
      <c r="N201" s="650">
        <v>2</v>
      </c>
      <c r="O201" s="731">
        <v>1</v>
      </c>
      <c r="P201" s="651">
        <v>275.48</v>
      </c>
      <c r="Q201" s="666">
        <v>1</v>
      </c>
      <c r="R201" s="650">
        <v>2</v>
      </c>
      <c r="S201" s="666">
        <v>1</v>
      </c>
      <c r="T201" s="731">
        <v>1</v>
      </c>
      <c r="U201" s="689">
        <v>1</v>
      </c>
    </row>
    <row r="202" spans="1:21" ht="14.4" customHeight="1" x14ac:dyDescent="0.3">
      <c r="A202" s="649">
        <v>21</v>
      </c>
      <c r="B202" s="650" t="s">
        <v>581</v>
      </c>
      <c r="C202" s="650">
        <v>89301211</v>
      </c>
      <c r="D202" s="729" t="s">
        <v>5558</v>
      </c>
      <c r="E202" s="730" t="s">
        <v>3650</v>
      </c>
      <c r="F202" s="650" t="s">
        <v>3625</v>
      </c>
      <c r="G202" s="650" t="s">
        <v>3703</v>
      </c>
      <c r="H202" s="650" t="s">
        <v>1839</v>
      </c>
      <c r="I202" s="650" t="s">
        <v>3073</v>
      </c>
      <c r="J202" s="650" t="s">
        <v>3074</v>
      </c>
      <c r="K202" s="650" t="s">
        <v>3567</v>
      </c>
      <c r="L202" s="651">
        <v>69.86</v>
      </c>
      <c r="M202" s="651">
        <v>139.72</v>
      </c>
      <c r="N202" s="650">
        <v>2</v>
      </c>
      <c r="O202" s="731">
        <v>1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21</v>
      </c>
      <c r="B203" s="650" t="s">
        <v>581</v>
      </c>
      <c r="C203" s="650">
        <v>89301211</v>
      </c>
      <c r="D203" s="729" t="s">
        <v>5558</v>
      </c>
      <c r="E203" s="730" t="s">
        <v>3650</v>
      </c>
      <c r="F203" s="650" t="s">
        <v>3625</v>
      </c>
      <c r="G203" s="650" t="s">
        <v>3706</v>
      </c>
      <c r="H203" s="650" t="s">
        <v>1839</v>
      </c>
      <c r="I203" s="650" t="s">
        <v>2031</v>
      </c>
      <c r="J203" s="650" t="s">
        <v>2032</v>
      </c>
      <c r="K203" s="650" t="s">
        <v>3515</v>
      </c>
      <c r="L203" s="651">
        <v>216.16</v>
      </c>
      <c r="M203" s="651">
        <v>864.64</v>
      </c>
      <c r="N203" s="650">
        <v>4</v>
      </c>
      <c r="O203" s="731">
        <v>2</v>
      </c>
      <c r="P203" s="651">
        <v>648.48</v>
      </c>
      <c r="Q203" s="666">
        <v>0.75</v>
      </c>
      <c r="R203" s="650">
        <v>3</v>
      </c>
      <c r="S203" s="666">
        <v>0.75</v>
      </c>
      <c r="T203" s="731">
        <v>1.5</v>
      </c>
      <c r="U203" s="689">
        <v>0.75</v>
      </c>
    </row>
    <row r="204" spans="1:21" ht="14.4" customHeight="1" x14ac:dyDescent="0.3">
      <c r="A204" s="649">
        <v>21</v>
      </c>
      <c r="B204" s="650" t="s">
        <v>581</v>
      </c>
      <c r="C204" s="650">
        <v>89301211</v>
      </c>
      <c r="D204" s="729" t="s">
        <v>5558</v>
      </c>
      <c r="E204" s="730" t="s">
        <v>3650</v>
      </c>
      <c r="F204" s="650" t="s">
        <v>3625</v>
      </c>
      <c r="G204" s="650" t="s">
        <v>3710</v>
      </c>
      <c r="H204" s="650" t="s">
        <v>582</v>
      </c>
      <c r="I204" s="650" t="s">
        <v>3711</v>
      </c>
      <c r="J204" s="650" t="s">
        <v>1327</v>
      </c>
      <c r="K204" s="650" t="s">
        <v>1975</v>
      </c>
      <c r="L204" s="651">
        <v>0</v>
      </c>
      <c r="M204" s="651">
        <v>0</v>
      </c>
      <c r="N204" s="650">
        <v>2</v>
      </c>
      <c r="O204" s="731">
        <v>1</v>
      </c>
      <c r="P204" s="651">
        <v>0</v>
      </c>
      <c r="Q204" s="666"/>
      <c r="R204" s="650">
        <v>2</v>
      </c>
      <c r="S204" s="666">
        <v>1</v>
      </c>
      <c r="T204" s="731">
        <v>1</v>
      </c>
      <c r="U204" s="689">
        <v>1</v>
      </c>
    </row>
    <row r="205" spans="1:21" ht="14.4" customHeight="1" x14ac:dyDescent="0.3">
      <c r="A205" s="649">
        <v>21</v>
      </c>
      <c r="B205" s="650" t="s">
        <v>581</v>
      </c>
      <c r="C205" s="650">
        <v>89301211</v>
      </c>
      <c r="D205" s="729" t="s">
        <v>5558</v>
      </c>
      <c r="E205" s="730" t="s">
        <v>3650</v>
      </c>
      <c r="F205" s="650" t="s">
        <v>3625</v>
      </c>
      <c r="G205" s="650" t="s">
        <v>3710</v>
      </c>
      <c r="H205" s="650" t="s">
        <v>582</v>
      </c>
      <c r="I205" s="650" t="s">
        <v>3712</v>
      </c>
      <c r="J205" s="650" t="s">
        <v>1327</v>
      </c>
      <c r="K205" s="650" t="s">
        <v>3713</v>
      </c>
      <c r="L205" s="651">
        <v>0</v>
      </c>
      <c r="M205" s="651">
        <v>0</v>
      </c>
      <c r="N205" s="650">
        <v>3</v>
      </c>
      <c r="O205" s="731">
        <v>1.5</v>
      </c>
      <c r="P205" s="651">
        <v>0</v>
      </c>
      <c r="Q205" s="666"/>
      <c r="R205" s="650">
        <v>2</v>
      </c>
      <c r="S205" s="666">
        <v>0.66666666666666663</v>
      </c>
      <c r="T205" s="731">
        <v>1</v>
      </c>
      <c r="U205" s="689">
        <v>0.66666666666666663</v>
      </c>
    </row>
    <row r="206" spans="1:21" ht="14.4" customHeight="1" x14ac:dyDescent="0.3">
      <c r="A206" s="649">
        <v>21</v>
      </c>
      <c r="B206" s="650" t="s">
        <v>581</v>
      </c>
      <c r="C206" s="650">
        <v>89301211</v>
      </c>
      <c r="D206" s="729" t="s">
        <v>5558</v>
      </c>
      <c r="E206" s="730" t="s">
        <v>3650</v>
      </c>
      <c r="F206" s="650" t="s">
        <v>3625</v>
      </c>
      <c r="G206" s="650" t="s">
        <v>3938</v>
      </c>
      <c r="H206" s="650" t="s">
        <v>582</v>
      </c>
      <c r="I206" s="650" t="s">
        <v>2401</v>
      </c>
      <c r="J206" s="650" t="s">
        <v>3939</v>
      </c>
      <c r="K206" s="650" t="s">
        <v>3940</v>
      </c>
      <c r="L206" s="651">
        <v>36.89</v>
      </c>
      <c r="M206" s="651">
        <v>73.78</v>
      </c>
      <c r="N206" s="650">
        <v>2</v>
      </c>
      <c r="O206" s="731">
        <v>1</v>
      </c>
      <c r="P206" s="651">
        <v>36.89</v>
      </c>
      <c r="Q206" s="666">
        <v>0.5</v>
      </c>
      <c r="R206" s="650">
        <v>1</v>
      </c>
      <c r="S206" s="666">
        <v>0.5</v>
      </c>
      <c r="T206" s="731">
        <v>0.5</v>
      </c>
      <c r="U206" s="689">
        <v>0.5</v>
      </c>
    </row>
    <row r="207" spans="1:21" ht="14.4" customHeight="1" x14ac:dyDescent="0.3">
      <c r="A207" s="649">
        <v>21</v>
      </c>
      <c r="B207" s="650" t="s">
        <v>581</v>
      </c>
      <c r="C207" s="650">
        <v>89301211</v>
      </c>
      <c r="D207" s="729" t="s">
        <v>5558</v>
      </c>
      <c r="E207" s="730" t="s">
        <v>3650</v>
      </c>
      <c r="F207" s="650" t="s">
        <v>3625</v>
      </c>
      <c r="G207" s="650" t="s">
        <v>3663</v>
      </c>
      <c r="H207" s="650" t="s">
        <v>582</v>
      </c>
      <c r="I207" s="650" t="s">
        <v>3941</v>
      </c>
      <c r="J207" s="650" t="s">
        <v>3942</v>
      </c>
      <c r="K207" s="650" t="s">
        <v>3943</v>
      </c>
      <c r="L207" s="651">
        <v>0</v>
      </c>
      <c r="M207" s="651">
        <v>0</v>
      </c>
      <c r="N207" s="650">
        <v>1</v>
      </c>
      <c r="O207" s="731">
        <v>1</v>
      </c>
      <c r="P207" s="651"/>
      <c r="Q207" s="666"/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21</v>
      </c>
      <c r="B208" s="650" t="s">
        <v>581</v>
      </c>
      <c r="C208" s="650">
        <v>89301211</v>
      </c>
      <c r="D208" s="729" t="s">
        <v>5558</v>
      </c>
      <c r="E208" s="730" t="s">
        <v>3650</v>
      </c>
      <c r="F208" s="650" t="s">
        <v>3625</v>
      </c>
      <c r="G208" s="650" t="s">
        <v>3662</v>
      </c>
      <c r="H208" s="650" t="s">
        <v>582</v>
      </c>
      <c r="I208" s="650" t="s">
        <v>760</v>
      </c>
      <c r="J208" s="650" t="s">
        <v>761</v>
      </c>
      <c r="K208" s="650" t="s">
        <v>3531</v>
      </c>
      <c r="L208" s="651">
        <v>115.3</v>
      </c>
      <c r="M208" s="651">
        <v>230.6</v>
      </c>
      <c r="N208" s="650">
        <v>2</v>
      </c>
      <c r="O208" s="731">
        <v>2</v>
      </c>
      <c r="P208" s="651">
        <v>115.3</v>
      </c>
      <c r="Q208" s="666">
        <v>0.5</v>
      </c>
      <c r="R208" s="650">
        <v>1</v>
      </c>
      <c r="S208" s="666">
        <v>0.5</v>
      </c>
      <c r="T208" s="731">
        <v>1</v>
      </c>
      <c r="U208" s="689">
        <v>0.5</v>
      </c>
    </row>
    <row r="209" spans="1:21" ht="14.4" customHeight="1" x14ac:dyDescent="0.3">
      <c r="A209" s="649">
        <v>21</v>
      </c>
      <c r="B209" s="650" t="s">
        <v>581</v>
      </c>
      <c r="C209" s="650">
        <v>89301211</v>
      </c>
      <c r="D209" s="729" t="s">
        <v>5558</v>
      </c>
      <c r="E209" s="730" t="s">
        <v>3650</v>
      </c>
      <c r="F209" s="650" t="s">
        <v>3625</v>
      </c>
      <c r="G209" s="650" t="s">
        <v>3720</v>
      </c>
      <c r="H209" s="650" t="s">
        <v>582</v>
      </c>
      <c r="I209" s="650" t="s">
        <v>1310</v>
      </c>
      <c r="J209" s="650" t="s">
        <v>3721</v>
      </c>
      <c r="K209" s="650" t="s">
        <v>3722</v>
      </c>
      <c r="L209" s="651">
        <v>25.8</v>
      </c>
      <c r="M209" s="651">
        <v>103.2</v>
      </c>
      <c r="N209" s="650">
        <v>4</v>
      </c>
      <c r="O209" s="731">
        <v>2</v>
      </c>
      <c r="P209" s="651">
        <v>51.6</v>
      </c>
      <c r="Q209" s="666">
        <v>0.5</v>
      </c>
      <c r="R209" s="650">
        <v>2</v>
      </c>
      <c r="S209" s="666">
        <v>0.5</v>
      </c>
      <c r="T209" s="731">
        <v>1</v>
      </c>
      <c r="U209" s="689">
        <v>0.5</v>
      </c>
    </row>
    <row r="210" spans="1:21" ht="14.4" customHeight="1" x14ac:dyDescent="0.3">
      <c r="A210" s="649">
        <v>21</v>
      </c>
      <c r="B210" s="650" t="s">
        <v>581</v>
      </c>
      <c r="C210" s="650">
        <v>89301211</v>
      </c>
      <c r="D210" s="729" t="s">
        <v>5558</v>
      </c>
      <c r="E210" s="730" t="s">
        <v>3650</v>
      </c>
      <c r="F210" s="650" t="s">
        <v>3625</v>
      </c>
      <c r="G210" s="650" t="s">
        <v>3944</v>
      </c>
      <c r="H210" s="650" t="s">
        <v>582</v>
      </c>
      <c r="I210" s="650" t="s">
        <v>3036</v>
      </c>
      <c r="J210" s="650" t="s">
        <v>3037</v>
      </c>
      <c r="K210" s="650" t="s">
        <v>3945</v>
      </c>
      <c r="L210" s="651">
        <v>83.09</v>
      </c>
      <c r="M210" s="651">
        <v>166.18</v>
      </c>
      <c r="N210" s="650">
        <v>2</v>
      </c>
      <c r="O210" s="731">
        <v>1</v>
      </c>
      <c r="P210" s="651">
        <v>166.18</v>
      </c>
      <c r="Q210" s="666">
        <v>1</v>
      </c>
      <c r="R210" s="650">
        <v>2</v>
      </c>
      <c r="S210" s="666">
        <v>1</v>
      </c>
      <c r="T210" s="731">
        <v>1</v>
      </c>
      <c r="U210" s="689">
        <v>1</v>
      </c>
    </row>
    <row r="211" spans="1:21" ht="14.4" customHeight="1" x14ac:dyDescent="0.3">
      <c r="A211" s="649">
        <v>21</v>
      </c>
      <c r="B211" s="650" t="s">
        <v>581</v>
      </c>
      <c r="C211" s="650">
        <v>89301211</v>
      </c>
      <c r="D211" s="729" t="s">
        <v>5558</v>
      </c>
      <c r="E211" s="730" t="s">
        <v>3650</v>
      </c>
      <c r="F211" s="650" t="s">
        <v>3625</v>
      </c>
      <c r="G211" s="650" t="s">
        <v>3723</v>
      </c>
      <c r="H211" s="650" t="s">
        <v>1839</v>
      </c>
      <c r="I211" s="650" t="s">
        <v>2003</v>
      </c>
      <c r="J211" s="650" t="s">
        <v>2004</v>
      </c>
      <c r="K211" s="650" t="s">
        <v>1903</v>
      </c>
      <c r="L211" s="651">
        <v>232.44</v>
      </c>
      <c r="M211" s="651">
        <v>232.44</v>
      </c>
      <c r="N211" s="650">
        <v>1</v>
      </c>
      <c r="O211" s="731">
        <v>0.5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21</v>
      </c>
      <c r="B212" s="650" t="s">
        <v>581</v>
      </c>
      <c r="C212" s="650">
        <v>89301211</v>
      </c>
      <c r="D212" s="729" t="s">
        <v>5558</v>
      </c>
      <c r="E212" s="730" t="s">
        <v>3650</v>
      </c>
      <c r="F212" s="650" t="s">
        <v>3625</v>
      </c>
      <c r="G212" s="650" t="s">
        <v>3946</v>
      </c>
      <c r="H212" s="650" t="s">
        <v>582</v>
      </c>
      <c r="I212" s="650" t="s">
        <v>3947</v>
      </c>
      <c r="J212" s="650" t="s">
        <v>3948</v>
      </c>
      <c r="K212" s="650" t="s">
        <v>3949</v>
      </c>
      <c r="L212" s="651">
        <v>0</v>
      </c>
      <c r="M212" s="651">
        <v>0</v>
      </c>
      <c r="N212" s="650">
        <v>3</v>
      </c>
      <c r="O212" s="731">
        <v>2</v>
      </c>
      <c r="P212" s="651">
        <v>0</v>
      </c>
      <c r="Q212" s="666"/>
      <c r="R212" s="650">
        <v>1</v>
      </c>
      <c r="S212" s="666">
        <v>0.33333333333333331</v>
      </c>
      <c r="T212" s="731">
        <v>0.5</v>
      </c>
      <c r="U212" s="689">
        <v>0.25</v>
      </c>
    </row>
    <row r="213" spans="1:21" ht="14.4" customHeight="1" x14ac:dyDescent="0.3">
      <c r="A213" s="649">
        <v>21</v>
      </c>
      <c r="B213" s="650" t="s">
        <v>581</v>
      </c>
      <c r="C213" s="650">
        <v>89301211</v>
      </c>
      <c r="D213" s="729" t="s">
        <v>5558</v>
      </c>
      <c r="E213" s="730" t="s">
        <v>3650</v>
      </c>
      <c r="F213" s="650" t="s">
        <v>3625</v>
      </c>
      <c r="G213" s="650" t="s">
        <v>3724</v>
      </c>
      <c r="H213" s="650" t="s">
        <v>582</v>
      </c>
      <c r="I213" s="650" t="s">
        <v>3950</v>
      </c>
      <c r="J213" s="650" t="s">
        <v>3951</v>
      </c>
      <c r="K213" s="650" t="s">
        <v>3952</v>
      </c>
      <c r="L213" s="651">
        <v>4351.1099999999997</v>
      </c>
      <c r="M213" s="651">
        <v>13053.329999999998</v>
      </c>
      <c r="N213" s="650">
        <v>3</v>
      </c>
      <c r="O213" s="731">
        <v>3</v>
      </c>
      <c r="P213" s="651">
        <v>13053.329999999998</v>
      </c>
      <c r="Q213" s="666">
        <v>1</v>
      </c>
      <c r="R213" s="650">
        <v>3</v>
      </c>
      <c r="S213" s="666">
        <v>1</v>
      </c>
      <c r="T213" s="731">
        <v>3</v>
      </c>
      <c r="U213" s="689">
        <v>1</v>
      </c>
    </row>
    <row r="214" spans="1:21" ht="14.4" customHeight="1" x14ac:dyDescent="0.3">
      <c r="A214" s="649">
        <v>21</v>
      </c>
      <c r="B214" s="650" t="s">
        <v>581</v>
      </c>
      <c r="C214" s="650">
        <v>89301211</v>
      </c>
      <c r="D214" s="729" t="s">
        <v>5558</v>
      </c>
      <c r="E214" s="730" t="s">
        <v>3650</v>
      </c>
      <c r="F214" s="650" t="s">
        <v>3625</v>
      </c>
      <c r="G214" s="650" t="s">
        <v>3724</v>
      </c>
      <c r="H214" s="650" t="s">
        <v>582</v>
      </c>
      <c r="I214" s="650" t="s">
        <v>1621</v>
      </c>
      <c r="J214" s="650" t="s">
        <v>3725</v>
      </c>
      <c r="K214" s="650" t="s">
        <v>3726</v>
      </c>
      <c r="L214" s="651">
        <v>2787.72</v>
      </c>
      <c r="M214" s="651">
        <v>5575.44</v>
      </c>
      <c r="N214" s="650">
        <v>2</v>
      </c>
      <c r="O214" s="731">
        <v>1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21</v>
      </c>
      <c r="B215" s="650" t="s">
        <v>581</v>
      </c>
      <c r="C215" s="650">
        <v>89301211</v>
      </c>
      <c r="D215" s="729" t="s">
        <v>5558</v>
      </c>
      <c r="E215" s="730" t="s">
        <v>3650</v>
      </c>
      <c r="F215" s="650" t="s">
        <v>3625</v>
      </c>
      <c r="G215" s="650" t="s">
        <v>3724</v>
      </c>
      <c r="H215" s="650" t="s">
        <v>582</v>
      </c>
      <c r="I215" s="650" t="s">
        <v>1621</v>
      </c>
      <c r="J215" s="650" t="s">
        <v>3725</v>
      </c>
      <c r="K215" s="650" t="s">
        <v>3726</v>
      </c>
      <c r="L215" s="651">
        <v>2060.3000000000002</v>
      </c>
      <c r="M215" s="651">
        <v>6180.9000000000005</v>
      </c>
      <c r="N215" s="650">
        <v>3</v>
      </c>
      <c r="O215" s="731">
        <v>2</v>
      </c>
      <c r="P215" s="651">
        <v>4120.6000000000004</v>
      </c>
      <c r="Q215" s="666">
        <v>0.66666666666666663</v>
      </c>
      <c r="R215" s="650">
        <v>2</v>
      </c>
      <c r="S215" s="666">
        <v>0.66666666666666663</v>
      </c>
      <c r="T215" s="731">
        <v>1</v>
      </c>
      <c r="U215" s="689">
        <v>0.5</v>
      </c>
    </row>
    <row r="216" spans="1:21" ht="14.4" customHeight="1" x14ac:dyDescent="0.3">
      <c r="A216" s="649">
        <v>21</v>
      </c>
      <c r="B216" s="650" t="s">
        <v>581</v>
      </c>
      <c r="C216" s="650">
        <v>89301211</v>
      </c>
      <c r="D216" s="729" t="s">
        <v>5558</v>
      </c>
      <c r="E216" s="730" t="s">
        <v>3650</v>
      </c>
      <c r="F216" s="650" t="s">
        <v>3625</v>
      </c>
      <c r="G216" s="650" t="s">
        <v>3724</v>
      </c>
      <c r="H216" s="650" t="s">
        <v>582</v>
      </c>
      <c r="I216" s="650" t="s">
        <v>1454</v>
      </c>
      <c r="J216" s="650" t="s">
        <v>3857</v>
      </c>
      <c r="K216" s="650" t="s">
        <v>3858</v>
      </c>
      <c r="L216" s="651">
        <v>1545.22</v>
      </c>
      <c r="M216" s="651">
        <v>3090.44</v>
      </c>
      <c r="N216" s="650">
        <v>2</v>
      </c>
      <c r="O216" s="731">
        <v>2</v>
      </c>
      <c r="P216" s="651">
        <v>3090.44</v>
      </c>
      <c r="Q216" s="666">
        <v>1</v>
      </c>
      <c r="R216" s="650">
        <v>2</v>
      </c>
      <c r="S216" s="666">
        <v>1</v>
      </c>
      <c r="T216" s="731">
        <v>2</v>
      </c>
      <c r="U216" s="689">
        <v>1</v>
      </c>
    </row>
    <row r="217" spans="1:21" ht="14.4" customHeight="1" x14ac:dyDescent="0.3">
      <c r="A217" s="649">
        <v>21</v>
      </c>
      <c r="B217" s="650" t="s">
        <v>581</v>
      </c>
      <c r="C217" s="650">
        <v>89301211</v>
      </c>
      <c r="D217" s="729" t="s">
        <v>5558</v>
      </c>
      <c r="E217" s="730" t="s">
        <v>3650</v>
      </c>
      <c r="F217" s="650" t="s">
        <v>3625</v>
      </c>
      <c r="G217" s="650" t="s">
        <v>3724</v>
      </c>
      <c r="H217" s="650" t="s">
        <v>582</v>
      </c>
      <c r="I217" s="650" t="s">
        <v>1144</v>
      </c>
      <c r="J217" s="650" t="s">
        <v>3727</v>
      </c>
      <c r="K217" s="650" t="s">
        <v>3728</v>
      </c>
      <c r="L217" s="651">
        <v>880.88</v>
      </c>
      <c r="M217" s="651">
        <v>1761.76</v>
      </c>
      <c r="N217" s="650">
        <v>2</v>
      </c>
      <c r="O217" s="731">
        <v>1</v>
      </c>
      <c r="P217" s="651"/>
      <c r="Q217" s="666">
        <v>0</v>
      </c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21</v>
      </c>
      <c r="B218" s="650" t="s">
        <v>581</v>
      </c>
      <c r="C218" s="650">
        <v>89301211</v>
      </c>
      <c r="D218" s="729" t="s">
        <v>5558</v>
      </c>
      <c r="E218" s="730" t="s">
        <v>3650</v>
      </c>
      <c r="F218" s="650" t="s">
        <v>3625</v>
      </c>
      <c r="G218" s="650" t="s">
        <v>3724</v>
      </c>
      <c r="H218" s="650" t="s">
        <v>582</v>
      </c>
      <c r="I218" s="650" t="s">
        <v>1144</v>
      </c>
      <c r="J218" s="650" t="s">
        <v>3727</v>
      </c>
      <c r="K218" s="650" t="s">
        <v>3728</v>
      </c>
      <c r="L218" s="651">
        <v>515.07000000000005</v>
      </c>
      <c r="M218" s="651">
        <v>1030.1400000000001</v>
      </c>
      <c r="N218" s="650">
        <v>2</v>
      </c>
      <c r="O218" s="731">
        <v>2</v>
      </c>
      <c r="P218" s="651">
        <v>515.07000000000005</v>
      </c>
      <c r="Q218" s="666">
        <v>0.5</v>
      </c>
      <c r="R218" s="650">
        <v>1</v>
      </c>
      <c r="S218" s="666">
        <v>0.5</v>
      </c>
      <c r="T218" s="731">
        <v>1</v>
      </c>
      <c r="U218" s="689">
        <v>0.5</v>
      </c>
    </row>
    <row r="219" spans="1:21" ht="14.4" customHeight="1" x14ac:dyDescent="0.3">
      <c r="A219" s="649">
        <v>21</v>
      </c>
      <c r="B219" s="650" t="s">
        <v>581</v>
      </c>
      <c r="C219" s="650">
        <v>89301211</v>
      </c>
      <c r="D219" s="729" t="s">
        <v>5558</v>
      </c>
      <c r="E219" s="730" t="s">
        <v>3650</v>
      </c>
      <c r="F219" s="650" t="s">
        <v>3625</v>
      </c>
      <c r="G219" s="650" t="s">
        <v>3724</v>
      </c>
      <c r="H219" s="650" t="s">
        <v>582</v>
      </c>
      <c r="I219" s="650" t="s">
        <v>3953</v>
      </c>
      <c r="J219" s="650" t="s">
        <v>3954</v>
      </c>
      <c r="K219" s="650" t="s">
        <v>3955</v>
      </c>
      <c r="L219" s="651">
        <v>0</v>
      </c>
      <c r="M219" s="651">
        <v>0</v>
      </c>
      <c r="N219" s="650">
        <v>1</v>
      </c>
      <c r="O219" s="731">
        <v>0.5</v>
      </c>
      <c r="P219" s="651">
        <v>0</v>
      </c>
      <c r="Q219" s="666"/>
      <c r="R219" s="650">
        <v>1</v>
      </c>
      <c r="S219" s="666">
        <v>1</v>
      </c>
      <c r="T219" s="731">
        <v>0.5</v>
      </c>
      <c r="U219" s="689">
        <v>1</v>
      </c>
    </row>
    <row r="220" spans="1:21" ht="14.4" customHeight="1" x14ac:dyDescent="0.3">
      <c r="A220" s="649">
        <v>21</v>
      </c>
      <c r="B220" s="650" t="s">
        <v>581</v>
      </c>
      <c r="C220" s="650">
        <v>89301211</v>
      </c>
      <c r="D220" s="729" t="s">
        <v>5558</v>
      </c>
      <c r="E220" s="730" t="s">
        <v>3650</v>
      </c>
      <c r="F220" s="650" t="s">
        <v>3625</v>
      </c>
      <c r="G220" s="650" t="s">
        <v>3724</v>
      </c>
      <c r="H220" s="650" t="s">
        <v>582</v>
      </c>
      <c r="I220" s="650" t="s">
        <v>3956</v>
      </c>
      <c r="J220" s="650" t="s">
        <v>3957</v>
      </c>
      <c r="K220" s="650" t="s">
        <v>3958</v>
      </c>
      <c r="L220" s="651">
        <v>0</v>
      </c>
      <c r="M220" s="651">
        <v>0</v>
      </c>
      <c r="N220" s="650">
        <v>1</v>
      </c>
      <c r="O220" s="731">
        <v>0.5</v>
      </c>
      <c r="P220" s="651">
        <v>0</v>
      </c>
      <c r="Q220" s="666"/>
      <c r="R220" s="650">
        <v>1</v>
      </c>
      <c r="S220" s="666">
        <v>1</v>
      </c>
      <c r="T220" s="731">
        <v>0.5</v>
      </c>
      <c r="U220" s="689">
        <v>1</v>
      </c>
    </row>
    <row r="221" spans="1:21" ht="14.4" customHeight="1" x14ac:dyDescent="0.3">
      <c r="A221" s="649">
        <v>21</v>
      </c>
      <c r="B221" s="650" t="s">
        <v>581</v>
      </c>
      <c r="C221" s="650">
        <v>89301211</v>
      </c>
      <c r="D221" s="729" t="s">
        <v>5558</v>
      </c>
      <c r="E221" s="730" t="s">
        <v>3650</v>
      </c>
      <c r="F221" s="650" t="s">
        <v>3625</v>
      </c>
      <c r="G221" s="650" t="s">
        <v>3731</v>
      </c>
      <c r="H221" s="650" t="s">
        <v>1839</v>
      </c>
      <c r="I221" s="650" t="s">
        <v>3077</v>
      </c>
      <c r="J221" s="650" t="s">
        <v>3078</v>
      </c>
      <c r="K221" s="650" t="s">
        <v>3568</v>
      </c>
      <c r="L221" s="651">
        <v>3127.19</v>
      </c>
      <c r="M221" s="651">
        <v>6254.38</v>
      </c>
      <c r="N221" s="650">
        <v>2</v>
      </c>
      <c r="O221" s="731">
        <v>1</v>
      </c>
      <c r="P221" s="651">
        <v>6254.38</v>
      </c>
      <c r="Q221" s="666">
        <v>1</v>
      </c>
      <c r="R221" s="650">
        <v>2</v>
      </c>
      <c r="S221" s="666">
        <v>1</v>
      </c>
      <c r="T221" s="731">
        <v>1</v>
      </c>
      <c r="U221" s="689">
        <v>1</v>
      </c>
    </row>
    <row r="222" spans="1:21" ht="14.4" customHeight="1" x14ac:dyDescent="0.3">
      <c r="A222" s="649">
        <v>21</v>
      </c>
      <c r="B222" s="650" t="s">
        <v>581</v>
      </c>
      <c r="C222" s="650">
        <v>89301211</v>
      </c>
      <c r="D222" s="729" t="s">
        <v>5558</v>
      </c>
      <c r="E222" s="730" t="s">
        <v>3650</v>
      </c>
      <c r="F222" s="650" t="s">
        <v>3625</v>
      </c>
      <c r="G222" s="650" t="s">
        <v>3732</v>
      </c>
      <c r="H222" s="650" t="s">
        <v>582</v>
      </c>
      <c r="I222" s="650" t="s">
        <v>2378</v>
      </c>
      <c r="J222" s="650" t="s">
        <v>2379</v>
      </c>
      <c r="K222" s="650" t="s">
        <v>3959</v>
      </c>
      <c r="L222" s="651">
        <v>61.65</v>
      </c>
      <c r="M222" s="651">
        <v>61.65</v>
      </c>
      <c r="N222" s="650">
        <v>1</v>
      </c>
      <c r="O222" s="731">
        <v>0.5</v>
      </c>
      <c r="P222" s="651">
        <v>61.65</v>
      </c>
      <c r="Q222" s="666">
        <v>1</v>
      </c>
      <c r="R222" s="650">
        <v>1</v>
      </c>
      <c r="S222" s="666">
        <v>1</v>
      </c>
      <c r="T222" s="731">
        <v>0.5</v>
      </c>
      <c r="U222" s="689">
        <v>1</v>
      </c>
    </row>
    <row r="223" spans="1:21" ht="14.4" customHeight="1" x14ac:dyDescent="0.3">
      <c r="A223" s="649">
        <v>21</v>
      </c>
      <c r="B223" s="650" t="s">
        <v>581</v>
      </c>
      <c r="C223" s="650">
        <v>89301211</v>
      </c>
      <c r="D223" s="729" t="s">
        <v>5558</v>
      </c>
      <c r="E223" s="730" t="s">
        <v>3650</v>
      </c>
      <c r="F223" s="650" t="s">
        <v>3625</v>
      </c>
      <c r="G223" s="650" t="s">
        <v>3732</v>
      </c>
      <c r="H223" s="650" t="s">
        <v>582</v>
      </c>
      <c r="I223" s="650" t="s">
        <v>3736</v>
      </c>
      <c r="J223" s="650" t="s">
        <v>3737</v>
      </c>
      <c r="K223" s="650" t="s">
        <v>3735</v>
      </c>
      <c r="L223" s="651">
        <v>0</v>
      </c>
      <c r="M223" s="651">
        <v>0</v>
      </c>
      <c r="N223" s="650">
        <v>4</v>
      </c>
      <c r="O223" s="731">
        <v>2</v>
      </c>
      <c r="P223" s="651">
        <v>0</v>
      </c>
      <c r="Q223" s="666"/>
      <c r="R223" s="650">
        <v>1</v>
      </c>
      <c r="S223" s="666">
        <v>0.25</v>
      </c>
      <c r="T223" s="731">
        <v>0.5</v>
      </c>
      <c r="U223" s="689">
        <v>0.25</v>
      </c>
    </row>
    <row r="224" spans="1:21" ht="14.4" customHeight="1" x14ac:dyDescent="0.3">
      <c r="A224" s="649">
        <v>21</v>
      </c>
      <c r="B224" s="650" t="s">
        <v>581</v>
      </c>
      <c r="C224" s="650">
        <v>89301211</v>
      </c>
      <c r="D224" s="729" t="s">
        <v>5558</v>
      </c>
      <c r="E224" s="730" t="s">
        <v>3650</v>
      </c>
      <c r="F224" s="650" t="s">
        <v>3625</v>
      </c>
      <c r="G224" s="650" t="s">
        <v>3732</v>
      </c>
      <c r="H224" s="650" t="s">
        <v>582</v>
      </c>
      <c r="I224" s="650" t="s">
        <v>1002</v>
      </c>
      <c r="J224" s="650" t="s">
        <v>3737</v>
      </c>
      <c r="K224" s="650" t="s">
        <v>3738</v>
      </c>
      <c r="L224" s="651">
        <v>66.599999999999994</v>
      </c>
      <c r="M224" s="651">
        <v>266.39999999999998</v>
      </c>
      <c r="N224" s="650">
        <v>4</v>
      </c>
      <c r="O224" s="731">
        <v>2</v>
      </c>
      <c r="P224" s="651">
        <v>133.19999999999999</v>
      </c>
      <c r="Q224" s="666">
        <v>0.5</v>
      </c>
      <c r="R224" s="650">
        <v>2</v>
      </c>
      <c r="S224" s="666">
        <v>0.5</v>
      </c>
      <c r="T224" s="731">
        <v>1</v>
      </c>
      <c r="U224" s="689">
        <v>0.5</v>
      </c>
    </row>
    <row r="225" spans="1:21" ht="14.4" customHeight="1" x14ac:dyDescent="0.3">
      <c r="A225" s="649">
        <v>21</v>
      </c>
      <c r="B225" s="650" t="s">
        <v>581</v>
      </c>
      <c r="C225" s="650">
        <v>89301211</v>
      </c>
      <c r="D225" s="729" t="s">
        <v>5558</v>
      </c>
      <c r="E225" s="730" t="s">
        <v>3650</v>
      </c>
      <c r="F225" s="650" t="s">
        <v>3625</v>
      </c>
      <c r="G225" s="650" t="s">
        <v>3859</v>
      </c>
      <c r="H225" s="650" t="s">
        <v>1839</v>
      </c>
      <c r="I225" s="650" t="s">
        <v>3860</v>
      </c>
      <c r="J225" s="650" t="s">
        <v>3573</v>
      </c>
      <c r="K225" s="650" t="s">
        <v>3861</v>
      </c>
      <c r="L225" s="651">
        <v>561.54</v>
      </c>
      <c r="M225" s="651">
        <v>561.54</v>
      </c>
      <c r="N225" s="650">
        <v>1</v>
      </c>
      <c r="O225" s="731">
        <v>1</v>
      </c>
      <c r="P225" s="651"/>
      <c r="Q225" s="666">
        <v>0</v>
      </c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21</v>
      </c>
      <c r="B226" s="650" t="s">
        <v>581</v>
      </c>
      <c r="C226" s="650">
        <v>89301211</v>
      </c>
      <c r="D226" s="729" t="s">
        <v>5558</v>
      </c>
      <c r="E226" s="730" t="s">
        <v>3650</v>
      </c>
      <c r="F226" s="650" t="s">
        <v>3625</v>
      </c>
      <c r="G226" s="650" t="s">
        <v>3859</v>
      </c>
      <c r="H226" s="650" t="s">
        <v>1839</v>
      </c>
      <c r="I226" s="650" t="s">
        <v>3960</v>
      </c>
      <c r="J226" s="650" t="s">
        <v>3501</v>
      </c>
      <c r="K226" s="650" t="s">
        <v>3961</v>
      </c>
      <c r="L226" s="651">
        <v>887.05</v>
      </c>
      <c r="M226" s="651">
        <v>1774.1</v>
      </c>
      <c r="N226" s="650">
        <v>2</v>
      </c>
      <c r="O226" s="731">
        <v>2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21</v>
      </c>
      <c r="B227" s="650" t="s">
        <v>581</v>
      </c>
      <c r="C227" s="650">
        <v>89301211</v>
      </c>
      <c r="D227" s="729" t="s">
        <v>5558</v>
      </c>
      <c r="E227" s="730" t="s">
        <v>3650</v>
      </c>
      <c r="F227" s="650" t="s">
        <v>3625</v>
      </c>
      <c r="G227" s="650" t="s">
        <v>3962</v>
      </c>
      <c r="H227" s="650" t="s">
        <v>582</v>
      </c>
      <c r="I227" s="650" t="s">
        <v>2508</v>
      </c>
      <c r="J227" s="650" t="s">
        <v>2509</v>
      </c>
      <c r="K227" s="650" t="s">
        <v>3963</v>
      </c>
      <c r="L227" s="651">
        <v>24.61</v>
      </c>
      <c r="M227" s="651">
        <v>73.83</v>
      </c>
      <c r="N227" s="650">
        <v>3</v>
      </c>
      <c r="O227" s="731">
        <v>1</v>
      </c>
      <c r="P227" s="651">
        <v>24.61</v>
      </c>
      <c r="Q227" s="666">
        <v>0.33333333333333331</v>
      </c>
      <c r="R227" s="650">
        <v>1</v>
      </c>
      <c r="S227" s="666">
        <v>0.33333333333333331</v>
      </c>
      <c r="T227" s="731">
        <v>0.5</v>
      </c>
      <c r="U227" s="689">
        <v>0.5</v>
      </c>
    </row>
    <row r="228" spans="1:21" ht="14.4" customHeight="1" x14ac:dyDescent="0.3">
      <c r="A228" s="649">
        <v>21</v>
      </c>
      <c r="B228" s="650" t="s">
        <v>581</v>
      </c>
      <c r="C228" s="650">
        <v>89301211</v>
      </c>
      <c r="D228" s="729" t="s">
        <v>5558</v>
      </c>
      <c r="E228" s="730" t="s">
        <v>3650</v>
      </c>
      <c r="F228" s="650" t="s">
        <v>3625</v>
      </c>
      <c r="G228" s="650" t="s">
        <v>3964</v>
      </c>
      <c r="H228" s="650" t="s">
        <v>582</v>
      </c>
      <c r="I228" s="650" t="s">
        <v>2425</v>
      </c>
      <c r="J228" s="650" t="s">
        <v>2426</v>
      </c>
      <c r="K228" s="650" t="s">
        <v>916</v>
      </c>
      <c r="L228" s="651">
        <v>33.729999999999997</v>
      </c>
      <c r="M228" s="651">
        <v>33.729999999999997</v>
      </c>
      <c r="N228" s="650">
        <v>1</v>
      </c>
      <c r="O228" s="731">
        <v>0.5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21</v>
      </c>
      <c r="B229" s="650" t="s">
        <v>581</v>
      </c>
      <c r="C229" s="650">
        <v>89301211</v>
      </c>
      <c r="D229" s="729" t="s">
        <v>5558</v>
      </c>
      <c r="E229" s="730" t="s">
        <v>3650</v>
      </c>
      <c r="F229" s="650" t="s">
        <v>3625</v>
      </c>
      <c r="G229" s="650" t="s">
        <v>3965</v>
      </c>
      <c r="H229" s="650" t="s">
        <v>582</v>
      </c>
      <c r="I229" s="650" t="s">
        <v>3966</v>
      </c>
      <c r="J229" s="650" t="s">
        <v>3967</v>
      </c>
      <c r="K229" s="650" t="s">
        <v>2275</v>
      </c>
      <c r="L229" s="651">
        <v>86.16</v>
      </c>
      <c r="M229" s="651">
        <v>86.16</v>
      </c>
      <c r="N229" s="650">
        <v>1</v>
      </c>
      <c r="O229" s="731">
        <v>1</v>
      </c>
      <c r="P229" s="651">
        <v>86.16</v>
      </c>
      <c r="Q229" s="666">
        <v>1</v>
      </c>
      <c r="R229" s="650">
        <v>1</v>
      </c>
      <c r="S229" s="666">
        <v>1</v>
      </c>
      <c r="T229" s="731">
        <v>1</v>
      </c>
      <c r="U229" s="689">
        <v>1</v>
      </c>
    </row>
    <row r="230" spans="1:21" ht="14.4" customHeight="1" x14ac:dyDescent="0.3">
      <c r="A230" s="649">
        <v>21</v>
      </c>
      <c r="B230" s="650" t="s">
        <v>581</v>
      </c>
      <c r="C230" s="650">
        <v>89301211</v>
      </c>
      <c r="D230" s="729" t="s">
        <v>5558</v>
      </c>
      <c r="E230" s="730" t="s">
        <v>3650</v>
      </c>
      <c r="F230" s="650" t="s">
        <v>3625</v>
      </c>
      <c r="G230" s="650" t="s">
        <v>3741</v>
      </c>
      <c r="H230" s="650" t="s">
        <v>582</v>
      </c>
      <c r="I230" s="650" t="s">
        <v>3968</v>
      </c>
      <c r="J230" s="650" t="s">
        <v>1635</v>
      </c>
      <c r="K230" s="650" t="s">
        <v>3969</v>
      </c>
      <c r="L230" s="651">
        <v>949.83</v>
      </c>
      <c r="M230" s="651">
        <v>949.83</v>
      </c>
      <c r="N230" s="650">
        <v>1</v>
      </c>
      <c r="O230" s="731">
        <v>1</v>
      </c>
      <c r="P230" s="651"/>
      <c r="Q230" s="666">
        <v>0</v>
      </c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21</v>
      </c>
      <c r="B231" s="650" t="s">
        <v>581</v>
      </c>
      <c r="C231" s="650">
        <v>89301211</v>
      </c>
      <c r="D231" s="729" t="s">
        <v>5558</v>
      </c>
      <c r="E231" s="730" t="s">
        <v>3650</v>
      </c>
      <c r="F231" s="650" t="s">
        <v>3625</v>
      </c>
      <c r="G231" s="650" t="s">
        <v>3741</v>
      </c>
      <c r="H231" s="650" t="s">
        <v>582</v>
      </c>
      <c r="I231" s="650" t="s">
        <v>3970</v>
      </c>
      <c r="J231" s="650" t="s">
        <v>2769</v>
      </c>
      <c r="K231" s="650" t="s">
        <v>3971</v>
      </c>
      <c r="L231" s="651">
        <v>0</v>
      </c>
      <c r="M231" s="651">
        <v>0</v>
      </c>
      <c r="N231" s="650">
        <v>2</v>
      </c>
      <c r="O231" s="731">
        <v>2</v>
      </c>
      <c r="P231" s="651">
        <v>0</v>
      </c>
      <c r="Q231" s="666"/>
      <c r="R231" s="650">
        <v>2</v>
      </c>
      <c r="S231" s="666">
        <v>1</v>
      </c>
      <c r="T231" s="731">
        <v>2</v>
      </c>
      <c r="U231" s="689">
        <v>1</v>
      </c>
    </row>
    <row r="232" spans="1:21" ht="14.4" customHeight="1" x14ac:dyDescent="0.3">
      <c r="A232" s="649">
        <v>21</v>
      </c>
      <c r="B232" s="650" t="s">
        <v>581</v>
      </c>
      <c r="C232" s="650">
        <v>89301211</v>
      </c>
      <c r="D232" s="729" t="s">
        <v>5558</v>
      </c>
      <c r="E232" s="730" t="s">
        <v>3650</v>
      </c>
      <c r="F232" s="650" t="s">
        <v>3625</v>
      </c>
      <c r="G232" s="650" t="s">
        <v>3741</v>
      </c>
      <c r="H232" s="650" t="s">
        <v>582</v>
      </c>
      <c r="I232" s="650" t="s">
        <v>3742</v>
      </c>
      <c r="J232" s="650" t="s">
        <v>1635</v>
      </c>
      <c r="K232" s="650" t="s">
        <v>3743</v>
      </c>
      <c r="L232" s="651">
        <v>0</v>
      </c>
      <c r="M232" s="651">
        <v>0</v>
      </c>
      <c r="N232" s="650">
        <v>2</v>
      </c>
      <c r="O232" s="731">
        <v>2</v>
      </c>
      <c r="P232" s="651">
        <v>0</v>
      </c>
      <c r="Q232" s="666"/>
      <c r="R232" s="650">
        <v>2</v>
      </c>
      <c r="S232" s="666">
        <v>1</v>
      </c>
      <c r="T232" s="731">
        <v>2</v>
      </c>
      <c r="U232" s="689">
        <v>1</v>
      </c>
    </row>
    <row r="233" spans="1:21" ht="14.4" customHeight="1" x14ac:dyDescent="0.3">
      <c r="A233" s="649">
        <v>21</v>
      </c>
      <c r="B233" s="650" t="s">
        <v>581</v>
      </c>
      <c r="C233" s="650">
        <v>89301211</v>
      </c>
      <c r="D233" s="729" t="s">
        <v>5558</v>
      </c>
      <c r="E233" s="730" t="s">
        <v>3650</v>
      </c>
      <c r="F233" s="650" t="s">
        <v>3625</v>
      </c>
      <c r="G233" s="650" t="s">
        <v>3741</v>
      </c>
      <c r="H233" s="650" t="s">
        <v>582</v>
      </c>
      <c r="I233" s="650" t="s">
        <v>3972</v>
      </c>
      <c r="J233" s="650" t="s">
        <v>3973</v>
      </c>
      <c r="K233" s="650" t="s">
        <v>3974</v>
      </c>
      <c r="L233" s="651">
        <v>3507.07</v>
      </c>
      <c r="M233" s="651">
        <v>3507.07</v>
      </c>
      <c r="N233" s="650">
        <v>1</v>
      </c>
      <c r="O233" s="731">
        <v>1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21</v>
      </c>
      <c r="B234" s="650" t="s">
        <v>581</v>
      </c>
      <c r="C234" s="650">
        <v>89301211</v>
      </c>
      <c r="D234" s="729" t="s">
        <v>5558</v>
      </c>
      <c r="E234" s="730" t="s">
        <v>3650</v>
      </c>
      <c r="F234" s="650" t="s">
        <v>3625</v>
      </c>
      <c r="G234" s="650" t="s">
        <v>3679</v>
      </c>
      <c r="H234" s="650" t="s">
        <v>582</v>
      </c>
      <c r="I234" s="650" t="s">
        <v>2443</v>
      </c>
      <c r="J234" s="650" t="s">
        <v>2444</v>
      </c>
      <c r="K234" s="650" t="s">
        <v>2445</v>
      </c>
      <c r="L234" s="651">
        <v>24.22</v>
      </c>
      <c r="M234" s="651">
        <v>72.66</v>
      </c>
      <c r="N234" s="650">
        <v>3</v>
      </c>
      <c r="O234" s="731">
        <v>2.5</v>
      </c>
      <c r="P234" s="651">
        <v>24.22</v>
      </c>
      <c r="Q234" s="666">
        <v>0.33333333333333331</v>
      </c>
      <c r="R234" s="650">
        <v>1</v>
      </c>
      <c r="S234" s="666">
        <v>0.33333333333333331</v>
      </c>
      <c r="T234" s="731">
        <v>1</v>
      </c>
      <c r="U234" s="689">
        <v>0.4</v>
      </c>
    </row>
    <row r="235" spans="1:21" ht="14.4" customHeight="1" x14ac:dyDescent="0.3">
      <c r="A235" s="649">
        <v>21</v>
      </c>
      <c r="B235" s="650" t="s">
        <v>581</v>
      </c>
      <c r="C235" s="650">
        <v>89301211</v>
      </c>
      <c r="D235" s="729" t="s">
        <v>5558</v>
      </c>
      <c r="E235" s="730" t="s">
        <v>3650</v>
      </c>
      <c r="F235" s="650" t="s">
        <v>3625</v>
      </c>
      <c r="G235" s="650" t="s">
        <v>3679</v>
      </c>
      <c r="H235" s="650" t="s">
        <v>582</v>
      </c>
      <c r="I235" s="650" t="s">
        <v>3680</v>
      </c>
      <c r="J235" s="650" t="s">
        <v>777</v>
      </c>
      <c r="K235" s="650" t="s">
        <v>2994</v>
      </c>
      <c r="L235" s="651">
        <v>0</v>
      </c>
      <c r="M235" s="651">
        <v>0</v>
      </c>
      <c r="N235" s="650">
        <v>1</v>
      </c>
      <c r="O235" s="731">
        <v>0.5</v>
      </c>
      <c r="P235" s="651"/>
      <c r="Q235" s="666"/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21</v>
      </c>
      <c r="B236" s="650" t="s">
        <v>581</v>
      </c>
      <c r="C236" s="650">
        <v>89301211</v>
      </c>
      <c r="D236" s="729" t="s">
        <v>5558</v>
      </c>
      <c r="E236" s="730" t="s">
        <v>3650</v>
      </c>
      <c r="F236" s="650" t="s">
        <v>3625</v>
      </c>
      <c r="G236" s="650" t="s">
        <v>3975</v>
      </c>
      <c r="H236" s="650" t="s">
        <v>582</v>
      </c>
      <c r="I236" s="650" t="s">
        <v>3976</v>
      </c>
      <c r="J236" s="650" t="s">
        <v>2460</v>
      </c>
      <c r="K236" s="650" t="s">
        <v>2461</v>
      </c>
      <c r="L236" s="651">
        <v>173.65</v>
      </c>
      <c r="M236" s="651">
        <v>173.65</v>
      </c>
      <c r="N236" s="650">
        <v>1</v>
      </c>
      <c r="O236" s="731">
        <v>1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21</v>
      </c>
      <c r="B237" s="650" t="s">
        <v>581</v>
      </c>
      <c r="C237" s="650">
        <v>89301211</v>
      </c>
      <c r="D237" s="729" t="s">
        <v>5558</v>
      </c>
      <c r="E237" s="730" t="s">
        <v>3650</v>
      </c>
      <c r="F237" s="650" t="s">
        <v>3625</v>
      </c>
      <c r="G237" s="650" t="s">
        <v>3675</v>
      </c>
      <c r="H237" s="650" t="s">
        <v>582</v>
      </c>
      <c r="I237" s="650" t="s">
        <v>3977</v>
      </c>
      <c r="J237" s="650" t="s">
        <v>2165</v>
      </c>
      <c r="K237" s="650" t="s">
        <v>3978</v>
      </c>
      <c r="L237" s="651">
        <v>58.1</v>
      </c>
      <c r="M237" s="651">
        <v>58.1</v>
      </c>
      <c r="N237" s="650">
        <v>1</v>
      </c>
      <c r="O237" s="731">
        <v>1</v>
      </c>
      <c r="P237" s="651"/>
      <c r="Q237" s="666">
        <v>0</v>
      </c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21</v>
      </c>
      <c r="B238" s="650" t="s">
        <v>581</v>
      </c>
      <c r="C238" s="650">
        <v>89301211</v>
      </c>
      <c r="D238" s="729" t="s">
        <v>5558</v>
      </c>
      <c r="E238" s="730" t="s">
        <v>3650</v>
      </c>
      <c r="F238" s="650" t="s">
        <v>3625</v>
      </c>
      <c r="G238" s="650" t="s">
        <v>3901</v>
      </c>
      <c r="H238" s="650" t="s">
        <v>582</v>
      </c>
      <c r="I238" s="650" t="s">
        <v>3979</v>
      </c>
      <c r="J238" s="650" t="s">
        <v>1038</v>
      </c>
      <c r="K238" s="650" t="s">
        <v>3980</v>
      </c>
      <c r="L238" s="651">
        <v>0</v>
      </c>
      <c r="M238" s="651">
        <v>0</v>
      </c>
      <c r="N238" s="650">
        <v>5</v>
      </c>
      <c r="O238" s="731">
        <v>2.5</v>
      </c>
      <c r="P238" s="651">
        <v>0</v>
      </c>
      <c r="Q238" s="666"/>
      <c r="R238" s="650">
        <v>3</v>
      </c>
      <c r="S238" s="666">
        <v>0.6</v>
      </c>
      <c r="T238" s="731">
        <v>1</v>
      </c>
      <c r="U238" s="689">
        <v>0.4</v>
      </c>
    </row>
    <row r="239" spans="1:21" ht="14.4" customHeight="1" x14ac:dyDescent="0.3">
      <c r="A239" s="649">
        <v>21</v>
      </c>
      <c r="B239" s="650" t="s">
        <v>581</v>
      </c>
      <c r="C239" s="650">
        <v>89301211</v>
      </c>
      <c r="D239" s="729" t="s">
        <v>5558</v>
      </c>
      <c r="E239" s="730" t="s">
        <v>3650</v>
      </c>
      <c r="F239" s="650" t="s">
        <v>3625</v>
      </c>
      <c r="G239" s="650" t="s">
        <v>3981</v>
      </c>
      <c r="H239" s="650" t="s">
        <v>582</v>
      </c>
      <c r="I239" s="650" t="s">
        <v>3982</v>
      </c>
      <c r="J239" s="650" t="s">
        <v>3983</v>
      </c>
      <c r="K239" s="650" t="s">
        <v>2831</v>
      </c>
      <c r="L239" s="651">
        <v>10256.77</v>
      </c>
      <c r="M239" s="651">
        <v>10256.77</v>
      </c>
      <c r="N239" s="650">
        <v>1</v>
      </c>
      <c r="O239" s="731">
        <v>0.5</v>
      </c>
      <c r="P239" s="651">
        <v>10256.77</v>
      </c>
      <c r="Q239" s="666">
        <v>1</v>
      </c>
      <c r="R239" s="650">
        <v>1</v>
      </c>
      <c r="S239" s="666">
        <v>1</v>
      </c>
      <c r="T239" s="731">
        <v>0.5</v>
      </c>
      <c r="U239" s="689">
        <v>1</v>
      </c>
    </row>
    <row r="240" spans="1:21" ht="14.4" customHeight="1" x14ac:dyDescent="0.3">
      <c r="A240" s="649">
        <v>21</v>
      </c>
      <c r="B240" s="650" t="s">
        <v>581</v>
      </c>
      <c r="C240" s="650">
        <v>89301211</v>
      </c>
      <c r="D240" s="729" t="s">
        <v>5558</v>
      </c>
      <c r="E240" s="730" t="s">
        <v>3650</v>
      </c>
      <c r="F240" s="650" t="s">
        <v>3625</v>
      </c>
      <c r="G240" s="650" t="s">
        <v>3754</v>
      </c>
      <c r="H240" s="650" t="s">
        <v>582</v>
      </c>
      <c r="I240" s="650" t="s">
        <v>3757</v>
      </c>
      <c r="J240" s="650" t="s">
        <v>3755</v>
      </c>
      <c r="K240" s="650" t="s">
        <v>3756</v>
      </c>
      <c r="L240" s="651">
        <v>0</v>
      </c>
      <c r="M240" s="651">
        <v>0</v>
      </c>
      <c r="N240" s="650">
        <v>1</v>
      </c>
      <c r="O240" s="731">
        <v>1</v>
      </c>
      <c r="P240" s="651">
        <v>0</v>
      </c>
      <c r="Q240" s="666"/>
      <c r="R240" s="650">
        <v>1</v>
      </c>
      <c r="S240" s="666">
        <v>1</v>
      </c>
      <c r="T240" s="731">
        <v>1</v>
      </c>
      <c r="U240" s="689">
        <v>1</v>
      </c>
    </row>
    <row r="241" spans="1:21" ht="14.4" customHeight="1" x14ac:dyDescent="0.3">
      <c r="A241" s="649">
        <v>21</v>
      </c>
      <c r="B241" s="650" t="s">
        <v>581</v>
      </c>
      <c r="C241" s="650">
        <v>89301211</v>
      </c>
      <c r="D241" s="729" t="s">
        <v>5558</v>
      </c>
      <c r="E241" s="730" t="s">
        <v>3650</v>
      </c>
      <c r="F241" s="650" t="s">
        <v>3625</v>
      </c>
      <c r="G241" s="650" t="s">
        <v>3984</v>
      </c>
      <c r="H241" s="650" t="s">
        <v>582</v>
      </c>
      <c r="I241" s="650" t="s">
        <v>3985</v>
      </c>
      <c r="J241" s="650" t="s">
        <v>1307</v>
      </c>
      <c r="K241" s="650" t="s">
        <v>3986</v>
      </c>
      <c r="L241" s="651">
        <v>0</v>
      </c>
      <c r="M241" s="651">
        <v>0</v>
      </c>
      <c r="N241" s="650">
        <v>2</v>
      </c>
      <c r="O241" s="731">
        <v>1.5</v>
      </c>
      <c r="P241" s="651">
        <v>0</v>
      </c>
      <c r="Q241" s="666"/>
      <c r="R241" s="650">
        <v>1</v>
      </c>
      <c r="S241" s="666">
        <v>0.5</v>
      </c>
      <c r="T241" s="731">
        <v>0.5</v>
      </c>
      <c r="U241" s="689">
        <v>0.33333333333333331</v>
      </c>
    </row>
    <row r="242" spans="1:21" ht="14.4" customHeight="1" x14ac:dyDescent="0.3">
      <c r="A242" s="649">
        <v>21</v>
      </c>
      <c r="B242" s="650" t="s">
        <v>581</v>
      </c>
      <c r="C242" s="650">
        <v>89301211</v>
      </c>
      <c r="D242" s="729" t="s">
        <v>5558</v>
      </c>
      <c r="E242" s="730" t="s">
        <v>3650</v>
      </c>
      <c r="F242" s="650" t="s">
        <v>3625</v>
      </c>
      <c r="G242" s="650" t="s">
        <v>3987</v>
      </c>
      <c r="H242" s="650" t="s">
        <v>582</v>
      </c>
      <c r="I242" s="650" t="s">
        <v>3988</v>
      </c>
      <c r="J242" s="650" t="s">
        <v>3989</v>
      </c>
      <c r="K242" s="650" t="s">
        <v>3990</v>
      </c>
      <c r="L242" s="651">
        <v>3586.04</v>
      </c>
      <c r="M242" s="651">
        <v>3586.04</v>
      </c>
      <c r="N242" s="650">
        <v>1</v>
      </c>
      <c r="O242" s="731">
        <v>1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21</v>
      </c>
      <c r="B243" s="650" t="s">
        <v>581</v>
      </c>
      <c r="C243" s="650">
        <v>89301211</v>
      </c>
      <c r="D243" s="729" t="s">
        <v>5558</v>
      </c>
      <c r="E243" s="730" t="s">
        <v>3650</v>
      </c>
      <c r="F243" s="650" t="s">
        <v>3625</v>
      </c>
      <c r="G243" s="650" t="s">
        <v>3867</v>
      </c>
      <c r="H243" s="650" t="s">
        <v>582</v>
      </c>
      <c r="I243" s="650" t="s">
        <v>3868</v>
      </c>
      <c r="J243" s="650" t="s">
        <v>2351</v>
      </c>
      <c r="K243" s="650" t="s">
        <v>3869</v>
      </c>
      <c r="L243" s="651">
        <v>0</v>
      </c>
      <c r="M243" s="651">
        <v>0</v>
      </c>
      <c r="N243" s="650">
        <v>1</v>
      </c>
      <c r="O243" s="731">
        <v>0.5</v>
      </c>
      <c r="P243" s="651"/>
      <c r="Q243" s="666"/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21</v>
      </c>
      <c r="B244" s="650" t="s">
        <v>581</v>
      </c>
      <c r="C244" s="650">
        <v>89301211</v>
      </c>
      <c r="D244" s="729" t="s">
        <v>5558</v>
      </c>
      <c r="E244" s="730" t="s">
        <v>3650</v>
      </c>
      <c r="F244" s="650" t="s">
        <v>3625</v>
      </c>
      <c r="G244" s="650" t="s">
        <v>3903</v>
      </c>
      <c r="H244" s="650" t="s">
        <v>582</v>
      </c>
      <c r="I244" s="650" t="s">
        <v>1220</v>
      </c>
      <c r="J244" s="650" t="s">
        <v>1221</v>
      </c>
      <c r="K244" s="650" t="s">
        <v>766</v>
      </c>
      <c r="L244" s="651">
        <v>0</v>
      </c>
      <c r="M244" s="651">
        <v>0</v>
      </c>
      <c r="N244" s="650">
        <v>1</v>
      </c>
      <c r="O244" s="731">
        <v>1</v>
      </c>
      <c r="P244" s="651"/>
      <c r="Q244" s="666"/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21</v>
      </c>
      <c r="B245" s="650" t="s">
        <v>581</v>
      </c>
      <c r="C245" s="650">
        <v>89301211</v>
      </c>
      <c r="D245" s="729" t="s">
        <v>5558</v>
      </c>
      <c r="E245" s="730" t="s">
        <v>3650</v>
      </c>
      <c r="F245" s="650" t="s">
        <v>3625</v>
      </c>
      <c r="G245" s="650" t="s">
        <v>3763</v>
      </c>
      <c r="H245" s="650" t="s">
        <v>582</v>
      </c>
      <c r="I245" s="650" t="s">
        <v>3872</v>
      </c>
      <c r="J245" s="650" t="s">
        <v>3765</v>
      </c>
      <c r="K245" s="650" t="s">
        <v>3873</v>
      </c>
      <c r="L245" s="651">
        <v>0</v>
      </c>
      <c r="M245" s="651">
        <v>0</v>
      </c>
      <c r="N245" s="650">
        <v>3</v>
      </c>
      <c r="O245" s="731">
        <v>2</v>
      </c>
      <c r="P245" s="651">
        <v>0</v>
      </c>
      <c r="Q245" s="666"/>
      <c r="R245" s="650">
        <v>1</v>
      </c>
      <c r="S245" s="666">
        <v>0.33333333333333331</v>
      </c>
      <c r="T245" s="731">
        <v>0.5</v>
      </c>
      <c r="U245" s="689">
        <v>0.25</v>
      </c>
    </row>
    <row r="246" spans="1:21" ht="14.4" customHeight="1" x14ac:dyDescent="0.3">
      <c r="A246" s="649">
        <v>21</v>
      </c>
      <c r="B246" s="650" t="s">
        <v>581</v>
      </c>
      <c r="C246" s="650">
        <v>89301211</v>
      </c>
      <c r="D246" s="729" t="s">
        <v>5558</v>
      </c>
      <c r="E246" s="730" t="s">
        <v>3650</v>
      </c>
      <c r="F246" s="650" t="s">
        <v>3625</v>
      </c>
      <c r="G246" s="650" t="s">
        <v>3767</v>
      </c>
      <c r="H246" s="650" t="s">
        <v>582</v>
      </c>
      <c r="I246" s="650" t="s">
        <v>3768</v>
      </c>
      <c r="J246" s="650" t="s">
        <v>3769</v>
      </c>
      <c r="K246" s="650" t="s">
        <v>3770</v>
      </c>
      <c r="L246" s="651">
        <v>1172.22</v>
      </c>
      <c r="M246" s="651">
        <v>2344.44</v>
      </c>
      <c r="N246" s="650">
        <v>2</v>
      </c>
      <c r="O246" s="731">
        <v>0.5</v>
      </c>
      <c r="P246" s="651">
        <v>2344.44</v>
      </c>
      <c r="Q246" s="666">
        <v>1</v>
      </c>
      <c r="R246" s="650">
        <v>2</v>
      </c>
      <c r="S246" s="666">
        <v>1</v>
      </c>
      <c r="T246" s="731">
        <v>0.5</v>
      </c>
      <c r="U246" s="689">
        <v>1</v>
      </c>
    </row>
    <row r="247" spans="1:21" ht="14.4" customHeight="1" x14ac:dyDescent="0.3">
      <c r="A247" s="649">
        <v>21</v>
      </c>
      <c r="B247" s="650" t="s">
        <v>581</v>
      </c>
      <c r="C247" s="650">
        <v>89301211</v>
      </c>
      <c r="D247" s="729" t="s">
        <v>5558</v>
      </c>
      <c r="E247" s="730" t="s">
        <v>3650</v>
      </c>
      <c r="F247" s="650" t="s">
        <v>3625</v>
      </c>
      <c r="G247" s="650" t="s">
        <v>3767</v>
      </c>
      <c r="H247" s="650" t="s">
        <v>582</v>
      </c>
      <c r="I247" s="650" t="s">
        <v>3991</v>
      </c>
      <c r="J247" s="650" t="s">
        <v>3771</v>
      </c>
      <c r="K247" s="650" t="s">
        <v>3992</v>
      </c>
      <c r="L247" s="651">
        <v>0</v>
      </c>
      <c r="M247" s="651">
        <v>0</v>
      </c>
      <c r="N247" s="650">
        <v>1</v>
      </c>
      <c r="O247" s="731">
        <v>1</v>
      </c>
      <c r="P247" s="651"/>
      <c r="Q247" s="666"/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21</v>
      </c>
      <c r="B248" s="650" t="s">
        <v>581</v>
      </c>
      <c r="C248" s="650">
        <v>89301211</v>
      </c>
      <c r="D248" s="729" t="s">
        <v>5558</v>
      </c>
      <c r="E248" s="730" t="s">
        <v>3650</v>
      </c>
      <c r="F248" s="650" t="s">
        <v>3625</v>
      </c>
      <c r="G248" s="650" t="s">
        <v>3993</v>
      </c>
      <c r="H248" s="650" t="s">
        <v>582</v>
      </c>
      <c r="I248" s="650" t="s">
        <v>3994</v>
      </c>
      <c r="J248" s="650" t="s">
        <v>3995</v>
      </c>
      <c r="K248" s="650" t="s">
        <v>3996</v>
      </c>
      <c r="L248" s="651">
        <v>540.22</v>
      </c>
      <c r="M248" s="651">
        <v>540.22</v>
      </c>
      <c r="N248" s="650">
        <v>1</v>
      </c>
      <c r="O248" s="731">
        <v>0.5</v>
      </c>
      <c r="P248" s="651">
        <v>540.22</v>
      </c>
      <c r="Q248" s="666">
        <v>1</v>
      </c>
      <c r="R248" s="650">
        <v>1</v>
      </c>
      <c r="S248" s="666">
        <v>1</v>
      </c>
      <c r="T248" s="731">
        <v>0.5</v>
      </c>
      <c r="U248" s="689">
        <v>1</v>
      </c>
    </row>
    <row r="249" spans="1:21" ht="14.4" customHeight="1" x14ac:dyDescent="0.3">
      <c r="A249" s="649">
        <v>21</v>
      </c>
      <c r="B249" s="650" t="s">
        <v>581</v>
      </c>
      <c r="C249" s="650">
        <v>89301211</v>
      </c>
      <c r="D249" s="729" t="s">
        <v>5558</v>
      </c>
      <c r="E249" s="730" t="s">
        <v>3650</v>
      </c>
      <c r="F249" s="650" t="s">
        <v>3625</v>
      </c>
      <c r="G249" s="650" t="s">
        <v>3993</v>
      </c>
      <c r="H249" s="650" t="s">
        <v>582</v>
      </c>
      <c r="I249" s="650" t="s">
        <v>3997</v>
      </c>
      <c r="J249" s="650" t="s">
        <v>3995</v>
      </c>
      <c r="K249" s="650" t="s">
        <v>3998</v>
      </c>
      <c r="L249" s="651">
        <v>819.63</v>
      </c>
      <c r="M249" s="651">
        <v>819.63</v>
      </c>
      <c r="N249" s="650">
        <v>1</v>
      </c>
      <c r="O249" s="731">
        <v>0.5</v>
      </c>
      <c r="P249" s="651"/>
      <c r="Q249" s="666">
        <v>0</v>
      </c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21</v>
      </c>
      <c r="B250" s="650" t="s">
        <v>581</v>
      </c>
      <c r="C250" s="650">
        <v>89301211</v>
      </c>
      <c r="D250" s="729" t="s">
        <v>5558</v>
      </c>
      <c r="E250" s="730" t="s">
        <v>3650</v>
      </c>
      <c r="F250" s="650" t="s">
        <v>3625</v>
      </c>
      <c r="G250" s="650" t="s">
        <v>3776</v>
      </c>
      <c r="H250" s="650" t="s">
        <v>582</v>
      </c>
      <c r="I250" s="650" t="s">
        <v>960</v>
      </c>
      <c r="J250" s="650" t="s">
        <v>3777</v>
      </c>
      <c r="K250" s="650" t="s">
        <v>3778</v>
      </c>
      <c r="L250" s="651">
        <v>56.01</v>
      </c>
      <c r="M250" s="651">
        <v>2576.46</v>
      </c>
      <c r="N250" s="650">
        <v>46</v>
      </c>
      <c r="O250" s="731">
        <v>22.5</v>
      </c>
      <c r="P250" s="651">
        <v>1736.31</v>
      </c>
      <c r="Q250" s="666">
        <v>0.67391304347826086</v>
      </c>
      <c r="R250" s="650">
        <v>31</v>
      </c>
      <c r="S250" s="666">
        <v>0.67391304347826086</v>
      </c>
      <c r="T250" s="731">
        <v>14.5</v>
      </c>
      <c r="U250" s="689">
        <v>0.64444444444444449</v>
      </c>
    </row>
    <row r="251" spans="1:21" ht="14.4" customHeight="1" x14ac:dyDescent="0.3">
      <c r="A251" s="649">
        <v>21</v>
      </c>
      <c r="B251" s="650" t="s">
        <v>581</v>
      </c>
      <c r="C251" s="650">
        <v>89301211</v>
      </c>
      <c r="D251" s="729" t="s">
        <v>5558</v>
      </c>
      <c r="E251" s="730" t="s">
        <v>3650</v>
      </c>
      <c r="F251" s="650" t="s">
        <v>3625</v>
      </c>
      <c r="G251" s="650" t="s">
        <v>3776</v>
      </c>
      <c r="H251" s="650" t="s">
        <v>582</v>
      </c>
      <c r="I251" s="650" t="s">
        <v>2623</v>
      </c>
      <c r="J251" s="650" t="s">
        <v>2624</v>
      </c>
      <c r="K251" s="650" t="s">
        <v>2625</v>
      </c>
      <c r="L251" s="651">
        <v>70.02</v>
      </c>
      <c r="M251" s="651">
        <v>70.02</v>
      </c>
      <c r="N251" s="650">
        <v>1</v>
      </c>
      <c r="O251" s="731">
        <v>0.5</v>
      </c>
      <c r="P251" s="651">
        <v>70.02</v>
      </c>
      <c r="Q251" s="666">
        <v>1</v>
      </c>
      <c r="R251" s="650">
        <v>1</v>
      </c>
      <c r="S251" s="666">
        <v>1</v>
      </c>
      <c r="T251" s="731">
        <v>0.5</v>
      </c>
      <c r="U251" s="689">
        <v>1</v>
      </c>
    </row>
    <row r="252" spans="1:21" ht="14.4" customHeight="1" x14ac:dyDescent="0.3">
      <c r="A252" s="649">
        <v>21</v>
      </c>
      <c r="B252" s="650" t="s">
        <v>581</v>
      </c>
      <c r="C252" s="650">
        <v>89301211</v>
      </c>
      <c r="D252" s="729" t="s">
        <v>5558</v>
      </c>
      <c r="E252" s="730" t="s">
        <v>3650</v>
      </c>
      <c r="F252" s="650" t="s">
        <v>3625</v>
      </c>
      <c r="G252" s="650" t="s">
        <v>3779</v>
      </c>
      <c r="H252" s="650" t="s">
        <v>582</v>
      </c>
      <c r="I252" s="650" t="s">
        <v>822</v>
      </c>
      <c r="J252" s="650" t="s">
        <v>3999</v>
      </c>
      <c r="K252" s="650" t="s">
        <v>1472</v>
      </c>
      <c r="L252" s="651">
        <v>60.02</v>
      </c>
      <c r="M252" s="651">
        <v>60.02</v>
      </c>
      <c r="N252" s="650">
        <v>1</v>
      </c>
      <c r="O252" s="731">
        <v>0.5</v>
      </c>
      <c r="P252" s="651"/>
      <c r="Q252" s="666">
        <v>0</v>
      </c>
      <c r="R252" s="650"/>
      <c r="S252" s="666">
        <v>0</v>
      </c>
      <c r="T252" s="731"/>
      <c r="U252" s="689">
        <v>0</v>
      </c>
    </row>
    <row r="253" spans="1:21" ht="14.4" customHeight="1" x14ac:dyDescent="0.3">
      <c r="A253" s="649">
        <v>21</v>
      </c>
      <c r="B253" s="650" t="s">
        <v>581</v>
      </c>
      <c r="C253" s="650">
        <v>89301211</v>
      </c>
      <c r="D253" s="729" t="s">
        <v>5558</v>
      </c>
      <c r="E253" s="730" t="s">
        <v>3650</v>
      </c>
      <c r="F253" s="650" t="s">
        <v>3625</v>
      </c>
      <c r="G253" s="650" t="s">
        <v>3779</v>
      </c>
      <c r="H253" s="650" t="s">
        <v>582</v>
      </c>
      <c r="I253" s="650" t="s">
        <v>4000</v>
      </c>
      <c r="J253" s="650" t="s">
        <v>2522</v>
      </c>
      <c r="K253" s="650" t="s">
        <v>4001</v>
      </c>
      <c r="L253" s="651">
        <v>0</v>
      </c>
      <c r="M253" s="651">
        <v>0</v>
      </c>
      <c r="N253" s="650">
        <v>1</v>
      </c>
      <c r="O253" s="731">
        <v>0.5</v>
      </c>
      <c r="P253" s="651">
        <v>0</v>
      </c>
      <c r="Q253" s="666"/>
      <c r="R253" s="650">
        <v>1</v>
      </c>
      <c r="S253" s="666">
        <v>1</v>
      </c>
      <c r="T253" s="731">
        <v>0.5</v>
      </c>
      <c r="U253" s="689">
        <v>1</v>
      </c>
    </row>
    <row r="254" spans="1:21" ht="14.4" customHeight="1" x14ac:dyDescent="0.3">
      <c r="A254" s="649">
        <v>21</v>
      </c>
      <c r="B254" s="650" t="s">
        <v>581</v>
      </c>
      <c r="C254" s="650">
        <v>89301211</v>
      </c>
      <c r="D254" s="729" t="s">
        <v>5558</v>
      </c>
      <c r="E254" s="730" t="s">
        <v>3650</v>
      </c>
      <c r="F254" s="650" t="s">
        <v>3625</v>
      </c>
      <c r="G254" s="650" t="s">
        <v>4002</v>
      </c>
      <c r="H254" s="650" t="s">
        <v>1839</v>
      </c>
      <c r="I254" s="650" t="s">
        <v>1856</v>
      </c>
      <c r="J254" s="650" t="s">
        <v>3511</v>
      </c>
      <c r="K254" s="650" t="s">
        <v>3512</v>
      </c>
      <c r="L254" s="651">
        <v>0</v>
      </c>
      <c r="M254" s="651">
        <v>0</v>
      </c>
      <c r="N254" s="650">
        <v>2</v>
      </c>
      <c r="O254" s="731">
        <v>0.5</v>
      </c>
      <c r="P254" s="651"/>
      <c r="Q254" s="666"/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21</v>
      </c>
      <c r="B255" s="650" t="s">
        <v>581</v>
      </c>
      <c r="C255" s="650">
        <v>89301211</v>
      </c>
      <c r="D255" s="729" t="s">
        <v>5558</v>
      </c>
      <c r="E255" s="730" t="s">
        <v>3650</v>
      </c>
      <c r="F255" s="650" t="s">
        <v>3625</v>
      </c>
      <c r="G255" s="650" t="s">
        <v>4003</v>
      </c>
      <c r="H255" s="650" t="s">
        <v>1839</v>
      </c>
      <c r="I255" s="650" t="s">
        <v>4004</v>
      </c>
      <c r="J255" s="650" t="s">
        <v>4005</v>
      </c>
      <c r="K255" s="650" t="s">
        <v>4006</v>
      </c>
      <c r="L255" s="651">
        <v>185.9</v>
      </c>
      <c r="M255" s="651">
        <v>371.8</v>
      </c>
      <c r="N255" s="650">
        <v>2</v>
      </c>
      <c r="O255" s="731">
        <v>1</v>
      </c>
      <c r="P255" s="651">
        <v>371.8</v>
      </c>
      <c r="Q255" s="666">
        <v>1</v>
      </c>
      <c r="R255" s="650">
        <v>2</v>
      </c>
      <c r="S255" s="666">
        <v>1</v>
      </c>
      <c r="T255" s="731">
        <v>1</v>
      </c>
      <c r="U255" s="689">
        <v>1</v>
      </c>
    </row>
    <row r="256" spans="1:21" ht="14.4" customHeight="1" x14ac:dyDescent="0.3">
      <c r="A256" s="649">
        <v>21</v>
      </c>
      <c r="B256" s="650" t="s">
        <v>581</v>
      </c>
      <c r="C256" s="650">
        <v>89301211</v>
      </c>
      <c r="D256" s="729" t="s">
        <v>5558</v>
      </c>
      <c r="E256" s="730" t="s">
        <v>3650</v>
      </c>
      <c r="F256" s="650" t="s">
        <v>3625</v>
      </c>
      <c r="G256" s="650" t="s">
        <v>4007</v>
      </c>
      <c r="H256" s="650" t="s">
        <v>582</v>
      </c>
      <c r="I256" s="650" t="s">
        <v>4008</v>
      </c>
      <c r="J256" s="650" t="s">
        <v>2825</v>
      </c>
      <c r="K256" s="650" t="s">
        <v>2826</v>
      </c>
      <c r="L256" s="651">
        <v>407.64</v>
      </c>
      <c r="M256" s="651">
        <v>1222.92</v>
      </c>
      <c r="N256" s="650">
        <v>3</v>
      </c>
      <c r="O256" s="731">
        <v>1</v>
      </c>
      <c r="P256" s="651">
        <v>1222.92</v>
      </c>
      <c r="Q256" s="666">
        <v>1</v>
      </c>
      <c r="R256" s="650">
        <v>3</v>
      </c>
      <c r="S256" s="666">
        <v>1</v>
      </c>
      <c r="T256" s="731">
        <v>1</v>
      </c>
      <c r="U256" s="689">
        <v>1</v>
      </c>
    </row>
    <row r="257" spans="1:21" ht="14.4" customHeight="1" x14ac:dyDescent="0.3">
      <c r="A257" s="649">
        <v>21</v>
      </c>
      <c r="B257" s="650" t="s">
        <v>581</v>
      </c>
      <c r="C257" s="650">
        <v>89301211</v>
      </c>
      <c r="D257" s="729" t="s">
        <v>5558</v>
      </c>
      <c r="E257" s="730" t="s">
        <v>3650</v>
      </c>
      <c r="F257" s="650" t="s">
        <v>3625</v>
      </c>
      <c r="G257" s="650" t="s">
        <v>3666</v>
      </c>
      <c r="H257" s="650" t="s">
        <v>582</v>
      </c>
      <c r="I257" s="650" t="s">
        <v>4009</v>
      </c>
      <c r="J257" s="650" t="s">
        <v>765</v>
      </c>
      <c r="K257" s="650" t="s">
        <v>4010</v>
      </c>
      <c r="L257" s="651">
        <v>0</v>
      </c>
      <c r="M257" s="651">
        <v>0</v>
      </c>
      <c r="N257" s="650">
        <v>1</v>
      </c>
      <c r="O257" s="731">
        <v>0.5</v>
      </c>
      <c r="P257" s="651">
        <v>0</v>
      </c>
      <c r="Q257" s="666"/>
      <c r="R257" s="650">
        <v>1</v>
      </c>
      <c r="S257" s="666">
        <v>1</v>
      </c>
      <c r="T257" s="731">
        <v>0.5</v>
      </c>
      <c r="U257" s="689">
        <v>1</v>
      </c>
    </row>
    <row r="258" spans="1:21" ht="14.4" customHeight="1" x14ac:dyDescent="0.3">
      <c r="A258" s="649">
        <v>21</v>
      </c>
      <c r="B258" s="650" t="s">
        <v>581</v>
      </c>
      <c r="C258" s="650">
        <v>89301211</v>
      </c>
      <c r="D258" s="729" t="s">
        <v>5558</v>
      </c>
      <c r="E258" s="730" t="s">
        <v>3650</v>
      </c>
      <c r="F258" s="650" t="s">
        <v>3625</v>
      </c>
      <c r="G258" s="650" t="s">
        <v>4011</v>
      </c>
      <c r="H258" s="650" t="s">
        <v>582</v>
      </c>
      <c r="I258" s="650" t="s">
        <v>2202</v>
      </c>
      <c r="J258" s="650" t="s">
        <v>2203</v>
      </c>
      <c r="K258" s="650" t="s">
        <v>2204</v>
      </c>
      <c r="L258" s="651">
        <v>120.37</v>
      </c>
      <c r="M258" s="651">
        <v>120.37</v>
      </c>
      <c r="N258" s="650">
        <v>1</v>
      </c>
      <c r="O258" s="731">
        <v>1</v>
      </c>
      <c r="P258" s="651">
        <v>120.37</v>
      </c>
      <c r="Q258" s="666">
        <v>1</v>
      </c>
      <c r="R258" s="650">
        <v>1</v>
      </c>
      <c r="S258" s="666">
        <v>1</v>
      </c>
      <c r="T258" s="731">
        <v>1</v>
      </c>
      <c r="U258" s="689">
        <v>1</v>
      </c>
    </row>
    <row r="259" spans="1:21" ht="14.4" customHeight="1" x14ac:dyDescent="0.3">
      <c r="A259" s="649">
        <v>21</v>
      </c>
      <c r="B259" s="650" t="s">
        <v>581</v>
      </c>
      <c r="C259" s="650">
        <v>89301211</v>
      </c>
      <c r="D259" s="729" t="s">
        <v>5558</v>
      </c>
      <c r="E259" s="730" t="s">
        <v>3650</v>
      </c>
      <c r="F259" s="650" t="s">
        <v>3625</v>
      </c>
      <c r="G259" s="650" t="s">
        <v>3671</v>
      </c>
      <c r="H259" s="650" t="s">
        <v>1839</v>
      </c>
      <c r="I259" s="650" t="s">
        <v>2021</v>
      </c>
      <c r="J259" s="650" t="s">
        <v>2018</v>
      </c>
      <c r="K259" s="650" t="s">
        <v>2022</v>
      </c>
      <c r="L259" s="651">
        <v>625.29</v>
      </c>
      <c r="M259" s="651">
        <v>4377.03</v>
      </c>
      <c r="N259" s="650">
        <v>7</v>
      </c>
      <c r="O259" s="731">
        <v>4</v>
      </c>
      <c r="P259" s="651">
        <v>1875.87</v>
      </c>
      <c r="Q259" s="666">
        <v>0.42857142857142855</v>
      </c>
      <c r="R259" s="650">
        <v>3</v>
      </c>
      <c r="S259" s="666">
        <v>0.42857142857142855</v>
      </c>
      <c r="T259" s="731">
        <v>2</v>
      </c>
      <c r="U259" s="689">
        <v>0.5</v>
      </c>
    </row>
    <row r="260" spans="1:21" ht="14.4" customHeight="1" x14ac:dyDescent="0.3">
      <c r="A260" s="649">
        <v>21</v>
      </c>
      <c r="B260" s="650" t="s">
        <v>581</v>
      </c>
      <c r="C260" s="650">
        <v>89301211</v>
      </c>
      <c r="D260" s="729" t="s">
        <v>5558</v>
      </c>
      <c r="E260" s="730" t="s">
        <v>3650</v>
      </c>
      <c r="F260" s="650" t="s">
        <v>3625</v>
      </c>
      <c r="G260" s="650" t="s">
        <v>3671</v>
      </c>
      <c r="H260" s="650" t="s">
        <v>1839</v>
      </c>
      <c r="I260" s="650" t="s">
        <v>2865</v>
      </c>
      <c r="J260" s="650" t="s">
        <v>2018</v>
      </c>
      <c r="K260" s="650" t="s">
        <v>2866</v>
      </c>
      <c r="L260" s="651">
        <v>937.93</v>
      </c>
      <c r="M260" s="651">
        <v>6565.5099999999993</v>
      </c>
      <c r="N260" s="650">
        <v>7</v>
      </c>
      <c r="O260" s="731">
        <v>2</v>
      </c>
      <c r="P260" s="651">
        <v>6565.5099999999993</v>
      </c>
      <c r="Q260" s="666">
        <v>1</v>
      </c>
      <c r="R260" s="650">
        <v>7</v>
      </c>
      <c r="S260" s="666">
        <v>1</v>
      </c>
      <c r="T260" s="731">
        <v>2</v>
      </c>
      <c r="U260" s="689">
        <v>1</v>
      </c>
    </row>
    <row r="261" spans="1:21" ht="14.4" customHeight="1" x14ac:dyDescent="0.3">
      <c r="A261" s="649">
        <v>21</v>
      </c>
      <c r="B261" s="650" t="s">
        <v>581</v>
      </c>
      <c r="C261" s="650">
        <v>89301211</v>
      </c>
      <c r="D261" s="729" t="s">
        <v>5558</v>
      </c>
      <c r="E261" s="730" t="s">
        <v>3650</v>
      </c>
      <c r="F261" s="650" t="s">
        <v>3625</v>
      </c>
      <c r="G261" s="650" t="s">
        <v>3671</v>
      </c>
      <c r="H261" s="650" t="s">
        <v>1839</v>
      </c>
      <c r="I261" s="650" t="s">
        <v>2868</v>
      </c>
      <c r="J261" s="650" t="s">
        <v>2018</v>
      </c>
      <c r="K261" s="650" t="s">
        <v>2869</v>
      </c>
      <c r="L261" s="651">
        <v>1166.47</v>
      </c>
      <c r="M261" s="651">
        <v>4665.88</v>
      </c>
      <c r="N261" s="650">
        <v>4</v>
      </c>
      <c r="O261" s="731">
        <v>3</v>
      </c>
      <c r="P261" s="651">
        <v>4665.88</v>
      </c>
      <c r="Q261" s="666">
        <v>1</v>
      </c>
      <c r="R261" s="650">
        <v>4</v>
      </c>
      <c r="S261" s="666">
        <v>1</v>
      </c>
      <c r="T261" s="731">
        <v>3</v>
      </c>
      <c r="U261" s="689">
        <v>1</v>
      </c>
    </row>
    <row r="262" spans="1:21" ht="14.4" customHeight="1" x14ac:dyDescent="0.3">
      <c r="A262" s="649">
        <v>21</v>
      </c>
      <c r="B262" s="650" t="s">
        <v>581</v>
      </c>
      <c r="C262" s="650">
        <v>89301211</v>
      </c>
      <c r="D262" s="729" t="s">
        <v>5558</v>
      </c>
      <c r="E262" s="730" t="s">
        <v>3650</v>
      </c>
      <c r="F262" s="650" t="s">
        <v>3625</v>
      </c>
      <c r="G262" s="650" t="s">
        <v>3671</v>
      </c>
      <c r="H262" s="650" t="s">
        <v>1839</v>
      </c>
      <c r="I262" s="650" t="s">
        <v>2871</v>
      </c>
      <c r="J262" s="650" t="s">
        <v>2018</v>
      </c>
      <c r="K262" s="650" t="s">
        <v>2872</v>
      </c>
      <c r="L262" s="651">
        <v>1458.07</v>
      </c>
      <c r="M262" s="651">
        <v>1458.07</v>
      </c>
      <c r="N262" s="650">
        <v>1</v>
      </c>
      <c r="O262" s="731">
        <v>1</v>
      </c>
      <c r="P262" s="651"/>
      <c r="Q262" s="666">
        <v>0</v>
      </c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21</v>
      </c>
      <c r="B263" s="650" t="s">
        <v>581</v>
      </c>
      <c r="C263" s="650">
        <v>89301211</v>
      </c>
      <c r="D263" s="729" t="s">
        <v>5558</v>
      </c>
      <c r="E263" s="730" t="s">
        <v>3650</v>
      </c>
      <c r="F263" s="650" t="s">
        <v>3625</v>
      </c>
      <c r="G263" s="650" t="s">
        <v>3671</v>
      </c>
      <c r="H263" s="650" t="s">
        <v>1839</v>
      </c>
      <c r="I263" s="650" t="s">
        <v>1923</v>
      </c>
      <c r="J263" s="650" t="s">
        <v>1924</v>
      </c>
      <c r="K263" s="650" t="s">
        <v>2866</v>
      </c>
      <c r="L263" s="651">
        <v>1749.69</v>
      </c>
      <c r="M263" s="651">
        <v>22745.97</v>
      </c>
      <c r="N263" s="650">
        <v>13</v>
      </c>
      <c r="O263" s="731">
        <v>5.5</v>
      </c>
      <c r="P263" s="651">
        <v>12247.830000000002</v>
      </c>
      <c r="Q263" s="666">
        <v>0.53846153846153855</v>
      </c>
      <c r="R263" s="650">
        <v>7</v>
      </c>
      <c r="S263" s="666">
        <v>0.53846153846153844</v>
      </c>
      <c r="T263" s="731">
        <v>3.5</v>
      </c>
      <c r="U263" s="689">
        <v>0.63636363636363635</v>
      </c>
    </row>
    <row r="264" spans="1:21" ht="14.4" customHeight="1" x14ac:dyDescent="0.3">
      <c r="A264" s="649">
        <v>21</v>
      </c>
      <c r="B264" s="650" t="s">
        <v>581</v>
      </c>
      <c r="C264" s="650">
        <v>89301211</v>
      </c>
      <c r="D264" s="729" t="s">
        <v>5558</v>
      </c>
      <c r="E264" s="730" t="s">
        <v>3650</v>
      </c>
      <c r="F264" s="650" t="s">
        <v>3625</v>
      </c>
      <c r="G264" s="650" t="s">
        <v>3671</v>
      </c>
      <c r="H264" s="650" t="s">
        <v>1839</v>
      </c>
      <c r="I264" s="650" t="s">
        <v>1927</v>
      </c>
      <c r="J264" s="650" t="s">
        <v>1924</v>
      </c>
      <c r="K264" s="650" t="s">
        <v>2869</v>
      </c>
      <c r="L264" s="651">
        <v>2332.92</v>
      </c>
      <c r="M264" s="651">
        <v>30327.96</v>
      </c>
      <c r="N264" s="650">
        <v>13</v>
      </c>
      <c r="O264" s="731">
        <v>7</v>
      </c>
      <c r="P264" s="651">
        <v>23329.199999999997</v>
      </c>
      <c r="Q264" s="666">
        <v>0.76923076923076916</v>
      </c>
      <c r="R264" s="650">
        <v>10</v>
      </c>
      <c r="S264" s="666">
        <v>0.76923076923076927</v>
      </c>
      <c r="T264" s="731">
        <v>5</v>
      </c>
      <c r="U264" s="689">
        <v>0.7142857142857143</v>
      </c>
    </row>
    <row r="265" spans="1:21" ht="14.4" customHeight="1" x14ac:dyDescent="0.3">
      <c r="A265" s="649">
        <v>21</v>
      </c>
      <c r="B265" s="650" t="s">
        <v>581</v>
      </c>
      <c r="C265" s="650">
        <v>89301211</v>
      </c>
      <c r="D265" s="729" t="s">
        <v>5558</v>
      </c>
      <c r="E265" s="730" t="s">
        <v>3650</v>
      </c>
      <c r="F265" s="650" t="s">
        <v>3625</v>
      </c>
      <c r="G265" s="650" t="s">
        <v>3671</v>
      </c>
      <c r="H265" s="650" t="s">
        <v>1839</v>
      </c>
      <c r="I265" s="650" t="s">
        <v>1930</v>
      </c>
      <c r="J265" s="650" t="s">
        <v>1924</v>
      </c>
      <c r="K265" s="650" t="s">
        <v>2872</v>
      </c>
      <c r="L265" s="651">
        <v>2916.16</v>
      </c>
      <c r="M265" s="651">
        <v>5832.32</v>
      </c>
      <c r="N265" s="650">
        <v>2</v>
      </c>
      <c r="O265" s="731">
        <v>1</v>
      </c>
      <c r="P265" s="651">
        <v>5832.32</v>
      </c>
      <c r="Q265" s="666">
        <v>1</v>
      </c>
      <c r="R265" s="650">
        <v>2</v>
      </c>
      <c r="S265" s="666">
        <v>1</v>
      </c>
      <c r="T265" s="731">
        <v>1</v>
      </c>
      <c r="U265" s="689">
        <v>1</v>
      </c>
    </row>
    <row r="266" spans="1:21" ht="14.4" customHeight="1" x14ac:dyDescent="0.3">
      <c r="A266" s="649">
        <v>21</v>
      </c>
      <c r="B266" s="650" t="s">
        <v>581</v>
      </c>
      <c r="C266" s="650">
        <v>89301211</v>
      </c>
      <c r="D266" s="729" t="s">
        <v>5558</v>
      </c>
      <c r="E266" s="730" t="s">
        <v>3650</v>
      </c>
      <c r="F266" s="650" t="s">
        <v>3625</v>
      </c>
      <c r="G266" s="650" t="s">
        <v>3907</v>
      </c>
      <c r="H266" s="650" t="s">
        <v>582</v>
      </c>
      <c r="I266" s="650" t="s">
        <v>2222</v>
      </c>
      <c r="J266" s="650" t="s">
        <v>2223</v>
      </c>
      <c r="K266" s="650" t="s">
        <v>2224</v>
      </c>
      <c r="L266" s="651">
        <v>153.52000000000001</v>
      </c>
      <c r="M266" s="651">
        <v>153.52000000000001</v>
      </c>
      <c r="N266" s="650">
        <v>1</v>
      </c>
      <c r="O266" s="731">
        <v>0.5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21</v>
      </c>
      <c r="B267" s="650" t="s">
        <v>581</v>
      </c>
      <c r="C267" s="650">
        <v>89301211</v>
      </c>
      <c r="D267" s="729" t="s">
        <v>5558</v>
      </c>
      <c r="E267" s="730" t="s">
        <v>3650</v>
      </c>
      <c r="F267" s="650" t="s">
        <v>3625</v>
      </c>
      <c r="G267" s="650" t="s">
        <v>3672</v>
      </c>
      <c r="H267" s="650" t="s">
        <v>582</v>
      </c>
      <c r="I267" s="650" t="s">
        <v>3791</v>
      </c>
      <c r="J267" s="650" t="s">
        <v>3674</v>
      </c>
      <c r="K267" s="650" t="s">
        <v>793</v>
      </c>
      <c r="L267" s="651">
        <v>97.97</v>
      </c>
      <c r="M267" s="651">
        <v>685.79</v>
      </c>
      <c r="N267" s="650">
        <v>7</v>
      </c>
      <c r="O267" s="731">
        <v>4.5</v>
      </c>
      <c r="P267" s="651">
        <v>391.88</v>
      </c>
      <c r="Q267" s="666">
        <v>0.5714285714285714</v>
      </c>
      <c r="R267" s="650">
        <v>4</v>
      </c>
      <c r="S267" s="666">
        <v>0.5714285714285714</v>
      </c>
      <c r="T267" s="731">
        <v>2.5</v>
      </c>
      <c r="U267" s="689">
        <v>0.55555555555555558</v>
      </c>
    </row>
    <row r="268" spans="1:21" ht="14.4" customHeight="1" x14ac:dyDescent="0.3">
      <c r="A268" s="649">
        <v>21</v>
      </c>
      <c r="B268" s="650" t="s">
        <v>581</v>
      </c>
      <c r="C268" s="650">
        <v>89301211</v>
      </c>
      <c r="D268" s="729" t="s">
        <v>5558</v>
      </c>
      <c r="E268" s="730" t="s">
        <v>3650</v>
      </c>
      <c r="F268" s="650" t="s">
        <v>3625</v>
      </c>
      <c r="G268" s="650" t="s">
        <v>3672</v>
      </c>
      <c r="H268" s="650" t="s">
        <v>582</v>
      </c>
      <c r="I268" s="650" t="s">
        <v>3673</v>
      </c>
      <c r="J268" s="650" t="s">
        <v>3674</v>
      </c>
      <c r="K268" s="650" t="s">
        <v>796</v>
      </c>
      <c r="L268" s="651">
        <v>314.89999999999998</v>
      </c>
      <c r="M268" s="651">
        <v>314.89999999999998</v>
      </c>
      <c r="N268" s="650">
        <v>1</v>
      </c>
      <c r="O268" s="731">
        <v>0.5</v>
      </c>
      <c r="P268" s="651">
        <v>314.89999999999998</v>
      </c>
      <c r="Q268" s="666">
        <v>1</v>
      </c>
      <c r="R268" s="650">
        <v>1</v>
      </c>
      <c r="S268" s="666">
        <v>1</v>
      </c>
      <c r="T268" s="731">
        <v>0.5</v>
      </c>
      <c r="U268" s="689">
        <v>1</v>
      </c>
    </row>
    <row r="269" spans="1:21" ht="14.4" customHeight="1" x14ac:dyDescent="0.3">
      <c r="A269" s="649">
        <v>21</v>
      </c>
      <c r="B269" s="650" t="s">
        <v>581</v>
      </c>
      <c r="C269" s="650">
        <v>89301211</v>
      </c>
      <c r="D269" s="729" t="s">
        <v>5558</v>
      </c>
      <c r="E269" s="730" t="s">
        <v>3650</v>
      </c>
      <c r="F269" s="650" t="s">
        <v>3625</v>
      </c>
      <c r="G269" s="650" t="s">
        <v>3672</v>
      </c>
      <c r="H269" s="650" t="s">
        <v>582</v>
      </c>
      <c r="I269" s="650" t="s">
        <v>791</v>
      </c>
      <c r="J269" s="650" t="s">
        <v>792</v>
      </c>
      <c r="K269" s="650" t="s">
        <v>4012</v>
      </c>
      <c r="L269" s="651">
        <v>97.97</v>
      </c>
      <c r="M269" s="651">
        <v>489.85</v>
      </c>
      <c r="N269" s="650">
        <v>5</v>
      </c>
      <c r="O269" s="731">
        <v>3</v>
      </c>
      <c r="P269" s="651">
        <v>391.88</v>
      </c>
      <c r="Q269" s="666">
        <v>0.79999999999999993</v>
      </c>
      <c r="R269" s="650">
        <v>4</v>
      </c>
      <c r="S269" s="666">
        <v>0.8</v>
      </c>
      <c r="T269" s="731">
        <v>2.5</v>
      </c>
      <c r="U269" s="689">
        <v>0.83333333333333337</v>
      </c>
    </row>
    <row r="270" spans="1:21" ht="14.4" customHeight="1" x14ac:dyDescent="0.3">
      <c r="A270" s="649">
        <v>21</v>
      </c>
      <c r="B270" s="650" t="s">
        <v>581</v>
      </c>
      <c r="C270" s="650">
        <v>89301211</v>
      </c>
      <c r="D270" s="729" t="s">
        <v>5558</v>
      </c>
      <c r="E270" s="730" t="s">
        <v>3650</v>
      </c>
      <c r="F270" s="650" t="s">
        <v>3625</v>
      </c>
      <c r="G270" s="650" t="s">
        <v>3672</v>
      </c>
      <c r="H270" s="650" t="s">
        <v>582</v>
      </c>
      <c r="I270" s="650" t="s">
        <v>795</v>
      </c>
      <c r="J270" s="650" t="s">
        <v>792</v>
      </c>
      <c r="K270" s="650" t="s">
        <v>4013</v>
      </c>
      <c r="L270" s="651">
        <v>314.89999999999998</v>
      </c>
      <c r="M270" s="651">
        <v>1889.3999999999999</v>
      </c>
      <c r="N270" s="650">
        <v>6</v>
      </c>
      <c r="O270" s="731">
        <v>3</v>
      </c>
      <c r="P270" s="651">
        <v>944.69999999999993</v>
      </c>
      <c r="Q270" s="666">
        <v>0.5</v>
      </c>
      <c r="R270" s="650">
        <v>3</v>
      </c>
      <c r="S270" s="666">
        <v>0.5</v>
      </c>
      <c r="T270" s="731">
        <v>1.5</v>
      </c>
      <c r="U270" s="689">
        <v>0.5</v>
      </c>
    </row>
    <row r="271" spans="1:21" ht="14.4" customHeight="1" x14ac:dyDescent="0.3">
      <c r="A271" s="649">
        <v>21</v>
      </c>
      <c r="B271" s="650" t="s">
        <v>581</v>
      </c>
      <c r="C271" s="650">
        <v>89301211</v>
      </c>
      <c r="D271" s="729" t="s">
        <v>5558</v>
      </c>
      <c r="E271" s="730" t="s">
        <v>3650</v>
      </c>
      <c r="F271" s="650" t="s">
        <v>3625</v>
      </c>
      <c r="G271" s="650" t="s">
        <v>3669</v>
      </c>
      <c r="H271" s="650" t="s">
        <v>1839</v>
      </c>
      <c r="I271" s="650" t="s">
        <v>2042</v>
      </c>
      <c r="J271" s="650" t="s">
        <v>2043</v>
      </c>
      <c r="K271" s="650" t="s">
        <v>3418</v>
      </c>
      <c r="L271" s="651">
        <v>1359.61</v>
      </c>
      <c r="M271" s="651">
        <v>43507.520000000004</v>
      </c>
      <c r="N271" s="650">
        <v>32</v>
      </c>
      <c r="O271" s="731">
        <v>11</v>
      </c>
      <c r="P271" s="651">
        <v>25832.590000000004</v>
      </c>
      <c r="Q271" s="666">
        <v>0.59375</v>
      </c>
      <c r="R271" s="650">
        <v>19</v>
      </c>
      <c r="S271" s="666">
        <v>0.59375</v>
      </c>
      <c r="T271" s="731">
        <v>6.5</v>
      </c>
      <c r="U271" s="689">
        <v>0.59090909090909094</v>
      </c>
    </row>
    <row r="272" spans="1:21" ht="14.4" customHeight="1" x14ac:dyDescent="0.3">
      <c r="A272" s="649">
        <v>21</v>
      </c>
      <c r="B272" s="650" t="s">
        <v>581</v>
      </c>
      <c r="C272" s="650">
        <v>89301211</v>
      </c>
      <c r="D272" s="729" t="s">
        <v>5558</v>
      </c>
      <c r="E272" s="730" t="s">
        <v>3650</v>
      </c>
      <c r="F272" s="650" t="s">
        <v>3625</v>
      </c>
      <c r="G272" s="650" t="s">
        <v>3669</v>
      </c>
      <c r="H272" s="650" t="s">
        <v>1839</v>
      </c>
      <c r="I272" s="650" t="s">
        <v>3685</v>
      </c>
      <c r="J272" s="650" t="s">
        <v>3686</v>
      </c>
      <c r="K272" s="650" t="s">
        <v>3687</v>
      </c>
      <c r="L272" s="651">
        <v>1359.61</v>
      </c>
      <c r="M272" s="651">
        <v>6798.0499999999993</v>
      </c>
      <c r="N272" s="650">
        <v>5</v>
      </c>
      <c r="O272" s="731">
        <v>2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21</v>
      </c>
      <c r="B273" s="650" t="s">
        <v>581</v>
      </c>
      <c r="C273" s="650">
        <v>89301211</v>
      </c>
      <c r="D273" s="729" t="s">
        <v>5558</v>
      </c>
      <c r="E273" s="730" t="s">
        <v>3650</v>
      </c>
      <c r="F273" s="650" t="s">
        <v>3625</v>
      </c>
      <c r="G273" s="650" t="s">
        <v>4014</v>
      </c>
      <c r="H273" s="650" t="s">
        <v>582</v>
      </c>
      <c r="I273" s="650" t="s">
        <v>2340</v>
      </c>
      <c r="J273" s="650" t="s">
        <v>2341</v>
      </c>
      <c r="K273" s="650" t="s">
        <v>4015</v>
      </c>
      <c r="L273" s="651">
        <v>0</v>
      </c>
      <c r="M273" s="651">
        <v>0</v>
      </c>
      <c r="N273" s="650">
        <v>3</v>
      </c>
      <c r="O273" s="731">
        <v>2</v>
      </c>
      <c r="P273" s="651">
        <v>0</v>
      </c>
      <c r="Q273" s="666"/>
      <c r="R273" s="650">
        <v>1</v>
      </c>
      <c r="S273" s="666">
        <v>0.33333333333333331</v>
      </c>
      <c r="T273" s="731">
        <v>1</v>
      </c>
      <c r="U273" s="689">
        <v>0.5</v>
      </c>
    </row>
    <row r="274" spans="1:21" ht="14.4" customHeight="1" x14ac:dyDescent="0.3">
      <c r="A274" s="649">
        <v>21</v>
      </c>
      <c r="B274" s="650" t="s">
        <v>581</v>
      </c>
      <c r="C274" s="650">
        <v>89301211</v>
      </c>
      <c r="D274" s="729" t="s">
        <v>5558</v>
      </c>
      <c r="E274" s="730" t="s">
        <v>3650</v>
      </c>
      <c r="F274" s="650" t="s">
        <v>3625</v>
      </c>
      <c r="G274" s="650" t="s">
        <v>3796</v>
      </c>
      <c r="H274" s="650" t="s">
        <v>582</v>
      </c>
      <c r="I274" s="650" t="s">
        <v>4016</v>
      </c>
      <c r="J274" s="650" t="s">
        <v>3802</v>
      </c>
      <c r="K274" s="650" t="s">
        <v>4017</v>
      </c>
      <c r="L274" s="651">
        <v>3507.07</v>
      </c>
      <c r="M274" s="651">
        <v>3507.07</v>
      </c>
      <c r="N274" s="650">
        <v>1</v>
      </c>
      <c r="O274" s="731">
        <v>1</v>
      </c>
      <c r="P274" s="651">
        <v>3507.07</v>
      </c>
      <c r="Q274" s="666">
        <v>1</v>
      </c>
      <c r="R274" s="650">
        <v>1</v>
      </c>
      <c r="S274" s="666">
        <v>1</v>
      </c>
      <c r="T274" s="731">
        <v>1</v>
      </c>
      <c r="U274" s="689">
        <v>1</v>
      </c>
    </row>
    <row r="275" spans="1:21" ht="14.4" customHeight="1" x14ac:dyDescent="0.3">
      <c r="A275" s="649">
        <v>21</v>
      </c>
      <c r="B275" s="650" t="s">
        <v>581</v>
      </c>
      <c r="C275" s="650">
        <v>89301211</v>
      </c>
      <c r="D275" s="729" t="s">
        <v>5558</v>
      </c>
      <c r="E275" s="730" t="s">
        <v>3650</v>
      </c>
      <c r="F275" s="650" t="s">
        <v>3625</v>
      </c>
      <c r="G275" s="650" t="s">
        <v>3796</v>
      </c>
      <c r="H275" s="650" t="s">
        <v>582</v>
      </c>
      <c r="I275" s="650" t="s">
        <v>3797</v>
      </c>
      <c r="J275" s="650" t="s">
        <v>2609</v>
      </c>
      <c r="K275" s="650" t="s">
        <v>3798</v>
      </c>
      <c r="L275" s="651">
        <v>0</v>
      </c>
      <c r="M275" s="651">
        <v>0</v>
      </c>
      <c r="N275" s="650">
        <v>1</v>
      </c>
      <c r="O275" s="731">
        <v>1</v>
      </c>
      <c r="P275" s="651">
        <v>0</v>
      </c>
      <c r="Q275" s="666"/>
      <c r="R275" s="650">
        <v>1</v>
      </c>
      <c r="S275" s="666">
        <v>1</v>
      </c>
      <c r="T275" s="731">
        <v>1</v>
      </c>
      <c r="U275" s="689">
        <v>1</v>
      </c>
    </row>
    <row r="276" spans="1:21" ht="14.4" customHeight="1" x14ac:dyDescent="0.3">
      <c r="A276" s="649">
        <v>21</v>
      </c>
      <c r="B276" s="650" t="s">
        <v>581</v>
      </c>
      <c r="C276" s="650">
        <v>89301211</v>
      </c>
      <c r="D276" s="729" t="s">
        <v>5558</v>
      </c>
      <c r="E276" s="730" t="s">
        <v>3650</v>
      </c>
      <c r="F276" s="650" t="s">
        <v>3625</v>
      </c>
      <c r="G276" s="650" t="s">
        <v>4018</v>
      </c>
      <c r="H276" s="650" t="s">
        <v>582</v>
      </c>
      <c r="I276" s="650" t="s">
        <v>4019</v>
      </c>
      <c r="J276" s="650" t="s">
        <v>1079</v>
      </c>
      <c r="K276" s="650" t="s">
        <v>4020</v>
      </c>
      <c r="L276" s="651">
        <v>0</v>
      </c>
      <c r="M276" s="651">
        <v>0</v>
      </c>
      <c r="N276" s="650">
        <v>3</v>
      </c>
      <c r="O276" s="731">
        <v>1</v>
      </c>
      <c r="P276" s="651">
        <v>0</v>
      </c>
      <c r="Q276" s="666"/>
      <c r="R276" s="650">
        <v>2</v>
      </c>
      <c r="S276" s="666">
        <v>0.66666666666666663</v>
      </c>
      <c r="T276" s="731">
        <v>0.5</v>
      </c>
      <c r="U276" s="689">
        <v>0.5</v>
      </c>
    </row>
    <row r="277" spans="1:21" ht="14.4" customHeight="1" x14ac:dyDescent="0.3">
      <c r="A277" s="649">
        <v>21</v>
      </c>
      <c r="B277" s="650" t="s">
        <v>581</v>
      </c>
      <c r="C277" s="650">
        <v>89301211</v>
      </c>
      <c r="D277" s="729" t="s">
        <v>5558</v>
      </c>
      <c r="E277" s="730" t="s">
        <v>3650</v>
      </c>
      <c r="F277" s="650" t="s">
        <v>3625</v>
      </c>
      <c r="G277" s="650" t="s">
        <v>4021</v>
      </c>
      <c r="H277" s="650" t="s">
        <v>582</v>
      </c>
      <c r="I277" s="650" t="s">
        <v>4022</v>
      </c>
      <c r="J277" s="650" t="s">
        <v>2815</v>
      </c>
      <c r="K277" s="650" t="s">
        <v>916</v>
      </c>
      <c r="L277" s="651">
        <v>193.98</v>
      </c>
      <c r="M277" s="651">
        <v>193.98</v>
      </c>
      <c r="N277" s="650">
        <v>1</v>
      </c>
      <c r="O277" s="731">
        <v>0.5</v>
      </c>
      <c r="P277" s="651"/>
      <c r="Q277" s="666">
        <v>0</v>
      </c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21</v>
      </c>
      <c r="B278" s="650" t="s">
        <v>581</v>
      </c>
      <c r="C278" s="650">
        <v>89301211</v>
      </c>
      <c r="D278" s="729" t="s">
        <v>5558</v>
      </c>
      <c r="E278" s="730" t="s">
        <v>3650</v>
      </c>
      <c r="F278" s="650" t="s">
        <v>3625</v>
      </c>
      <c r="G278" s="650" t="s">
        <v>4023</v>
      </c>
      <c r="H278" s="650" t="s">
        <v>582</v>
      </c>
      <c r="I278" s="650" t="s">
        <v>4024</v>
      </c>
      <c r="J278" s="650" t="s">
        <v>2597</v>
      </c>
      <c r="K278" s="650" t="s">
        <v>1224</v>
      </c>
      <c r="L278" s="651">
        <v>203.38</v>
      </c>
      <c r="M278" s="651">
        <v>203.38</v>
      </c>
      <c r="N278" s="650">
        <v>1</v>
      </c>
      <c r="O278" s="731">
        <v>0.5</v>
      </c>
      <c r="P278" s="651">
        <v>203.38</v>
      </c>
      <c r="Q278" s="666">
        <v>1</v>
      </c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21</v>
      </c>
      <c r="B279" s="650" t="s">
        <v>581</v>
      </c>
      <c r="C279" s="650">
        <v>89301211</v>
      </c>
      <c r="D279" s="729" t="s">
        <v>5558</v>
      </c>
      <c r="E279" s="730" t="s">
        <v>3650</v>
      </c>
      <c r="F279" s="650" t="s">
        <v>3625</v>
      </c>
      <c r="G279" s="650" t="s">
        <v>3805</v>
      </c>
      <c r="H279" s="650" t="s">
        <v>582</v>
      </c>
      <c r="I279" s="650" t="s">
        <v>1782</v>
      </c>
      <c r="J279" s="650" t="s">
        <v>850</v>
      </c>
      <c r="K279" s="650" t="s">
        <v>1165</v>
      </c>
      <c r="L279" s="651">
        <v>113.37</v>
      </c>
      <c r="M279" s="651">
        <v>1133.7</v>
      </c>
      <c r="N279" s="650">
        <v>10</v>
      </c>
      <c r="O279" s="731">
        <v>6</v>
      </c>
      <c r="P279" s="651">
        <v>453.48</v>
      </c>
      <c r="Q279" s="666">
        <v>0.4</v>
      </c>
      <c r="R279" s="650">
        <v>4</v>
      </c>
      <c r="S279" s="666">
        <v>0.4</v>
      </c>
      <c r="T279" s="731">
        <v>2.5</v>
      </c>
      <c r="U279" s="689">
        <v>0.41666666666666669</v>
      </c>
    </row>
    <row r="280" spans="1:21" ht="14.4" customHeight="1" x14ac:dyDescent="0.3">
      <c r="A280" s="649">
        <v>21</v>
      </c>
      <c r="B280" s="650" t="s">
        <v>581</v>
      </c>
      <c r="C280" s="650">
        <v>89301211</v>
      </c>
      <c r="D280" s="729" t="s">
        <v>5558</v>
      </c>
      <c r="E280" s="730" t="s">
        <v>3650</v>
      </c>
      <c r="F280" s="650" t="s">
        <v>3625</v>
      </c>
      <c r="G280" s="650" t="s">
        <v>3805</v>
      </c>
      <c r="H280" s="650" t="s">
        <v>582</v>
      </c>
      <c r="I280" s="650" t="s">
        <v>849</v>
      </c>
      <c r="J280" s="650" t="s">
        <v>850</v>
      </c>
      <c r="K280" s="650" t="s">
        <v>851</v>
      </c>
      <c r="L280" s="651">
        <v>56.69</v>
      </c>
      <c r="M280" s="651">
        <v>56.69</v>
      </c>
      <c r="N280" s="650">
        <v>1</v>
      </c>
      <c r="O280" s="731">
        <v>1</v>
      </c>
      <c r="P280" s="651">
        <v>56.69</v>
      </c>
      <c r="Q280" s="666">
        <v>1</v>
      </c>
      <c r="R280" s="650">
        <v>1</v>
      </c>
      <c r="S280" s="666">
        <v>1</v>
      </c>
      <c r="T280" s="731">
        <v>1</v>
      </c>
      <c r="U280" s="689">
        <v>1</v>
      </c>
    </row>
    <row r="281" spans="1:21" ht="14.4" customHeight="1" x14ac:dyDescent="0.3">
      <c r="A281" s="649">
        <v>21</v>
      </c>
      <c r="B281" s="650" t="s">
        <v>581</v>
      </c>
      <c r="C281" s="650">
        <v>89301211</v>
      </c>
      <c r="D281" s="729" t="s">
        <v>5558</v>
      </c>
      <c r="E281" s="730" t="s">
        <v>3650</v>
      </c>
      <c r="F281" s="650" t="s">
        <v>3625</v>
      </c>
      <c r="G281" s="650" t="s">
        <v>4025</v>
      </c>
      <c r="H281" s="650" t="s">
        <v>1839</v>
      </c>
      <c r="I281" s="650" t="s">
        <v>4026</v>
      </c>
      <c r="J281" s="650" t="s">
        <v>4027</v>
      </c>
      <c r="K281" s="650" t="s">
        <v>4028</v>
      </c>
      <c r="L281" s="651">
        <v>82.04</v>
      </c>
      <c r="M281" s="651">
        <v>3445.6800000000003</v>
      </c>
      <c r="N281" s="650">
        <v>42</v>
      </c>
      <c r="O281" s="731">
        <v>2</v>
      </c>
      <c r="P281" s="651"/>
      <c r="Q281" s="666">
        <v>0</v>
      </c>
      <c r="R281" s="650"/>
      <c r="S281" s="666">
        <v>0</v>
      </c>
      <c r="T281" s="731"/>
      <c r="U281" s="689">
        <v>0</v>
      </c>
    </row>
    <row r="282" spans="1:21" ht="14.4" customHeight="1" x14ac:dyDescent="0.3">
      <c r="A282" s="649">
        <v>21</v>
      </c>
      <c r="B282" s="650" t="s">
        <v>581</v>
      </c>
      <c r="C282" s="650">
        <v>89301211</v>
      </c>
      <c r="D282" s="729" t="s">
        <v>5558</v>
      </c>
      <c r="E282" s="730" t="s">
        <v>3650</v>
      </c>
      <c r="F282" s="650" t="s">
        <v>3625</v>
      </c>
      <c r="G282" s="650" t="s">
        <v>4025</v>
      </c>
      <c r="H282" s="650" t="s">
        <v>1839</v>
      </c>
      <c r="I282" s="650" t="s">
        <v>4029</v>
      </c>
      <c r="J282" s="650" t="s">
        <v>4030</v>
      </c>
      <c r="K282" s="650" t="s">
        <v>4028</v>
      </c>
      <c r="L282" s="651">
        <v>82.04</v>
      </c>
      <c r="M282" s="651">
        <v>820.40000000000009</v>
      </c>
      <c r="N282" s="650">
        <v>10</v>
      </c>
      <c r="O282" s="731">
        <v>1</v>
      </c>
      <c r="P282" s="651">
        <v>820.40000000000009</v>
      </c>
      <c r="Q282" s="666">
        <v>1</v>
      </c>
      <c r="R282" s="650">
        <v>10</v>
      </c>
      <c r="S282" s="666">
        <v>1</v>
      </c>
      <c r="T282" s="731">
        <v>1</v>
      </c>
      <c r="U282" s="689">
        <v>1</v>
      </c>
    </row>
    <row r="283" spans="1:21" ht="14.4" customHeight="1" x14ac:dyDescent="0.3">
      <c r="A283" s="649">
        <v>21</v>
      </c>
      <c r="B283" s="650" t="s">
        <v>581</v>
      </c>
      <c r="C283" s="650">
        <v>89301211</v>
      </c>
      <c r="D283" s="729" t="s">
        <v>5558</v>
      </c>
      <c r="E283" s="730" t="s">
        <v>3650</v>
      </c>
      <c r="F283" s="650" t="s">
        <v>3625</v>
      </c>
      <c r="G283" s="650" t="s">
        <v>4031</v>
      </c>
      <c r="H283" s="650" t="s">
        <v>582</v>
      </c>
      <c r="I283" s="650" t="s">
        <v>2480</v>
      </c>
      <c r="J283" s="650" t="s">
        <v>2481</v>
      </c>
      <c r="K283" s="650" t="s">
        <v>2482</v>
      </c>
      <c r="L283" s="651">
        <v>73.260000000000005</v>
      </c>
      <c r="M283" s="651">
        <v>73.260000000000005</v>
      </c>
      <c r="N283" s="650">
        <v>1</v>
      </c>
      <c r="O283" s="731">
        <v>1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21</v>
      </c>
      <c r="B284" s="650" t="s">
        <v>581</v>
      </c>
      <c r="C284" s="650">
        <v>89301211</v>
      </c>
      <c r="D284" s="729" t="s">
        <v>5558</v>
      </c>
      <c r="E284" s="730" t="s">
        <v>3650</v>
      </c>
      <c r="F284" s="650" t="s">
        <v>3625</v>
      </c>
      <c r="G284" s="650" t="s">
        <v>3806</v>
      </c>
      <c r="H284" s="650" t="s">
        <v>582</v>
      </c>
      <c r="I284" s="650" t="s">
        <v>2333</v>
      </c>
      <c r="J284" s="650" t="s">
        <v>3807</v>
      </c>
      <c r="K284" s="650" t="s">
        <v>3808</v>
      </c>
      <c r="L284" s="651">
        <v>22.88</v>
      </c>
      <c r="M284" s="651">
        <v>45.76</v>
      </c>
      <c r="N284" s="650">
        <v>2</v>
      </c>
      <c r="O284" s="731">
        <v>0.5</v>
      </c>
      <c r="P284" s="651"/>
      <c r="Q284" s="666">
        <v>0</v>
      </c>
      <c r="R284" s="650"/>
      <c r="S284" s="666">
        <v>0</v>
      </c>
      <c r="T284" s="731"/>
      <c r="U284" s="689">
        <v>0</v>
      </c>
    </row>
    <row r="285" spans="1:21" ht="14.4" customHeight="1" x14ac:dyDescent="0.3">
      <c r="A285" s="649">
        <v>21</v>
      </c>
      <c r="B285" s="650" t="s">
        <v>581</v>
      </c>
      <c r="C285" s="650">
        <v>89301211</v>
      </c>
      <c r="D285" s="729" t="s">
        <v>5558</v>
      </c>
      <c r="E285" s="730" t="s">
        <v>3650</v>
      </c>
      <c r="F285" s="650" t="s">
        <v>3625</v>
      </c>
      <c r="G285" s="650" t="s">
        <v>4032</v>
      </c>
      <c r="H285" s="650" t="s">
        <v>582</v>
      </c>
      <c r="I285" s="650" t="s">
        <v>2629</v>
      </c>
      <c r="J285" s="650" t="s">
        <v>2630</v>
      </c>
      <c r="K285" s="650" t="s">
        <v>2631</v>
      </c>
      <c r="L285" s="651">
        <v>188.01</v>
      </c>
      <c r="M285" s="651">
        <v>188.01</v>
      </c>
      <c r="N285" s="650">
        <v>1</v>
      </c>
      <c r="O285" s="731">
        <v>0.5</v>
      </c>
      <c r="P285" s="651">
        <v>188.01</v>
      </c>
      <c r="Q285" s="666">
        <v>1</v>
      </c>
      <c r="R285" s="650">
        <v>1</v>
      </c>
      <c r="S285" s="666">
        <v>1</v>
      </c>
      <c r="T285" s="731">
        <v>0.5</v>
      </c>
      <c r="U285" s="689">
        <v>1</v>
      </c>
    </row>
    <row r="286" spans="1:21" ht="14.4" customHeight="1" x14ac:dyDescent="0.3">
      <c r="A286" s="649">
        <v>21</v>
      </c>
      <c r="B286" s="650" t="s">
        <v>581</v>
      </c>
      <c r="C286" s="650">
        <v>89301211</v>
      </c>
      <c r="D286" s="729" t="s">
        <v>5558</v>
      </c>
      <c r="E286" s="730" t="s">
        <v>3650</v>
      </c>
      <c r="F286" s="650" t="s">
        <v>3625</v>
      </c>
      <c r="G286" s="650" t="s">
        <v>3812</v>
      </c>
      <c r="H286" s="650" t="s">
        <v>1839</v>
      </c>
      <c r="I286" s="650" t="s">
        <v>1944</v>
      </c>
      <c r="J286" s="650" t="s">
        <v>3405</v>
      </c>
      <c r="K286" s="650" t="s">
        <v>3406</v>
      </c>
      <c r="L286" s="651">
        <v>32.630000000000003</v>
      </c>
      <c r="M286" s="651">
        <v>32.630000000000003</v>
      </c>
      <c r="N286" s="650">
        <v>1</v>
      </c>
      <c r="O286" s="731">
        <v>0.5</v>
      </c>
      <c r="P286" s="651">
        <v>32.630000000000003</v>
      </c>
      <c r="Q286" s="666">
        <v>1</v>
      </c>
      <c r="R286" s="650">
        <v>1</v>
      </c>
      <c r="S286" s="666">
        <v>1</v>
      </c>
      <c r="T286" s="731">
        <v>0.5</v>
      </c>
      <c r="U286" s="689">
        <v>1</v>
      </c>
    </row>
    <row r="287" spans="1:21" ht="14.4" customHeight="1" x14ac:dyDescent="0.3">
      <c r="A287" s="649">
        <v>21</v>
      </c>
      <c r="B287" s="650" t="s">
        <v>581</v>
      </c>
      <c r="C287" s="650">
        <v>89301211</v>
      </c>
      <c r="D287" s="729" t="s">
        <v>5558</v>
      </c>
      <c r="E287" s="730" t="s">
        <v>3650</v>
      </c>
      <c r="F287" s="650" t="s">
        <v>3625</v>
      </c>
      <c r="G287" s="650" t="s">
        <v>4033</v>
      </c>
      <c r="H287" s="650" t="s">
        <v>582</v>
      </c>
      <c r="I287" s="650" t="s">
        <v>918</v>
      </c>
      <c r="J287" s="650" t="s">
        <v>919</v>
      </c>
      <c r="K287" s="650" t="s">
        <v>2802</v>
      </c>
      <c r="L287" s="651">
        <v>110.25</v>
      </c>
      <c r="M287" s="651">
        <v>110.25</v>
      </c>
      <c r="N287" s="650">
        <v>1</v>
      </c>
      <c r="O287" s="731">
        <v>0.5</v>
      </c>
      <c r="P287" s="651">
        <v>110.25</v>
      </c>
      <c r="Q287" s="666">
        <v>1</v>
      </c>
      <c r="R287" s="650">
        <v>1</v>
      </c>
      <c r="S287" s="666">
        <v>1</v>
      </c>
      <c r="T287" s="731">
        <v>0.5</v>
      </c>
      <c r="U287" s="689">
        <v>1</v>
      </c>
    </row>
    <row r="288" spans="1:21" ht="14.4" customHeight="1" x14ac:dyDescent="0.3">
      <c r="A288" s="649">
        <v>21</v>
      </c>
      <c r="B288" s="650" t="s">
        <v>581</v>
      </c>
      <c r="C288" s="650">
        <v>89301211</v>
      </c>
      <c r="D288" s="729" t="s">
        <v>5558</v>
      </c>
      <c r="E288" s="730" t="s">
        <v>3650</v>
      </c>
      <c r="F288" s="650" t="s">
        <v>3625</v>
      </c>
      <c r="G288" s="650" t="s">
        <v>3815</v>
      </c>
      <c r="H288" s="650" t="s">
        <v>582</v>
      </c>
      <c r="I288" s="650" t="s">
        <v>986</v>
      </c>
      <c r="J288" s="650" t="s">
        <v>3816</v>
      </c>
      <c r="K288" s="650" t="s">
        <v>3817</v>
      </c>
      <c r="L288" s="651">
        <v>0</v>
      </c>
      <c r="M288" s="651">
        <v>0</v>
      </c>
      <c r="N288" s="650">
        <v>1</v>
      </c>
      <c r="O288" s="731">
        <v>1</v>
      </c>
      <c r="P288" s="651"/>
      <c r="Q288" s="666"/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21</v>
      </c>
      <c r="B289" s="650" t="s">
        <v>581</v>
      </c>
      <c r="C289" s="650">
        <v>89301211</v>
      </c>
      <c r="D289" s="729" t="s">
        <v>5558</v>
      </c>
      <c r="E289" s="730" t="s">
        <v>3650</v>
      </c>
      <c r="F289" s="650" t="s">
        <v>3625</v>
      </c>
      <c r="G289" s="650" t="s">
        <v>3880</v>
      </c>
      <c r="H289" s="650" t="s">
        <v>582</v>
      </c>
      <c r="I289" s="650" t="s">
        <v>756</v>
      </c>
      <c r="J289" s="650" t="s">
        <v>757</v>
      </c>
      <c r="K289" s="650" t="s">
        <v>3881</v>
      </c>
      <c r="L289" s="651">
        <v>127.5</v>
      </c>
      <c r="M289" s="651">
        <v>127.5</v>
      </c>
      <c r="N289" s="650">
        <v>1</v>
      </c>
      <c r="O289" s="731">
        <v>0.5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21</v>
      </c>
      <c r="B290" s="650" t="s">
        <v>581</v>
      </c>
      <c r="C290" s="650">
        <v>89301211</v>
      </c>
      <c r="D290" s="729" t="s">
        <v>5558</v>
      </c>
      <c r="E290" s="730" t="s">
        <v>3650</v>
      </c>
      <c r="F290" s="650" t="s">
        <v>3625</v>
      </c>
      <c r="G290" s="650" t="s">
        <v>3821</v>
      </c>
      <c r="H290" s="650" t="s">
        <v>582</v>
      </c>
      <c r="I290" s="650" t="s">
        <v>857</v>
      </c>
      <c r="J290" s="650" t="s">
        <v>3822</v>
      </c>
      <c r="K290" s="650" t="s">
        <v>3823</v>
      </c>
      <c r="L290" s="651">
        <v>0</v>
      </c>
      <c r="M290" s="651">
        <v>0</v>
      </c>
      <c r="N290" s="650">
        <v>9</v>
      </c>
      <c r="O290" s="731">
        <v>2.5</v>
      </c>
      <c r="P290" s="651">
        <v>0</v>
      </c>
      <c r="Q290" s="666"/>
      <c r="R290" s="650">
        <v>6</v>
      </c>
      <c r="S290" s="666">
        <v>0.66666666666666663</v>
      </c>
      <c r="T290" s="731">
        <v>1.5</v>
      </c>
      <c r="U290" s="689">
        <v>0.6</v>
      </c>
    </row>
    <row r="291" spans="1:21" ht="14.4" customHeight="1" x14ac:dyDescent="0.3">
      <c r="A291" s="649">
        <v>21</v>
      </c>
      <c r="B291" s="650" t="s">
        <v>581</v>
      </c>
      <c r="C291" s="650">
        <v>89301211</v>
      </c>
      <c r="D291" s="729" t="s">
        <v>5558</v>
      </c>
      <c r="E291" s="730" t="s">
        <v>3650</v>
      </c>
      <c r="F291" s="650" t="s">
        <v>3625</v>
      </c>
      <c r="G291" s="650" t="s">
        <v>3824</v>
      </c>
      <c r="H291" s="650" t="s">
        <v>582</v>
      </c>
      <c r="I291" s="650" t="s">
        <v>4034</v>
      </c>
      <c r="J291" s="650" t="s">
        <v>727</v>
      </c>
      <c r="K291" s="650" t="s">
        <v>4035</v>
      </c>
      <c r="L291" s="651">
        <v>219.94</v>
      </c>
      <c r="M291" s="651">
        <v>879.76</v>
      </c>
      <c r="N291" s="650">
        <v>4</v>
      </c>
      <c r="O291" s="731">
        <v>2</v>
      </c>
      <c r="P291" s="651">
        <v>439.88</v>
      </c>
      <c r="Q291" s="666">
        <v>0.5</v>
      </c>
      <c r="R291" s="650">
        <v>2</v>
      </c>
      <c r="S291" s="666">
        <v>0.5</v>
      </c>
      <c r="T291" s="731">
        <v>1</v>
      </c>
      <c r="U291" s="689">
        <v>0.5</v>
      </c>
    </row>
    <row r="292" spans="1:21" ht="14.4" customHeight="1" x14ac:dyDescent="0.3">
      <c r="A292" s="649">
        <v>21</v>
      </c>
      <c r="B292" s="650" t="s">
        <v>581</v>
      </c>
      <c r="C292" s="650">
        <v>89301211</v>
      </c>
      <c r="D292" s="729" t="s">
        <v>5558</v>
      </c>
      <c r="E292" s="730" t="s">
        <v>3650</v>
      </c>
      <c r="F292" s="650" t="s">
        <v>3625</v>
      </c>
      <c r="G292" s="650" t="s">
        <v>3824</v>
      </c>
      <c r="H292" s="650" t="s">
        <v>582</v>
      </c>
      <c r="I292" s="650" t="s">
        <v>726</v>
      </c>
      <c r="J292" s="650" t="s">
        <v>727</v>
      </c>
      <c r="K292" s="650" t="s">
        <v>3825</v>
      </c>
      <c r="L292" s="651">
        <v>43.99</v>
      </c>
      <c r="M292" s="651">
        <v>175.96</v>
      </c>
      <c r="N292" s="650">
        <v>4</v>
      </c>
      <c r="O292" s="731">
        <v>2</v>
      </c>
      <c r="P292" s="651">
        <v>43.99</v>
      </c>
      <c r="Q292" s="666">
        <v>0.25</v>
      </c>
      <c r="R292" s="650">
        <v>1</v>
      </c>
      <c r="S292" s="666">
        <v>0.25</v>
      </c>
      <c r="T292" s="731">
        <v>1</v>
      </c>
      <c r="U292" s="689">
        <v>0.5</v>
      </c>
    </row>
    <row r="293" spans="1:21" ht="14.4" customHeight="1" x14ac:dyDescent="0.3">
      <c r="A293" s="649">
        <v>21</v>
      </c>
      <c r="B293" s="650" t="s">
        <v>581</v>
      </c>
      <c r="C293" s="650">
        <v>89301211</v>
      </c>
      <c r="D293" s="729" t="s">
        <v>5558</v>
      </c>
      <c r="E293" s="730" t="s">
        <v>3650</v>
      </c>
      <c r="F293" s="650" t="s">
        <v>3625</v>
      </c>
      <c r="G293" s="650" t="s">
        <v>3826</v>
      </c>
      <c r="H293" s="650" t="s">
        <v>582</v>
      </c>
      <c r="I293" s="650" t="s">
        <v>2179</v>
      </c>
      <c r="J293" s="650" t="s">
        <v>2180</v>
      </c>
      <c r="K293" s="650" t="s">
        <v>3828</v>
      </c>
      <c r="L293" s="651">
        <v>23.46</v>
      </c>
      <c r="M293" s="651">
        <v>23.46</v>
      </c>
      <c r="N293" s="650">
        <v>1</v>
      </c>
      <c r="O293" s="731">
        <v>0.5</v>
      </c>
      <c r="P293" s="651">
        <v>23.46</v>
      </c>
      <c r="Q293" s="666">
        <v>1</v>
      </c>
      <c r="R293" s="650">
        <v>1</v>
      </c>
      <c r="S293" s="666">
        <v>1</v>
      </c>
      <c r="T293" s="731">
        <v>0.5</v>
      </c>
      <c r="U293" s="689">
        <v>1</v>
      </c>
    </row>
    <row r="294" spans="1:21" ht="14.4" customHeight="1" x14ac:dyDescent="0.3">
      <c r="A294" s="649">
        <v>21</v>
      </c>
      <c r="B294" s="650" t="s">
        <v>581</v>
      </c>
      <c r="C294" s="650">
        <v>89301211</v>
      </c>
      <c r="D294" s="729" t="s">
        <v>5558</v>
      </c>
      <c r="E294" s="730" t="s">
        <v>3650</v>
      </c>
      <c r="F294" s="650" t="s">
        <v>3625</v>
      </c>
      <c r="G294" s="650" t="s">
        <v>4036</v>
      </c>
      <c r="H294" s="650" t="s">
        <v>582</v>
      </c>
      <c r="I294" s="650" t="s">
        <v>4037</v>
      </c>
      <c r="J294" s="650" t="s">
        <v>819</v>
      </c>
      <c r="K294" s="650" t="s">
        <v>4038</v>
      </c>
      <c r="L294" s="651">
        <v>84.64</v>
      </c>
      <c r="M294" s="651">
        <v>84.64</v>
      </c>
      <c r="N294" s="650">
        <v>1</v>
      </c>
      <c r="O294" s="731">
        <v>0.5</v>
      </c>
      <c r="P294" s="651">
        <v>84.64</v>
      </c>
      <c r="Q294" s="666">
        <v>1</v>
      </c>
      <c r="R294" s="650">
        <v>1</v>
      </c>
      <c r="S294" s="666">
        <v>1</v>
      </c>
      <c r="T294" s="731">
        <v>0.5</v>
      </c>
      <c r="U294" s="689">
        <v>1</v>
      </c>
    </row>
    <row r="295" spans="1:21" ht="14.4" customHeight="1" x14ac:dyDescent="0.3">
      <c r="A295" s="649">
        <v>21</v>
      </c>
      <c r="B295" s="650" t="s">
        <v>581</v>
      </c>
      <c r="C295" s="650">
        <v>89301211</v>
      </c>
      <c r="D295" s="729" t="s">
        <v>5558</v>
      </c>
      <c r="E295" s="730" t="s">
        <v>3650</v>
      </c>
      <c r="F295" s="650" t="s">
        <v>3625</v>
      </c>
      <c r="G295" s="650" t="s">
        <v>3829</v>
      </c>
      <c r="H295" s="650" t="s">
        <v>582</v>
      </c>
      <c r="I295" s="650" t="s">
        <v>1112</v>
      </c>
      <c r="J295" s="650" t="s">
        <v>946</v>
      </c>
      <c r="K295" s="650" t="s">
        <v>3830</v>
      </c>
      <c r="L295" s="651">
        <v>96.72</v>
      </c>
      <c r="M295" s="651">
        <v>386.88</v>
      </c>
      <c r="N295" s="650">
        <v>4</v>
      </c>
      <c r="O295" s="731">
        <v>3</v>
      </c>
      <c r="P295" s="651">
        <v>290.15999999999997</v>
      </c>
      <c r="Q295" s="666">
        <v>0.74999999999999989</v>
      </c>
      <c r="R295" s="650">
        <v>3</v>
      </c>
      <c r="S295" s="666">
        <v>0.75</v>
      </c>
      <c r="T295" s="731">
        <v>2.5</v>
      </c>
      <c r="U295" s="689">
        <v>0.83333333333333337</v>
      </c>
    </row>
    <row r="296" spans="1:21" ht="14.4" customHeight="1" x14ac:dyDescent="0.3">
      <c r="A296" s="649">
        <v>21</v>
      </c>
      <c r="B296" s="650" t="s">
        <v>581</v>
      </c>
      <c r="C296" s="650">
        <v>89301211</v>
      </c>
      <c r="D296" s="729" t="s">
        <v>5558</v>
      </c>
      <c r="E296" s="730" t="s">
        <v>3650</v>
      </c>
      <c r="F296" s="650" t="s">
        <v>3625</v>
      </c>
      <c r="G296" s="650" t="s">
        <v>3829</v>
      </c>
      <c r="H296" s="650" t="s">
        <v>582</v>
      </c>
      <c r="I296" s="650" t="s">
        <v>2344</v>
      </c>
      <c r="J296" s="650" t="s">
        <v>946</v>
      </c>
      <c r="K296" s="650" t="s">
        <v>3882</v>
      </c>
      <c r="L296" s="651">
        <v>57.85</v>
      </c>
      <c r="M296" s="651">
        <v>115.7</v>
      </c>
      <c r="N296" s="650">
        <v>2</v>
      </c>
      <c r="O296" s="731">
        <v>0.5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21</v>
      </c>
      <c r="B297" s="650" t="s">
        <v>581</v>
      </c>
      <c r="C297" s="650">
        <v>89301211</v>
      </c>
      <c r="D297" s="729" t="s">
        <v>5558</v>
      </c>
      <c r="E297" s="730" t="s">
        <v>3650</v>
      </c>
      <c r="F297" s="650" t="s">
        <v>3625</v>
      </c>
      <c r="G297" s="650" t="s">
        <v>3831</v>
      </c>
      <c r="H297" s="650" t="s">
        <v>1839</v>
      </c>
      <c r="I297" s="650" t="s">
        <v>1878</v>
      </c>
      <c r="J297" s="650" t="s">
        <v>1879</v>
      </c>
      <c r="K297" s="650" t="s">
        <v>1880</v>
      </c>
      <c r="L297" s="651">
        <v>32.74</v>
      </c>
      <c r="M297" s="651">
        <v>32.74</v>
      </c>
      <c r="N297" s="650">
        <v>1</v>
      </c>
      <c r="O297" s="731">
        <v>0.5</v>
      </c>
      <c r="P297" s="651"/>
      <c r="Q297" s="666">
        <v>0</v>
      </c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21</v>
      </c>
      <c r="B298" s="650" t="s">
        <v>581</v>
      </c>
      <c r="C298" s="650">
        <v>89301211</v>
      </c>
      <c r="D298" s="729" t="s">
        <v>5558</v>
      </c>
      <c r="E298" s="730" t="s">
        <v>3650</v>
      </c>
      <c r="F298" s="650" t="s">
        <v>3625</v>
      </c>
      <c r="G298" s="650" t="s">
        <v>3831</v>
      </c>
      <c r="H298" s="650" t="s">
        <v>1839</v>
      </c>
      <c r="I298" s="650" t="s">
        <v>1894</v>
      </c>
      <c r="J298" s="650" t="s">
        <v>1895</v>
      </c>
      <c r="K298" s="650" t="s">
        <v>3498</v>
      </c>
      <c r="L298" s="651">
        <v>147.36000000000001</v>
      </c>
      <c r="M298" s="651">
        <v>1031.52</v>
      </c>
      <c r="N298" s="650">
        <v>7</v>
      </c>
      <c r="O298" s="731">
        <v>4.5</v>
      </c>
      <c r="P298" s="651">
        <v>442.08000000000004</v>
      </c>
      <c r="Q298" s="666">
        <v>0.4285714285714286</v>
      </c>
      <c r="R298" s="650">
        <v>3</v>
      </c>
      <c r="S298" s="666">
        <v>0.42857142857142855</v>
      </c>
      <c r="T298" s="731">
        <v>2</v>
      </c>
      <c r="U298" s="689">
        <v>0.44444444444444442</v>
      </c>
    </row>
    <row r="299" spans="1:21" ht="14.4" customHeight="1" x14ac:dyDescent="0.3">
      <c r="A299" s="649">
        <v>21</v>
      </c>
      <c r="B299" s="650" t="s">
        <v>581</v>
      </c>
      <c r="C299" s="650">
        <v>89301211</v>
      </c>
      <c r="D299" s="729" t="s">
        <v>5558</v>
      </c>
      <c r="E299" s="730" t="s">
        <v>3650</v>
      </c>
      <c r="F299" s="650" t="s">
        <v>3625</v>
      </c>
      <c r="G299" s="650" t="s">
        <v>3831</v>
      </c>
      <c r="H299" s="650" t="s">
        <v>1839</v>
      </c>
      <c r="I299" s="650" t="s">
        <v>2082</v>
      </c>
      <c r="J299" s="650" t="s">
        <v>2083</v>
      </c>
      <c r="K299" s="650" t="s">
        <v>1472</v>
      </c>
      <c r="L299" s="651">
        <v>196.46</v>
      </c>
      <c r="M299" s="651">
        <v>196.46</v>
      </c>
      <c r="N299" s="650">
        <v>1</v>
      </c>
      <c r="O299" s="731">
        <v>0.5</v>
      </c>
      <c r="P299" s="651">
        <v>196.46</v>
      </c>
      <c r="Q299" s="666">
        <v>1</v>
      </c>
      <c r="R299" s="650">
        <v>1</v>
      </c>
      <c r="S299" s="666">
        <v>1</v>
      </c>
      <c r="T299" s="731">
        <v>0.5</v>
      </c>
      <c r="U299" s="689">
        <v>1</v>
      </c>
    </row>
    <row r="300" spans="1:21" ht="14.4" customHeight="1" x14ac:dyDescent="0.3">
      <c r="A300" s="649">
        <v>21</v>
      </c>
      <c r="B300" s="650" t="s">
        <v>581</v>
      </c>
      <c r="C300" s="650">
        <v>89301211</v>
      </c>
      <c r="D300" s="729" t="s">
        <v>5558</v>
      </c>
      <c r="E300" s="730" t="s">
        <v>3650</v>
      </c>
      <c r="F300" s="650" t="s">
        <v>3625</v>
      </c>
      <c r="G300" s="650" t="s">
        <v>3831</v>
      </c>
      <c r="H300" s="650" t="s">
        <v>1839</v>
      </c>
      <c r="I300" s="650" t="s">
        <v>1920</v>
      </c>
      <c r="J300" s="650" t="s">
        <v>1917</v>
      </c>
      <c r="K300" s="650" t="s">
        <v>2826</v>
      </c>
      <c r="L300" s="651">
        <v>98.23</v>
      </c>
      <c r="M300" s="651">
        <v>294.69</v>
      </c>
      <c r="N300" s="650">
        <v>3</v>
      </c>
      <c r="O300" s="731">
        <v>1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21</v>
      </c>
      <c r="B301" s="650" t="s">
        <v>581</v>
      </c>
      <c r="C301" s="650">
        <v>89301211</v>
      </c>
      <c r="D301" s="729" t="s">
        <v>5558</v>
      </c>
      <c r="E301" s="730" t="s">
        <v>3650</v>
      </c>
      <c r="F301" s="650" t="s">
        <v>3625</v>
      </c>
      <c r="G301" s="650" t="s">
        <v>3831</v>
      </c>
      <c r="H301" s="650" t="s">
        <v>1839</v>
      </c>
      <c r="I301" s="650" t="s">
        <v>4039</v>
      </c>
      <c r="J301" s="650" t="s">
        <v>1917</v>
      </c>
      <c r="K301" s="650" t="s">
        <v>4040</v>
      </c>
      <c r="L301" s="651">
        <v>163.72999999999999</v>
      </c>
      <c r="M301" s="651">
        <v>327.45999999999998</v>
      </c>
      <c r="N301" s="650">
        <v>2</v>
      </c>
      <c r="O301" s="731">
        <v>1.5</v>
      </c>
      <c r="P301" s="651">
        <v>163.72999999999999</v>
      </c>
      <c r="Q301" s="666">
        <v>0.5</v>
      </c>
      <c r="R301" s="650">
        <v>1</v>
      </c>
      <c r="S301" s="666">
        <v>0.5</v>
      </c>
      <c r="T301" s="731">
        <v>0.5</v>
      </c>
      <c r="U301" s="689">
        <v>0.33333333333333331</v>
      </c>
    </row>
    <row r="302" spans="1:21" ht="14.4" customHeight="1" x14ac:dyDescent="0.3">
      <c r="A302" s="649">
        <v>21</v>
      </c>
      <c r="B302" s="650" t="s">
        <v>581</v>
      </c>
      <c r="C302" s="650">
        <v>89301211</v>
      </c>
      <c r="D302" s="729" t="s">
        <v>5558</v>
      </c>
      <c r="E302" s="730" t="s">
        <v>3650</v>
      </c>
      <c r="F302" s="650" t="s">
        <v>3625</v>
      </c>
      <c r="G302" s="650" t="s">
        <v>3832</v>
      </c>
      <c r="H302" s="650" t="s">
        <v>582</v>
      </c>
      <c r="I302" s="650" t="s">
        <v>4041</v>
      </c>
      <c r="J302" s="650" t="s">
        <v>1130</v>
      </c>
      <c r="K302" s="650" t="s">
        <v>4042</v>
      </c>
      <c r="L302" s="651">
        <v>0</v>
      </c>
      <c r="M302" s="651">
        <v>0</v>
      </c>
      <c r="N302" s="650">
        <v>1</v>
      </c>
      <c r="O302" s="731">
        <v>1</v>
      </c>
      <c r="P302" s="651">
        <v>0</v>
      </c>
      <c r="Q302" s="666"/>
      <c r="R302" s="650">
        <v>1</v>
      </c>
      <c r="S302" s="666">
        <v>1</v>
      </c>
      <c r="T302" s="731">
        <v>1</v>
      </c>
      <c r="U302" s="689">
        <v>1</v>
      </c>
    </row>
    <row r="303" spans="1:21" ht="14.4" customHeight="1" x14ac:dyDescent="0.3">
      <c r="A303" s="649">
        <v>21</v>
      </c>
      <c r="B303" s="650" t="s">
        <v>581</v>
      </c>
      <c r="C303" s="650">
        <v>89301211</v>
      </c>
      <c r="D303" s="729" t="s">
        <v>5558</v>
      </c>
      <c r="E303" s="730" t="s">
        <v>3650</v>
      </c>
      <c r="F303" s="650" t="s">
        <v>3625</v>
      </c>
      <c r="G303" s="650" t="s">
        <v>3832</v>
      </c>
      <c r="H303" s="650" t="s">
        <v>582</v>
      </c>
      <c r="I303" s="650" t="s">
        <v>4043</v>
      </c>
      <c r="J303" s="650" t="s">
        <v>1130</v>
      </c>
      <c r="K303" s="650" t="s">
        <v>762</v>
      </c>
      <c r="L303" s="651">
        <v>0</v>
      </c>
      <c r="M303" s="651">
        <v>0</v>
      </c>
      <c r="N303" s="650">
        <v>2</v>
      </c>
      <c r="O303" s="731">
        <v>1</v>
      </c>
      <c r="P303" s="651">
        <v>0</v>
      </c>
      <c r="Q303" s="666"/>
      <c r="R303" s="650">
        <v>2</v>
      </c>
      <c r="S303" s="666">
        <v>1</v>
      </c>
      <c r="T303" s="731">
        <v>1</v>
      </c>
      <c r="U303" s="689">
        <v>1</v>
      </c>
    </row>
    <row r="304" spans="1:21" ht="14.4" customHeight="1" x14ac:dyDescent="0.3">
      <c r="A304" s="649">
        <v>21</v>
      </c>
      <c r="B304" s="650" t="s">
        <v>581</v>
      </c>
      <c r="C304" s="650">
        <v>89301211</v>
      </c>
      <c r="D304" s="729" t="s">
        <v>5558</v>
      </c>
      <c r="E304" s="730" t="s">
        <v>3650</v>
      </c>
      <c r="F304" s="650" t="s">
        <v>3625</v>
      </c>
      <c r="G304" s="650" t="s">
        <v>3832</v>
      </c>
      <c r="H304" s="650" t="s">
        <v>582</v>
      </c>
      <c r="I304" s="650" t="s">
        <v>4044</v>
      </c>
      <c r="J304" s="650" t="s">
        <v>4045</v>
      </c>
      <c r="K304" s="650" t="s">
        <v>762</v>
      </c>
      <c r="L304" s="651">
        <v>0</v>
      </c>
      <c r="M304" s="651">
        <v>0</v>
      </c>
      <c r="N304" s="650">
        <v>1</v>
      </c>
      <c r="O304" s="731">
        <v>0.5</v>
      </c>
      <c r="P304" s="651"/>
      <c r="Q304" s="666"/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21</v>
      </c>
      <c r="B305" s="650" t="s">
        <v>581</v>
      </c>
      <c r="C305" s="650">
        <v>89301211</v>
      </c>
      <c r="D305" s="729" t="s">
        <v>5558</v>
      </c>
      <c r="E305" s="730" t="s">
        <v>3650</v>
      </c>
      <c r="F305" s="650" t="s">
        <v>3625</v>
      </c>
      <c r="G305" s="650" t="s">
        <v>4046</v>
      </c>
      <c r="H305" s="650" t="s">
        <v>582</v>
      </c>
      <c r="I305" s="650" t="s">
        <v>4047</v>
      </c>
      <c r="J305" s="650" t="s">
        <v>4048</v>
      </c>
      <c r="K305" s="650" t="s">
        <v>4049</v>
      </c>
      <c r="L305" s="651">
        <v>162.13</v>
      </c>
      <c r="M305" s="651">
        <v>324.26</v>
      </c>
      <c r="N305" s="650">
        <v>2</v>
      </c>
      <c r="O305" s="731">
        <v>1.5</v>
      </c>
      <c r="P305" s="651">
        <v>162.13</v>
      </c>
      <c r="Q305" s="666">
        <v>0.5</v>
      </c>
      <c r="R305" s="650">
        <v>1</v>
      </c>
      <c r="S305" s="666">
        <v>0.5</v>
      </c>
      <c r="T305" s="731">
        <v>0.5</v>
      </c>
      <c r="U305" s="689">
        <v>0.33333333333333331</v>
      </c>
    </row>
    <row r="306" spans="1:21" ht="14.4" customHeight="1" x14ac:dyDescent="0.3">
      <c r="A306" s="649">
        <v>21</v>
      </c>
      <c r="B306" s="650" t="s">
        <v>581</v>
      </c>
      <c r="C306" s="650">
        <v>89301211</v>
      </c>
      <c r="D306" s="729" t="s">
        <v>5558</v>
      </c>
      <c r="E306" s="730" t="s">
        <v>3650</v>
      </c>
      <c r="F306" s="650" t="s">
        <v>3625</v>
      </c>
      <c r="G306" s="650" t="s">
        <v>4050</v>
      </c>
      <c r="H306" s="650" t="s">
        <v>582</v>
      </c>
      <c r="I306" s="650" t="s">
        <v>4051</v>
      </c>
      <c r="J306" s="650" t="s">
        <v>4052</v>
      </c>
      <c r="K306" s="650" t="s">
        <v>4053</v>
      </c>
      <c r="L306" s="651">
        <v>0</v>
      </c>
      <c r="M306" s="651">
        <v>0</v>
      </c>
      <c r="N306" s="650">
        <v>1</v>
      </c>
      <c r="O306" s="731">
        <v>0.5</v>
      </c>
      <c r="P306" s="651"/>
      <c r="Q306" s="666"/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21</v>
      </c>
      <c r="B307" s="650" t="s">
        <v>581</v>
      </c>
      <c r="C307" s="650">
        <v>89301211</v>
      </c>
      <c r="D307" s="729" t="s">
        <v>5558</v>
      </c>
      <c r="E307" s="730" t="s">
        <v>3650</v>
      </c>
      <c r="F307" s="650" t="s">
        <v>3625</v>
      </c>
      <c r="G307" s="650" t="s">
        <v>4050</v>
      </c>
      <c r="H307" s="650" t="s">
        <v>582</v>
      </c>
      <c r="I307" s="650" t="s">
        <v>4054</v>
      </c>
      <c r="J307" s="650" t="s">
        <v>4052</v>
      </c>
      <c r="K307" s="650" t="s">
        <v>4055</v>
      </c>
      <c r="L307" s="651">
        <v>157.01</v>
      </c>
      <c r="M307" s="651">
        <v>157.01</v>
      </c>
      <c r="N307" s="650">
        <v>1</v>
      </c>
      <c r="O307" s="731">
        <v>0.5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21</v>
      </c>
      <c r="B308" s="650" t="s">
        <v>581</v>
      </c>
      <c r="C308" s="650">
        <v>89301211</v>
      </c>
      <c r="D308" s="729" t="s">
        <v>5558</v>
      </c>
      <c r="E308" s="730" t="s">
        <v>3650</v>
      </c>
      <c r="F308" s="650" t="s">
        <v>3625</v>
      </c>
      <c r="G308" s="650" t="s">
        <v>4056</v>
      </c>
      <c r="H308" s="650" t="s">
        <v>1839</v>
      </c>
      <c r="I308" s="650" t="s">
        <v>2950</v>
      </c>
      <c r="J308" s="650" t="s">
        <v>3534</v>
      </c>
      <c r="K308" s="650" t="s">
        <v>3535</v>
      </c>
      <c r="L308" s="651">
        <v>126.09</v>
      </c>
      <c r="M308" s="651">
        <v>126.09</v>
      </c>
      <c r="N308" s="650">
        <v>1</v>
      </c>
      <c r="O308" s="731">
        <v>1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21</v>
      </c>
      <c r="B309" s="650" t="s">
        <v>581</v>
      </c>
      <c r="C309" s="650">
        <v>89301211</v>
      </c>
      <c r="D309" s="729" t="s">
        <v>5558</v>
      </c>
      <c r="E309" s="730" t="s">
        <v>3650</v>
      </c>
      <c r="F309" s="650" t="s">
        <v>3625</v>
      </c>
      <c r="G309" s="650" t="s">
        <v>3836</v>
      </c>
      <c r="H309" s="650" t="s">
        <v>582</v>
      </c>
      <c r="I309" s="650" t="s">
        <v>4057</v>
      </c>
      <c r="J309" s="650" t="s">
        <v>3839</v>
      </c>
      <c r="K309" s="650" t="s">
        <v>977</v>
      </c>
      <c r="L309" s="651">
        <v>0</v>
      </c>
      <c r="M309" s="651">
        <v>0</v>
      </c>
      <c r="N309" s="650">
        <v>1</v>
      </c>
      <c r="O309" s="731">
        <v>0.5</v>
      </c>
      <c r="P309" s="651">
        <v>0</v>
      </c>
      <c r="Q309" s="666"/>
      <c r="R309" s="650">
        <v>1</v>
      </c>
      <c r="S309" s="666">
        <v>1</v>
      </c>
      <c r="T309" s="731">
        <v>0.5</v>
      </c>
      <c r="U309" s="689">
        <v>1</v>
      </c>
    </row>
    <row r="310" spans="1:21" ht="14.4" customHeight="1" x14ac:dyDescent="0.3">
      <c r="A310" s="649">
        <v>21</v>
      </c>
      <c r="B310" s="650" t="s">
        <v>581</v>
      </c>
      <c r="C310" s="650">
        <v>89301211</v>
      </c>
      <c r="D310" s="729" t="s">
        <v>5558</v>
      </c>
      <c r="E310" s="730" t="s">
        <v>3650</v>
      </c>
      <c r="F310" s="650" t="s">
        <v>3625</v>
      </c>
      <c r="G310" s="650" t="s">
        <v>3836</v>
      </c>
      <c r="H310" s="650" t="s">
        <v>582</v>
      </c>
      <c r="I310" s="650" t="s">
        <v>3837</v>
      </c>
      <c r="J310" s="650" t="s">
        <v>1734</v>
      </c>
      <c r="K310" s="650" t="s">
        <v>980</v>
      </c>
      <c r="L310" s="651">
        <v>0</v>
      </c>
      <c r="M310" s="651">
        <v>0</v>
      </c>
      <c r="N310" s="650">
        <v>1</v>
      </c>
      <c r="O310" s="731">
        <v>0.5</v>
      </c>
      <c r="P310" s="651"/>
      <c r="Q310" s="666"/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21</v>
      </c>
      <c r="B311" s="650" t="s">
        <v>581</v>
      </c>
      <c r="C311" s="650">
        <v>89301211</v>
      </c>
      <c r="D311" s="729" t="s">
        <v>5558</v>
      </c>
      <c r="E311" s="730" t="s">
        <v>3650</v>
      </c>
      <c r="F311" s="650" t="s">
        <v>3625</v>
      </c>
      <c r="G311" s="650" t="s">
        <v>3836</v>
      </c>
      <c r="H311" s="650" t="s">
        <v>582</v>
      </c>
      <c r="I311" s="650" t="s">
        <v>3838</v>
      </c>
      <c r="J311" s="650" t="s">
        <v>1734</v>
      </c>
      <c r="K311" s="650" t="s">
        <v>3840</v>
      </c>
      <c r="L311" s="651">
        <v>0</v>
      </c>
      <c r="M311" s="651">
        <v>0</v>
      </c>
      <c r="N311" s="650">
        <v>1</v>
      </c>
      <c r="O311" s="731">
        <v>0.5</v>
      </c>
      <c r="P311" s="651">
        <v>0</v>
      </c>
      <c r="Q311" s="666"/>
      <c r="R311" s="650">
        <v>1</v>
      </c>
      <c r="S311" s="666">
        <v>1</v>
      </c>
      <c r="T311" s="731">
        <v>0.5</v>
      </c>
      <c r="U311" s="689">
        <v>1</v>
      </c>
    </row>
    <row r="312" spans="1:21" ht="14.4" customHeight="1" x14ac:dyDescent="0.3">
      <c r="A312" s="649">
        <v>21</v>
      </c>
      <c r="B312" s="650" t="s">
        <v>581</v>
      </c>
      <c r="C312" s="650">
        <v>89301211</v>
      </c>
      <c r="D312" s="729" t="s">
        <v>5558</v>
      </c>
      <c r="E312" s="730" t="s">
        <v>3650</v>
      </c>
      <c r="F312" s="650" t="s">
        <v>3626</v>
      </c>
      <c r="G312" s="650" t="s">
        <v>4058</v>
      </c>
      <c r="H312" s="650" t="s">
        <v>582</v>
      </c>
      <c r="I312" s="650" t="s">
        <v>4059</v>
      </c>
      <c r="J312" s="650" t="s">
        <v>3640</v>
      </c>
      <c r="K312" s="650"/>
      <c r="L312" s="651">
        <v>0</v>
      </c>
      <c r="M312" s="651">
        <v>0</v>
      </c>
      <c r="N312" s="650">
        <v>2</v>
      </c>
      <c r="O312" s="731">
        <v>2</v>
      </c>
      <c r="P312" s="651">
        <v>0</v>
      </c>
      <c r="Q312" s="666"/>
      <c r="R312" s="650">
        <v>1</v>
      </c>
      <c r="S312" s="666">
        <v>0.5</v>
      </c>
      <c r="T312" s="731">
        <v>1</v>
      </c>
      <c r="U312" s="689">
        <v>0.5</v>
      </c>
    </row>
    <row r="313" spans="1:21" ht="14.4" customHeight="1" x14ac:dyDescent="0.3">
      <c r="A313" s="649">
        <v>21</v>
      </c>
      <c r="B313" s="650" t="s">
        <v>581</v>
      </c>
      <c r="C313" s="650">
        <v>89301211</v>
      </c>
      <c r="D313" s="729" t="s">
        <v>5558</v>
      </c>
      <c r="E313" s="730" t="s">
        <v>3650</v>
      </c>
      <c r="F313" s="650" t="s">
        <v>3627</v>
      </c>
      <c r="G313" s="650" t="s">
        <v>3844</v>
      </c>
      <c r="H313" s="650" t="s">
        <v>582</v>
      </c>
      <c r="I313" s="650" t="s">
        <v>3845</v>
      </c>
      <c r="J313" s="650" t="s">
        <v>3846</v>
      </c>
      <c r="K313" s="650" t="s">
        <v>3847</v>
      </c>
      <c r="L313" s="651">
        <v>1267.1199999999999</v>
      </c>
      <c r="M313" s="651">
        <v>5068.4799999999996</v>
      </c>
      <c r="N313" s="650">
        <v>4</v>
      </c>
      <c r="O313" s="731">
        <v>4</v>
      </c>
      <c r="P313" s="651">
        <v>5068.4799999999996</v>
      </c>
      <c r="Q313" s="666">
        <v>1</v>
      </c>
      <c r="R313" s="650">
        <v>4</v>
      </c>
      <c r="S313" s="666">
        <v>1</v>
      </c>
      <c r="T313" s="731">
        <v>4</v>
      </c>
      <c r="U313" s="689">
        <v>1</v>
      </c>
    </row>
    <row r="314" spans="1:21" ht="14.4" customHeight="1" x14ac:dyDescent="0.3">
      <c r="A314" s="649">
        <v>21</v>
      </c>
      <c r="B314" s="650" t="s">
        <v>581</v>
      </c>
      <c r="C314" s="650">
        <v>89301211</v>
      </c>
      <c r="D314" s="729" t="s">
        <v>5558</v>
      </c>
      <c r="E314" s="730" t="s">
        <v>3650</v>
      </c>
      <c r="F314" s="650" t="s">
        <v>3627</v>
      </c>
      <c r="G314" s="650" t="s">
        <v>3844</v>
      </c>
      <c r="H314" s="650" t="s">
        <v>582</v>
      </c>
      <c r="I314" s="650" t="s">
        <v>3896</v>
      </c>
      <c r="J314" s="650" t="s">
        <v>3897</v>
      </c>
      <c r="K314" s="650" t="s">
        <v>3898</v>
      </c>
      <c r="L314" s="651">
        <v>1000</v>
      </c>
      <c r="M314" s="651">
        <v>3000</v>
      </c>
      <c r="N314" s="650">
        <v>3</v>
      </c>
      <c r="O314" s="731">
        <v>3</v>
      </c>
      <c r="P314" s="651">
        <v>1000</v>
      </c>
      <c r="Q314" s="666">
        <v>0.33333333333333331</v>
      </c>
      <c r="R314" s="650">
        <v>1</v>
      </c>
      <c r="S314" s="666">
        <v>0.33333333333333331</v>
      </c>
      <c r="T314" s="731">
        <v>1</v>
      </c>
      <c r="U314" s="689">
        <v>0.33333333333333331</v>
      </c>
    </row>
    <row r="315" spans="1:21" ht="14.4" customHeight="1" x14ac:dyDescent="0.3">
      <c r="A315" s="649">
        <v>21</v>
      </c>
      <c r="B315" s="650" t="s">
        <v>581</v>
      </c>
      <c r="C315" s="650">
        <v>89301211</v>
      </c>
      <c r="D315" s="729" t="s">
        <v>5558</v>
      </c>
      <c r="E315" s="730" t="s">
        <v>3651</v>
      </c>
      <c r="F315" s="650" t="s">
        <v>3625</v>
      </c>
      <c r="G315" s="650" t="s">
        <v>3677</v>
      </c>
      <c r="H315" s="650" t="s">
        <v>582</v>
      </c>
      <c r="I315" s="650" t="s">
        <v>1060</v>
      </c>
      <c r="J315" s="650" t="s">
        <v>1061</v>
      </c>
      <c r="K315" s="650" t="s">
        <v>1062</v>
      </c>
      <c r="L315" s="651">
        <v>95.25</v>
      </c>
      <c r="M315" s="651">
        <v>95.25</v>
      </c>
      <c r="N315" s="650">
        <v>1</v>
      </c>
      <c r="O315" s="731">
        <v>0.5</v>
      </c>
      <c r="P315" s="651"/>
      <c r="Q315" s="666">
        <v>0</v>
      </c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21</v>
      </c>
      <c r="B316" s="650" t="s">
        <v>581</v>
      </c>
      <c r="C316" s="650">
        <v>89301211</v>
      </c>
      <c r="D316" s="729" t="s">
        <v>5558</v>
      </c>
      <c r="E316" s="730" t="s">
        <v>3651</v>
      </c>
      <c r="F316" s="650" t="s">
        <v>3625</v>
      </c>
      <c r="G316" s="650" t="s">
        <v>3693</v>
      </c>
      <c r="H316" s="650" t="s">
        <v>582</v>
      </c>
      <c r="I316" s="650" t="s">
        <v>1082</v>
      </c>
      <c r="J316" s="650" t="s">
        <v>1083</v>
      </c>
      <c r="K316" s="650" t="s">
        <v>1084</v>
      </c>
      <c r="L316" s="651">
        <v>60.92</v>
      </c>
      <c r="M316" s="651">
        <v>121.84</v>
      </c>
      <c r="N316" s="650">
        <v>2</v>
      </c>
      <c r="O316" s="731">
        <v>0.5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21</v>
      </c>
      <c r="B317" s="650" t="s">
        <v>581</v>
      </c>
      <c r="C317" s="650">
        <v>89301211</v>
      </c>
      <c r="D317" s="729" t="s">
        <v>5558</v>
      </c>
      <c r="E317" s="730" t="s">
        <v>3655</v>
      </c>
      <c r="F317" s="650" t="s">
        <v>3625</v>
      </c>
      <c r="G317" s="650" t="s">
        <v>3697</v>
      </c>
      <c r="H317" s="650" t="s">
        <v>582</v>
      </c>
      <c r="I317" s="650" t="s">
        <v>2175</v>
      </c>
      <c r="J317" s="650" t="s">
        <v>3453</v>
      </c>
      <c r="K317" s="650" t="s">
        <v>3454</v>
      </c>
      <c r="L317" s="651">
        <v>156.86000000000001</v>
      </c>
      <c r="M317" s="651">
        <v>156.86000000000001</v>
      </c>
      <c r="N317" s="650">
        <v>1</v>
      </c>
      <c r="O317" s="731">
        <v>0.5</v>
      </c>
      <c r="P317" s="651"/>
      <c r="Q317" s="666">
        <v>0</v>
      </c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21</v>
      </c>
      <c r="B318" s="650" t="s">
        <v>581</v>
      </c>
      <c r="C318" s="650">
        <v>89301211</v>
      </c>
      <c r="D318" s="729" t="s">
        <v>5558</v>
      </c>
      <c r="E318" s="730" t="s">
        <v>3655</v>
      </c>
      <c r="F318" s="650" t="s">
        <v>3625</v>
      </c>
      <c r="G318" s="650" t="s">
        <v>3732</v>
      </c>
      <c r="H318" s="650" t="s">
        <v>582</v>
      </c>
      <c r="I318" s="650" t="s">
        <v>3736</v>
      </c>
      <c r="J318" s="650" t="s">
        <v>3737</v>
      </c>
      <c r="K318" s="650" t="s">
        <v>3735</v>
      </c>
      <c r="L318" s="651">
        <v>0</v>
      </c>
      <c r="M318" s="651">
        <v>0</v>
      </c>
      <c r="N318" s="650">
        <v>1</v>
      </c>
      <c r="O318" s="731">
        <v>0.5</v>
      </c>
      <c r="P318" s="651"/>
      <c r="Q318" s="666"/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21</v>
      </c>
      <c r="B319" s="650" t="s">
        <v>581</v>
      </c>
      <c r="C319" s="650">
        <v>89301211</v>
      </c>
      <c r="D319" s="729" t="s">
        <v>5558</v>
      </c>
      <c r="E319" s="730" t="s">
        <v>3655</v>
      </c>
      <c r="F319" s="650" t="s">
        <v>3625</v>
      </c>
      <c r="G319" s="650" t="s">
        <v>3732</v>
      </c>
      <c r="H319" s="650" t="s">
        <v>582</v>
      </c>
      <c r="I319" s="650" t="s">
        <v>1002</v>
      </c>
      <c r="J319" s="650" t="s">
        <v>3737</v>
      </c>
      <c r="K319" s="650" t="s">
        <v>3738</v>
      </c>
      <c r="L319" s="651">
        <v>66.599999999999994</v>
      </c>
      <c r="M319" s="651">
        <v>66.599999999999994</v>
      </c>
      <c r="N319" s="650">
        <v>1</v>
      </c>
      <c r="O319" s="731">
        <v>0.5</v>
      </c>
      <c r="P319" s="651"/>
      <c r="Q319" s="666">
        <v>0</v>
      </c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21</v>
      </c>
      <c r="B320" s="650" t="s">
        <v>581</v>
      </c>
      <c r="C320" s="650">
        <v>89301211</v>
      </c>
      <c r="D320" s="729" t="s">
        <v>5558</v>
      </c>
      <c r="E320" s="730" t="s">
        <v>3655</v>
      </c>
      <c r="F320" s="650" t="s">
        <v>3625</v>
      </c>
      <c r="G320" s="650" t="s">
        <v>3796</v>
      </c>
      <c r="H320" s="650" t="s">
        <v>582</v>
      </c>
      <c r="I320" s="650" t="s">
        <v>4060</v>
      </c>
      <c r="J320" s="650" t="s">
        <v>1315</v>
      </c>
      <c r="K320" s="650" t="s">
        <v>4061</v>
      </c>
      <c r="L320" s="651">
        <v>1753.54</v>
      </c>
      <c r="M320" s="651">
        <v>1753.54</v>
      </c>
      <c r="N320" s="650">
        <v>1</v>
      </c>
      <c r="O320" s="731">
        <v>1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21</v>
      </c>
      <c r="B321" s="650" t="s">
        <v>581</v>
      </c>
      <c r="C321" s="650">
        <v>89301211</v>
      </c>
      <c r="D321" s="729" t="s">
        <v>5558</v>
      </c>
      <c r="E321" s="730" t="s">
        <v>3655</v>
      </c>
      <c r="F321" s="650" t="s">
        <v>3625</v>
      </c>
      <c r="G321" s="650" t="s">
        <v>3824</v>
      </c>
      <c r="H321" s="650" t="s">
        <v>582</v>
      </c>
      <c r="I321" s="650" t="s">
        <v>726</v>
      </c>
      <c r="J321" s="650" t="s">
        <v>727</v>
      </c>
      <c r="K321" s="650" t="s">
        <v>3825</v>
      </c>
      <c r="L321" s="651">
        <v>43.99</v>
      </c>
      <c r="M321" s="651">
        <v>87.98</v>
      </c>
      <c r="N321" s="650">
        <v>2</v>
      </c>
      <c r="O321" s="731">
        <v>0.5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21</v>
      </c>
      <c r="B322" s="650" t="s">
        <v>581</v>
      </c>
      <c r="C322" s="650">
        <v>89301211</v>
      </c>
      <c r="D322" s="729" t="s">
        <v>5558</v>
      </c>
      <c r="E322" s="730" t="s">
        <v>3657</v>
      </c>
      <c r="F322" s="650" t="s">
        <v>3625</v>
      </c>
      <c r="G322" s="650" t="s">
        <v>3677</v>
      </c>
      <c r="H322" s="650" t="s">
        <v>582</v>
      </c>
      <c r="I322" s="650" t="s">
        <v>695</v>
      </c>
      <c r="J322" s="650" t="s">
        <v>696</v>
      </c>
      <c r="K322" s="650" t="s">
        <v>3678</v>
      </c>
      <c r="L322" s="651">
        <v>42.42</v>
      </c>
      <c r="M322" s="651">
        <v>42.42</v>
      </c>
      <c r="N322" s="650">
        <v>1</v>
      </c>
      <c r="O322" s="731">
        <v>0.5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21</v>
      </c>
      <c r="B323" s="650" t="s">
        <v>581</v>
      </c>
      <c r="C323" s="650">
        <v>89301211</v>
      </c>
      <c r="D323" s="729" t="s">
        <v>5558</v>
      </c>
      <c r="E323" s="730" t="s">
        <v>3657</v>
      </c>
      <c r="F323" s="650" t="s">
        <v>3625</v>
      </c>
      <c r="G323" s="650" t="s">
        <v>3692</v>
      </c>
      <c r="H323" s="650" t="s">
        <v>1839</v>
      </c>
      <c r="I323" s="650" t="s">
        <v>2028</v>
      </c>
      <c r="J323" s="650" t="s">
        <v>3508</v>
      </c>
      <c r="K323" s="650" t="s">
        <v>3509</v>
      </c>
      <c r="L323" s="651">
        <v>10.73</v>
      </c>
      <c r="M323" s="651">
        <v>10.73</v>
      </c>
      <c r="N323" s="650">
        <v>1</v>
      </c>
      <c r="O323" s="731">
        <v>0.5</v>
      </c>
      <c r="P323" s="651"/>
      <c r="Q323" s="666">
        <v>0</v>
      </c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21</v>
      </c>
      <c r="B324" s="650" t="s">
        <v>581</v>
      </c>
      <c r="C324" s="650">
        <v>89301211</v>
      </c>
      <c r="D324" s="729" t="s">
        <v>5558</v>
      </c>
      <c r="E324" s="730" t="s">
        <v>3657</v>
      </c>
      <c r="F324" s="650" t="s">
        <v>3625</v>
      </c>
      <c r="G324" s="650" t="s">
        <v>3706</v>
      </c>
      <c r="H324" s="650" t="s">
        <v>1839</v>
      </c>
      <c r="I324" s="650" t="s">
        <v>1980</v>
      </c>
      <c r="J324" s="650" t="s">
        <v>1981</v>
      </c>
      <c r="K324" s="650" t="s">
        <v>3514</v>
      </c>
      <c r="L324" s="651">
        <v>162.13</v>
      </c>
      <c r="M324" s="651">
        <v>162.13</v>
      </c>
      <c r="N324" s="650">
        <v>1</v>
      </c>
      <c r="O324" s="731">
        <v>0.5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21</v>
      </c>
      <c r="B325" s="650" t="s">
        <v>581</v>
      </c>
      <c r="C325" s="650">
        <v>89301211</v>
      </c>
      <c r="D325" s="729" t="s">
        <v>5558</v>
      </c>
      <c r="E325" s="730" t="s">
        <v>3657</v>
      </c>
      <c r="F325" s="650" t="s">
        <v>3625</v>
      </c>
      <c r="G325" s="650" t="s">
        <v>3662</v>
      </c>
      <c r="H325" s="650" t="s">
        <v>582</v>
      </c>
      <c r="I325" s="650" t="s">
        <v>2432</v>
      </c>
      <c r="J325" s="650" t="s">
        <v>761</v>
      </c>
      <c r="K325" s="650" t="s">
        <v>3719</v>
      </c>
      <c r="L325" s="651">
        <v>57.65</v>
      </c>
      <c r="M325" s="651">
        <v>115.3</v>
      </c>
      <c r="N325" s="650">
        <v>2</v>
      </c>
      <c r="O325" s="731">
        <v>1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21</v>
      </c>
      <c r="B326" s="650" t="s">
        <v>581</v>
      </c>
      <c r="C326" s="650">
        <v>89301211</v>
      </c>
      <c r="D326" s="729" t="s">
        <v>5558</v>
      </c>
      <c r="E326" s="730" t="s">
        <v>3657</v>
      </c>
      <c r="F326" s="650" t="s">
        <v>3625</v>
      </c>
      <c r="G326" s="650" t="s">
        <v>3776</v>
      </c>
      <c r="H326" s="650" t="s">
        <v>582</v>
      </c>
      <c r="I326" s="650" t="s">
        <v>960</v>
      </c>
      <c r="J326" s="650" t="s">
        <v>3777</v>
      </c>
      <c r="K326" s="650" t="s">
        <v>3778</v>
      </c>
      <c r="L326" s="651">
        <v>56.01</v>
      </c>
      <c r="M326" s="651">
        <v>56.01</v>
      </c>
      <c r="N326" s="650">
        <v>1</v>
      </c>
      <c r="O326" s="731">
        <v>0.5</v>
      </c>
      <c r="P326" s="651"/>
      <c r="Q326" s="666">
        <v>0</v>
      </c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21</v>
      </c>
      <c r="B327" s="650" t="s">
        <v>581</v>
      </c>
      <c r="C327" s="650">
        <v>89301211</v>
      </c>
      <c r="D327" s="729" t="s">
        <v>5558</v>
      </c>
      <c r="E327" s="730" t="s">
        <v>3657</v>
      </c>
      <c r="F327" s="650" t="s">
        <v>3625</v>
      </c>
      <c r="G327" s="650" t="s">
        <v>3672</v>
      </c>
      <c r="H327" s="650" t="s">
        <v>582</v>
      </c>
      <c r="I327" s="650" t="s">
        <v>3791</v>
      </c>
      <c r="J327" s="650" t="s">
        <v>3674</v>
      </c>
      <c r="K327" s="650" t="s">
        <v>793</v>
      </c>
      <c r="L327" s="651">
        <v>97.97</v>
      </c>
      <c r="M327" s="651">
        <v>97.97</v>
      </c>
      <c r="N327" s="650">
        <v>1</v>
      </c>
      <c r="O327" s="731">
        <v>0.5</v>
      </c>
      <c r="P327" s="651"/>
      <c r="Q327" s="666">
        <v>0</v>
      </c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21</v>
      </c>
      <c r="B328" s="650" t="s">
        <v>581</v>
      </c>
      <c r="C328" s="650">
        <v>89301211</v>
      </c>
      <c r="D328" s="729" t="s">
        <v>5558</v>
      </c>
      <c r="E328" s="730" t="s">
        <v>3657</v>
      </c>
      <c r="F328" s="650" t="s">
        <v>3625</v>
      </c>
      <c r="G328" s="650" t="s">
        <v>3672</v>
      </c>
      <c r="H328" s="650" t="s">
        <v>582</v>
      </c>
      <c r="I328" s="650" t="s">
        <v>791</v>
      </c>
      <c r="J328" s="650" t="s">
        <v>792</v>
      </c>
      <c r="K328" s="650" t="s">
        <v>4012</v>
      </c>
      <c r="L328" s="651">
        <v>97.97</v>
      </c>
      <c r="M328" s="651">
        <v>97.97</v>
      </c>
      <c r="N328" s="650">
        <v>1</v>
      </c>
      <c r="O328" s="731">
        <v>0.5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21</v>
      </c>
      <c r="B329" s="650" t="s">
        <v>581</v>
      </c>
      <c r="C329" s="650">
        <v>89301211</v>
      </c>
      <c r="D329" s="729" t="s">
        <v>5558</v>
      </c>
      <c r="E329" s="730" t="s">
        <v>3657</v>
      </c>
      <c r="F329" s="650" t="s">
        <v>3625</v>
      </c>
      <c r="G329" s="650" t="s">
        <v>3821</v>
      </c>
      <c r="H329" s="650" t="s">
        <v>582</v>
      </c>
      <c r="I329" s="650" t="s">
        <v>857</v>
      </c>
      <c r="J329" s="650" t="s">
        <v>3822</v>
      </c>
      <c r="K329" s="650" t="s">
        <v>3823</v>
      </c>
      <c r="L329" s="651">
        <v>0</v>
      </c>
      <c r="M329" s="651">
        <v>0</v>
      </c>
      <c r="N329" s="650">
        <v>1</v>
      </c>
      <c r="O329" s="731">
        <v>0.5</v>
      </c>
      <c r="P329" s="651"/>
      <c r="Q329" s="666"/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21</v>
      </c>
      <c r="B330" s="650" t="s">
        <v>581</v>
      </c>
      <c r="C330" s="650">
        <v>89301211</v>
      </c>
      <c r="D330" s="729" t="s">
        <v>5558</v>
      </c>
      <c r="E330" s="730" t="s">
        <v>3657</v>
      </c>
      <c r="F330" s="650" t="s">
        <v>3625</v>
      </c>
      <c r="G330" s="650" t="s">
        <v>3829</v>
      </c>
      <c r="H330" s="650" t="s">
        <v>582</v>
      </c>
      <c r="I330" s="650" t="s">
        <v>1112</v>
      </c>
      <c r="J330" s="650" t="s">
        <v>946</v>
      </c>
      <c r="K330" s="650" t="s">
        <v>3830</v>
      </c>
      <c r="L330" s="651">
        <v>89.66</v>
      </c>
      <c r="M330" s="651">
        <v>89.66</v>
      </c>
      <c r="N330" s="650">
        <v>1</v>
      </c>
      <c r="O330" s="731">
        <v>1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21</v>
      </c>
      <c r="B331" s="650" t="s">
        <v>581</v>
      </c>
      <c r="C331" s="650">
        <v>89301211</v>
      </c>
      <c r="D331" s="729" t="s">
        <v>5558</v>
      </c>
      <c r="E331" s="730" t="s">
        <v>3657</v>
      </c>
      <c r="F331" s="650" t="s">
        <v>3625</v>
      </c>
      <c r="G331" s="650" t="s">
        <v>3831</v>
      </c>
      <c r="H331" s="650" t="s">
        <v>1839</v>
      </c>
      <c r="I331" s="650" t="s">
        <v>1894</v>
      </c>
      <c r="J331" s="650" t="s">
        <v>1895</v>
      </c>
      <c r="K331" s="650" t="s">
        <v>3498</v>
      </c>
      <c r="L331" s="651">
        <v>147.36000000000001</v>
      </c>
      <c r="M331" s="651">
        <v>147.36000000000001</v>
      </c>
      <c r="N331" s="650">
        <v>1</v>
      </c>
      <c r="O331" s="731">
        <v>1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21</v>
      </c>
      <c r="B332" s="650" t="s">
        <v>581</v>
      </c>
      <c r="C332" s="650">
        <v>89301211</v>
      </c>
      <c r="D332" s="729" t="s">
        <v>5558</v>
      </c>
      <c r="E332" s="730" t="s">
        <v>3657</v>
      </c>
      <c r="F332" s="650" t="s">
        <v>3625</v>
      </c>
      <c r="G332" s="650" t="s">
        <v>3836</v>
      </c>
      <c r="H332" s="650" t="s">
        <v>582</v>
      </c>
      <c r="I332" s="650" t="s">
        <v>4062</v>
      </c>
      <c r="J332" s="650" t="s">
        <v>4063</v>
      </c>
      <c r="K332" s="650" t="s">
        <v>977</v>
      </c>
      <c r="L332" s="651">
        <v>0</v>
      </c>
      <c r="M332" s="651">
        <v>0</v>
      </c>
      <c r="N332" s="650">
        <v>1</v>
      </c>
      <c r="O332" s="731">
        <v>0.5</v>
      </c>
      <c r="P332" s="651"/>
      <c r="Q332" s="666"/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21</v>
      </c>
      <c r="B333" s="650" t="s">
        <v>581</v>
      </c>
      <c r="C333" s="650">
        <v>89301211</v>
      </c>
      <c r="D333" s="729" t="s">
        <v>5558</v>
      </c>
      <c r="E333" s="730" t="s">
        <v>3658</v>
      </c>
      <c r="F333" s="650" t="s">
        <v>3625</v>
      </c>
      <c r="G333" s="650" t="s">
        <v>3677</v>
      </c>
      <c r="H333" s="650" t="s">
        <v>582</v>
      </c>
      <c r="I333" s="650" t="s">
        <v>695</v>
      </c>
      <c r="J333" s="650" t="s">
        <v>696</v>
      </c>
      <c r="K333" s="650" t="s">
        <v>3678</v>
      </c>
      <c r="L333" s="651">
        <v>85.72</v>
      </c>
      <c r="M333" s="651">
        <v>342.88</v>
      </c>
      <c r="N333" s="650">
        <v>4</v>
      </c>
      <c r="O333" s="731">
        <v>2</v>
      </c>
      <c r="P333" s="651">
        <v>342.88</v>
      </c>
      <c r="Q333" s="666">
        <v>1</v>
      </c>
      <c r="R333" s="650">
        <v>4</v>
      </c>
      <c r="S333" s="666">
        <v>1</v>
      </c>
      <c r="T333" s="731">
        <v>2</v>
      </c>
      <c r="U333" s="689">
        <v>1</v>
      </c>
    </row>
    <row r="334" spans="1:21" ht="14.4" customHeight="1" x14ac:dyDescent="0.3">
      <c r="A334" s="649">
        <v>21</v>
      </c>
      <c r="B334" s="650" t="s">
        <v>581</v>
      </c>
      <c r="C334" s="650">
        <v>89301211</v>
      </c>
      <c r="D334" s="729" t="s">
        <v>5558</v>
      </c>
      <c r="E334" s="730" t="s">
        <v>3658</v>
      </c>
      <c r="F334" s="650" t="s">
        <v>3625</v>
      </c>
      <c r="G334" s="650" t="s">
        <v>3692</v>
      </c>
      <c r="H334" s="650" t="s">
        <v>1839</v>
      </c>
      <c r="I334" s="650" t="s">
        <v>1941</v>
      </c>
      <c r="J334" s="650" t="s">
        <v>3506</v>
      </c>
      <c r="K334" s="650" t="s">
        <v>3507</v>
      </c>
      <c r="L334" s="651">
        <v>6.98</v>
      </c>
      <c r="M334" s="651">
        <v>6.98</v>
      </c>
      <c r="N334" s="650">
        <v>1</v>
      </c>
      <c r="O334" s="731">
        <v>1</v>
      </c>
      <c r="P334" s="651">
        <v>6.98</v>
      </c>
      <c r="Q334" s="666">
        <v>1</v>
      </c>
      <c r="R334" s="650">
        <v>1</v>
      </c>
      <c r="S334" s="666">
        <v>1</v>
      </c>
      <c r="T334" s="731">
        <v>1</v>
      </c>
      <c r="U334" s="689">
        <v>1</v>
      </c>
    </row>
    <row r="335" spans="1:21" ht="14.4" customHeight="1" x14ac:dyDescent="0.3">
      <c r="A335" s="649">
        <v>21</v>
      </c>
      <c r="B335" s="650" t="s">
        <v>581</v>
      </c>
      <c r="C335" s="650">
        <v>89301211</v>
      </c>
      <c r="D335" s="729" t="s">
        <v>5558</v>
      </c>
      <c r="E335" s="730" t="s">
        <v>3658</v>
      </c>
      <c r="F335" s="650" t="s">
        <v>3625</v>
      </c>
      <c r="G335" s="650" t="s">
        <v>3697</v>
      </c>
      <c r="H335" s="650" t="s">
        <v>582</v>
      </c>
      <c r="I335" s="650" t="s">
        <v>2175</v>
      </c>
      <c r="J335" s="650" t="s">
        <v>3453</v>
      </c>
      <c r="K335" s="650" t="s">
        <v>3454</v>
      </c>
      <c r="L335" s="651">
        <v>333.31</v>
      </c>
      <c r="M335" s="651">
        <v>333.31</v>
      </c>
      <c r="N335" s="650">
        <v>1</v>
      </c>
      <c r="O335" s="731">
        <v>0.5</v>
      </c>
      <c r="P335" s="651">
        <v>333.31</v>
      </c>
      <c r="Q335" s="666">
        <v>1</v>
      </c>
      <c r="R335" s="650">
        <v>1</v>
      </c>
      <c r="S335" s="666">
        <v>1</v>
      </c>
      <c r="T335" s="731">
        <v>0.5</v>
      </c>
      <c r="U335" s="689">
        <v>1</v>
      </c>
    </row>
    <row r="336" spans="1:21" ht="14.4" customHeight="1" x14ac:dyDescent="0.3">
      <c r="A336" s="649">
        <v>21</v>
      </c>
      <c r="B336" s="650" t="s">
        <v>581</v>
      </c>
      <c r="C336" s="650">
        <v>89301211</v>
      </c>
      <c r="D336" s="729" t="s">
        <v>5558</v>
      </c>
      <c r="E336" s="730" t="s">
        <v>3658</v>
      </c>
      <c r="F336" s="650" t="s">
        <v>3625</v>
      </c>
      <c r="G336" s="650" t="s">
        <v>3697</v>
      </c>
      <c r="H336" s="650" t="s">
        <v>582</v>
      </c>
      <c r="I336" s="650" t="s">
        <v>2175</v>
      </c>
      <c r="J336" s="650" t="s">
        <v>3453</v>
      </c>
      <c r="K336" s="650" t="s">
        <v>3454</v>
      </c>
      <c r="L336" s="651">
        <v>156.86000000000001</v>
      </c>
      <c r="M336" s="651">
        <v>156.86000000000001</v>
      </c>
      <c r="N336" s="650">
        <v>1</v>
      </c>
      <c r="O336" s="731">
        <v>0.5</v>
      </c>
      <c r="P336" s="651">
        <v>156.86000000000001</v>
      </c>
      <c r="Q336" s="666">
        <v>1</v>
      </c>
      <c r="R336" s="650">
        <v>1</v>
      </c>
      <c r="S336" s="666">
        <v>1</v>
      </c>
      <c r="T336" s="731">
        <v>0.5</v>
      </c>
      <c r="U336" s="689">
        <v>1</v>
      </c>
    </row>
    <row r="337" spans="1:21" ht="14.4" customHeight="1" x14ac:dyDescent="0.3">
      <c r="A337" s="649">
        <v>21</v>
      </c>
      <c r="B337" s="650" t="s">
        <v>581</v>
      </c>
      <c r="C337" s="650">
        <v>89301211</v>
      </c>
      <c r="D337" s="729" t="s">
        <v>5558</v>
      </c>
      <c r="E337" s="730" t="s">
        <v>3658</v>
      </c>
      <c r="F337" s="650" t="s">
        <v>3625</v>
      </c>
      <c r="G337" s="650" t="s">
        <v>3681</v>
      </c>
      <c r="H337" s="650" t="s">
        <v>582</v>
      </c>
      <c r="I337" s="650" t="s">
        <v>3682</v>
      </c>
      <c r="J337" s="650" t="s">
        <v>3683</v>
      </c>
      <c r="K337" s="650" t="s">
        <v>3684</v>
      </c>
      <c r="L337" s="651">
        <v>1789.73</v>
      </c>
      <c r="M337" s="651">
        <v>1789.73</v>
      </c>
      <c r="N337" s="650">
        <v>1</v>
      </c>
      <c r="O337" s="731">
        <v>0.5</v>
      </c>
      <c r="P337" s="651">
        <v>1789.73</v>
      </c>
      <c r="Q337" s="666">
        <v>1</v>
      </c>
      <c r="R337" s="650">
        <v>1</v>
      </c>
      <c r="S337" s="666">
        <v>1</v>
      </c>
      <c r="T337" s="731">
        <v>0.5</v>
      </c>
      <c r="U337" s="689">
        <v>1</v>
      </c>
    </row>
    <row r="338" spans="1:21" ht="14.4" customHeight="1" x14ac:dyDescent="0.3">
      <c r="A338" s="649">
        <v>21</v>
      </c>
      <c r="B338" s="650" t="s">
        <v>581</v>
      </c>
      <c r="C338" s="650">
        <v>89301211</v>
      </c>
      <c r="D338" s="729" t="s">
        <v>5558</v>
      </c>
      <c r="E338" s="730" t="s">
        <v>3658</v>
      </c>
      <c r="F338" s="650" t="s">
        <v>3625</v>
      </c>
      <c r="G338" s="650" t="s">
        <v>3934</v>
      </c>
      <c r="H338" s="650" t="s">
        <v>1839</v>
      </c>
      <c r="I338" s="650" t="s">
        <v>3935</v>
      </c>
      <c r="J338" s="650" t="s">
        <v>3936</v>
      </c>
      <c r="K338" s="650" t="s">
        <v>3567</v>
      </c>
      <c r="L338" s="651">
        <v>184.22</v>
      </c>
      <c r="M338" s="651">
        <v>184.22</v>
      </c>
      <c r="N338" s="650">
        <v>1</v>
      </c>
      <c r="O338" s="731">
        <v>0.5</v>
      </c>
      <c r="P338" s="651">
        <v>184.22</v>
      </c>
      <c r="Q338" s="666">
        <v>1</v>
      </c>
      <c r="R338" s="650">
        <v>1</v>
      </c>
      <c r="S338" s="666">
        <v>1</v>
      </c>
      <c r="T338" s="731">
        <v>0.5</v>
      </c>
      <c r="U338" s="689">
        <v>1</v>
      </c>
    </row>
    <row r="339" spans="1:21" ht="14.4" customHeight="1" x14ac:dyDescent="0.3">
      <c r="A339" s="649">
        <v>21</v>
      </c>
      <c r="B339" s="650" t="s">
        <v>581</v>
      </c>
      <c r="C339" s="650">
        <v>89301211</v>
      </c>
      <c r="D339" s="729" t="s">
        <v>5558</v>
      </c>
      <c r="E339" s="730" t="s">
        <v>3658</v>
      </c>
      <c r="F339" s="650" t="s">
        <v>3625</v>
      </c>
      <c r="G339" s="650" t="s">
        <v>3706</v>
      </c>
      <c r="H339" s="650" t="s">
        <v>1839</v>
      </c>
      <c r="I339" s="650" t="s">
        <v>1980</v>
      </c>
      <c r="J339" s="650" t="s">
        <v>1981</v>
      </c>
      <c r="K339" s="650" t="s">
        <v>3514</v>
      </c>
      <c r="L339" s="651">
        <v>162.13</v>
      </c>
      <c r="M339" s="651">
        <v>324.26</v>
      </c>
      <c r="N339" s="650">
        <v>2</v>
      </c>
      <c r="O339" s="731">
        <v>1</v>
      </c>
      <c r="P339" s="651">
        <v>324.26</v>
      </c>
      <c r="Q339" s="666">
        <v>1</v>
      </c>
      <c r="R339" s="650">
        <v>2</v>
      </c>
      <c r="S339" s="666">
        <v>1</v>
      </c>
      <c r="T339" s="731">
        <v>1</v>
      </c>
      <c r="U339" s="689">
        <v>1</v>
      </c>
    </row>
    <row r="340" spans="1:21" ht="14.4" customHeight="1" x14ac:dyDescent="0.3">
      <c r="A340" s="649">
        <v>21</v>
      </c>
      <c r="B340" s="650" t="s">
        <v>581</v>
      </c>
      <c r="C340" s="650">
        <v>89301211</v>
      </c>
      <c r="D340" s="729" t="s">
        <v>5558</v>
      </c>
      <c r="E340" s="730" t="s">
        <v>3658</v>
      </c>
      <c r="F340" s="650" t="s">
        <v>3625</v>
      </c>
      <c r="G340" s="650" t="s">
        <v>3710</v>
      </c>
      <c r="H340" s="650" t="s">
        <v>582</v>
      </c>
      <c r="I340" s="650" t="s">
        <v>1326</v>
      </c>
      <c r="J340" s="650" t="s">
        <v>1327</v>
      </c>
      <c r="K340" s="650" t="s">
        <v>1328</v>
      </c>
      <c r="L340" s="651">
        <v>400.21</v>
      </c>
      <c r="M340" s="651">
        <v>400.21</v>
      </c>
      <c r="N340" s="650">
        <v>1</v>
      </c>
      <c r="O340" s="731">
        <v>0.5</v>
      </c>
      <c r="P340" s="651">
        <v>400.21</v>
      </c>
      <c r="Q340" s="666">
        <v>1</v>
      </c>
      <c r="R340" s="650">
        <v>1</v>
      </c>
      <c r="S340" s="666">
        <v>1</v>
      </c>
      <c r="T340" s="731">
        <v>0.5</v>
      </c>
      <c r="U340" s="689">
        <v>1</v>
      </c>
    </row>
    <row r="341" spans="1:21" ht="14.4" customHeight="1" x14ac:dyDescent="0.3">
      <c r="A341" s="649">
        <v>21</v>
      </c>
      <c r="B341" s="650" t="s">
        <v>581</v>
      </c>
      <c r="C341" s="650">
        <v>89301211</v>
      </c>
      <c r="D341" s="729" t="s">
        <v>5558</v>
      </c>
      <c r="E341" s="730" t="s">
        <v>3658</v>
      </c>
      <c r="F341" s="650" t="s">
        <v>3625</v>
      </c>
      <c r="G341" s="650" t="s">
        <v>3710</v>
      </c>
      <c r="H341" s="650" t="s">
        <v>582</v>
      </c>
      <c r="I341" s="650" t="s">
        <v>3712</v>
      </c>
      <c r="J341" s="650" t="s">
        <v>1327</v>
      </c>
      <c r="K341" s="650" t="s">
        <v>3713</v>
      </c>
      <c r="L341" s="651">
        <v>0</v>
      </c>
      <c r="M341" s="651">
        <v>0</v>
      </c>
      <c r="N341" s="650">
        <v>1</v>
      </c>
      <c r="O341" s="731">
        <v>0.5</v>
      </c>
      <c r="P341" s="651">
        <v>0</v>
      </c>
      <c r="Q341" s="666"/>
      <c r="R341" s="650">
        <v>1</v>
      </c>
      <c r="S341" s="666">
        <v>1</v>
      </c>
      <c r="T341" s="731">
        <v>0.5</v>
      </c>
      <c r="U341" s="689">
        <v>1</v>
      </c>
    </row>
    <row r="342" spans="1:21" ht="14.4" customHeight="1" x14ac:dyDescent="0.3">
      <c r="A342" s="649">
        <v>21</v>
      </c>
      <c r="B342" s="650" t="s">
        <v>581</v>
      </c>
      <c r="C342" s="650">
        <v>89301211</v>
      </c>
      <c r="D342" s="729" t="s">
        <v>5558</v>
      </c>
      <c r="E342" s="730" t="s">
        <v>3658</v>
      </c>
      <c r="F342" s="650" t="s">
        <v>3625</v>
      </c>
      <c r="G342" s="650" t="s">
        <v>3714</v>
      </c>
      <c r="H342" s="650" t="s">
        <v>582</v>
      </c>
      <c r="I342" s="650" t="s">
        <v>4064</v>
      </c>
      <c r="J342" s="650" t="s">
        <v>4065</v>
      </c>
      <c r="K342" s="650" t="s">
        <v>4066</v>
      </c>
      <c r="L342" s="651">
        <v>40.79</v>
      </c>
      <c r="M342" s="651">
        <v>40.79</v>
      </c>
      <c r="N342" s="650">
        <v>1</v>
      </c>
      <c r="O342" s="731">
        <v>0.5</v>
      </c>
      <c r="P342" s="651">
        <v>40.79</v>
      </c>
      <c r="Q342" s="666">
        <v>1</v>
      </c>
      <c r="R342" s="650">
        <v>1</v>
      </c>
      <c r="S342" s="666">
        <v>1</v>
      </c>
      <c r="T342" s="731">
        <v>0.5</v>
      </c>
      <c r="U342" s="689">
        <v>1</v>
      </c>
    </row>
    <row r="343" spans="1:21" ht="14.4" customHeight="1" x14ac:dyDescent="0.3">
      <c r="A343" s="649">
        <v>21</v>
      </c>
      <c r="B343" s="650" t="s">
        <v>581</v>
      </c>
      <c r="C343" s="650">
        <v>89301211</v>
      </c>
      <c r="D343" s="729" t="s">
        <v>5558</v>
      </c>
      <c r="E343" s="730" t="s">
        <v>3658</v>
      </c>
      <c r="F343" s="650" t="s">
        <v>3625</v>
      </c>
      <c r="G343" s="650" t="s">
        <v>3714</v>
      </c>
      <c r="H343" s="650" t="s">
        <v>582</v>
      </c>
      <c r="I343" s="650" t="s">
        <v>887</v>
      </c>
      <c r="J343" s="650" t="s">
        <v>888</v>
      </c>
      <c r="K343" s="650" t="s">
        <v>1756</v>
      </c>
      <c r="L343" s="651">
        <v>56.52</v>
      </c>
      <c r="M343" s="651">
        <v>169.56</v>
      </c>
      <c r="N343" s="650">
        <v>3</v>
      </c>
      <c r="O343" s="731">
        <v>2</v>
      </c>
      <c r="P343" s="651">
        <v>56.52</v>
      </c>
      <c r="Q343" s="666">
        <v>0.33333333333333337</v>
      </c>
      <c r="R343" s="650">
        <v>1</v>
      </c>
      <c r="S343" s="666">
        <v>0.33333333333333331</v>
      </c>
      <c r="T343" s="731">
        <v>1</v>
      </c>
      <c r="U343" s="689">
        <v>0.5</v>
      </c>
    </row>
    <row r="344" spans="1:21" ht="14.4" customHeight="1" x14ac:dyDescent="0.3">
      <c r="A344" s="649">
        <v>21</v>
      </c>
      <c r="B344" s="650" t="s">
        <v>581</v>
      </c>
      <c r="C344" s="650">
        <v>89301211</v>
      </c>
      <c r="D344" s="729" t="s">
        <v>5558</v>
      </c>
      <c r="E344" s="730" t="s">
        <v>3658</v>
      </c>
      <c r="F344" s="650" t="s">
        <v>3625</v>
      </c>
      <c r="G344" s="650" t="s">
        <v>3662</v>
      </c>
      <c r="H344" s="650" t="s">
        <v>582</v>
      </c>
      <c r="I344" s="650" t="s">
        <v>760</v>
      </c>
      <c r="J344" s="650" t="s">
        <v>761</v>
      </c>
      <c r="K344" s="650" t="s">
        <v>3531</v>
      </c>
      <c r="L344" s="651">
        <v>115.3</v>
      </c>
      <c r="M344" s="651">
        <v>230.6</v>
      </c>
      <c r="N344" s="650">
        <v>2</v>
      </c>
      <c r="O344" s="731">
        <v>2</v>
      </c>
      <c r="P344" s="651"/>
      <c r="Q344" s="666">
        <v>0</v>
      </c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21</v>
      </c>
      <c r="B345" s="650" t="s">
        <v>581</v>
      </c>
      <c r="C345" s="650">
        <v>89301211</v>
      </c>
      <c r="D345" s="729" t="s">
        <v>5558</v>
      </c>
      <c r="E345" s="730" t="s">
        <v>3658</v>
      </c>
      <c r="F345" s="650" t="s">
        <v>3625</v>
      </c>
      <c r="G345" s="650" t="s">
        <v>3662</v>
      </c>
      <c r="H345" s="650" t="s">
        <v>582</v>
      </c>
      <c r="I345" s="650" t="s">
        <v>4067</v>
      </c>
      <c r="J345" s="650" t="s">
        <v>761</v>
      </c>
      <c r="K345" s="650" t="s">
        <v>3531</v>
      </c>
      <c r="L345" s="651">
        <v>115.3</v>
      </c>
      <c r="M345" s="651">
        <v>115.3</v>
      </c>
      <c r="N345" s="650">
        <v>1</v>
      </c>
      <c r="O345" s="731">
        <v>0.5</v>
      </c>
      <c r="P345" s="651">
        <v>115.3</v>
      </c>
      <c r="Q345" s="666">
        <v>1</v>
      </c>
      <c r="R345" s="650">
        <v>1</v>
      </c>
      <c r="S345" s="666">
        <v>1</v>
      </c>
      <c r="T345" s="731">
        <v>0.5</v>
      </c>
      <c r="U345" s="689">
        <v>1</v>
      </c>
    </row>
    <row r="346" spans="1:21" ht="14.4" customHeight="1" x14ac:dyDescent="0.3">
      <c r="A346" s="649">
        <v>21</v>
      </c>
      <c r="B346" s="650" t="s">
        <v>581</v>
      </c>
      <c r="C346" s="650">
        <v>89301211</v>
      </c>
      <c r="D346" s="729" t="s">
        <v>5558</v>
      </c>
      <c r="E346" s="730" t="s">
        <v>3658</v>
      </c>
      <c r="F346" s="650" t="s">
        <v>3625</v>
      </c>
      <c r="G346" s="650" t="s">
        <v>3662</v>
      </c>
      <c r="H346" s="650" t="s">
        <v>582</v>
      </c>
      <c r="I346" s="650" t="s">
        <v>4068</v>
      </c>
      <c r="J346" s="650" t="s">
        <v>761</v>
      </c>
      <c r="K346" s="650" t="s">
        <v>3531</v>
      </c>
      <c r="L346" s="651">
        <v>115.3</v>
      </c>
      <c r="M346" s="651">
        <v>115.3</v>
      </c>
      <c r="N346" s="650">
        <v>1</v>
      </c>
      <c r="O346" s="731">
        <v>1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21</v>
      </c>
      <c r="B347" s="650" t="s">
        <v>581</v>
      </c>
      <c r="C347" s="650">
        <v>89301211</v>
      </c>
      <c r="D347" s="729" t="s">
        <v>5558</v>
      </c>
      <c r="E347" s="730" t="s">
        <v>3658</v>
      </c>
      <c r="F347" s="650" t="s">
        <v>3625</v>
      </c>
      <c r="G347" s="650" t="s">
        <v>3662</v>
      </c>
      <c r="H347" s="650" t="s">
        <v>582</v>
      </c>
      <c r="I347" s="650" t="s">
        <v>2432</v>
      </c>
      <c r="J347" s="650" t="s">
        <v>761</v>
      </c>
      <c r="K347" s="650" t="s">
        <v>3719</v>
      </c>
      <c r="L347" s="651">
        <v>57.65</v>
      </c>
      <c r="M347" s="651">
        <v>57.65</v>
      </c>
      <c r="N347" s="650">
        <v>1</v>
      </c>
      <c r="O347" s="731">
        <v>0.5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21</v>
      </c>
      <c r="B348" s="650" t="s">
        <v>581</v>
      </c>
      <c r="C348" s="650">
        <v>89301211</v>
      </c>
      <c r="D348" s="729" t="s">
        <v>5558</v>
      </c>
      <c r="E348" s="730" t="s">
        <v>3658</v>
      </c>
      <c r="F348" s="650" t="s">
        <v>3625</v>
      </c>
      <c r="G348" s="650" t="s">
        <v>3662</v>
      </c>
      <c r="H348" s="650" t="s">
        <v>582</v>
      </c>
      <c r="I348" s="650" t="s">
        <v>4069</v>
      </c>
      <c r="J348" s="650" t="s">
        <v>761</v>
      </c>
      <c r="K348" s="650" t="s">
        <v>3531</v>
      </c>
      <c r="L348" s="651">
        <v>115.3</v>
      </c>
      <c r="M348" s="651">
        <v>115.3</v>
      </c>
      <c r="N348" s="650">
        <v>1</v>
      </c>
      <c r="O348" s="731">
        <v>0.5</v>
      </c>
      <c r="P348" s="651">
        <v>115.3</v>
      </c>
      <c r="Q348" s="666">
        <v>1</v>
      </c>
      <c r="R348" s="650">
        <v>1</v>
      </c>
      <c r="S348" s="666">
        <v>1</v>
      </c>
      <c r="T348" s="731">
        <v>0.5</v>
      </c>
      <c r="U348" s="689">
        <v>1</v>
      </c>
    </row>
    <row r="349" spans="1:21" ht="14.4" customHeight="1" x14ac:dyDescent="0.3">
      <c r="A349" s="649">
        <v>21</v>
      </c>
      <c r="B349" s="650" t="s">
        <v>581</v>
      </c>
      <c r="C349" s="650">
        <v>89301211</v>
      </c>
      <c r="D349" s="729" t="s">
        <v>5558</v>
      </c>
      <c r="E349" s="730" t="s">
        <v>3658</v>
      </c>
      <c r="F349" s="650" t="s">
        <v>3625</v>
      </c>
      <c r="G349" s="650" t="s">
        <v>3720</v>
      </c>
      <c r="H349" s="650" t="s">
        <v>582</v>
      </c>
      <c r="I349" s="650" t="s">
        <v>1310</v>
      </c>
      <c r="J349" s="650" t="s">
        <v>3721</v>
      </c>
      <c r="K349" s="650" t="s">
        <v>3722</v>
      </c>
      <c r="L349" s="651">
        <v>25.8</v>
      </c>
      <c r="M349" s="651">
        <v>25.8</v>
      </c>
      <c r="N349" s="650">
        <v>1</v>
      </c>
      <c r="O349" s="731">
        <v>1</v>
      </c>
      <c r="P349" s="651">
        <v>25.8</v>
      </c>
      <c r="Q349" s="666">
        <v>1</v>
      </c>
      <c r="R349" s="650">
        <v>1</v>
      </c>
      <c r="S349" s="666">
        <v>1</v>
      </c>
      <c r="T349" s="731">
        <v>1</v>
      </c>
      <c r="U349" s="689">
        <v>1</v>
      </c>
    </row>
    <row r="350" spans="1:21" ht="14.4" customHeight="1" x14ac:dyDescent="0.3">
      <c r="A350" s="649">
        <v>21</v>
      </c>
      <c r="B350" s="650" t="s">
        <v>581</v>
      </c>
      <c r="C350" s="650">
        <v>89301211</v>
      </c>
      <c r="D350" s="729" t="s">
        <v>5558</v>
      </c>
      <c r="E350" s="730" t="s">
        <v>3658</v>
      </c>
      <c r="F350" s="650" t="s">
        <v>3625</v>
      </c>
      <c r="G350" s="650" t="s">
        <v>3946</v>
      </c>
      <c r="H350" s="650" t="s">
        <v>582</v>
      </c>
      <c r="I350" s="650" t="s">
        <v>2637</v>
      </c>
      <c r="J350" s="650" t="s">
        <v>3948</v>
      </c>
      <c r="K350" s="650" t="s">
        <v>4070</v>
      </c>
      <c r="L350" s="651">
        <v>0</v>
      </c>
      <c r="M350" s="651">
        <v>0</v>
      </c>
      <c r="N350" s="650">
        <v>1</v>
      </c>
      <c r="O350" s="731">
        <v>0.5</v>
      </c>
      <c r="P350" s="651">
        <v>0</v>
      </c>
      <c r="Q350" s="666"/>
      <c r="R350" s="650">
        <v>1</v>
      </c>
      <c r="S350" s="666">
        <v>1</v>
      </c>
      <c r="T350" s="731">
        <v>0.5</v>
      </c>
      <c r="U350" s="689">
        <v>1</v>
      </c>
    </row>
    <row r="351" spans="1:21" ht="14.4" customHeight="1" x14ac:dyDescent="0.3">
      <c r="A351" s="649">
        <v>21</v>
      </c>
      <c r="B351" s="650" t="s">
        <v>581</v>
      </c>
      <c r="C351" s="650">
        <v>89301211</v>
      </c>
      <c r="D351" s="729" t="s">
        <v>5558</v>
      </c>
      <c r="E351" s="730" t="s">
        <v>3658</v>
      </c>
      <c r="F351" s="650" t="s">
        <v>3625</v>
      </c>
      <c r="G351" s="650" t="s">
        <v>3724</v>
      </c>
      <c r="H351" s="650" t="s">
        <v>582</v>
      </c>
      <c r="I351" s="650" t="s">
        <v>1454</v>
      </c>
      <c r="J351" s="650" t="s">
        <v>3857</v>
      </c>
      <c r="K351" s="650" t="s">
        <v>3858</v>
      </c>
      <c r="L351" s="651">
        <v>2332.38</v>
      </c>
      <c r="M351" s="651">
        <v>2332.38</v>
      </c>
      <c r="N351" s="650">
        <v>1</v>
      </c>
      <c r="O351" s="731">
        <v>1</v>
      </c>
      <c r="P351" s="651">
        <v>2332.38</v>
      </c>
      <c r="Q351" s="666">
        <v>1</v>
      </c>
      <c r="R351" s="650">
        <v>1</v>
      </c>
      <c r="S351" s="666">
        <v>1</v>
      </c>
      <c r="T351" s="731">
        <v>1</v>
      </c>
      <c r="U351" s="689">
        <v>1</v>
      </c>
    </row>
    <row r="352" spans="1:21" ht="14.4" customHeight="1" x14ac:dyDescent="0.3">
      <c r="A352" s="649">
        <v>21</v>
      </c>
      <c r="B352" s="650" t="s">
        <v>581</v>
      </c>
      <c r="C352" s="650">
        <v>89301211</v>
      </c>
      <c r="D352" s="729" t="s">
        <v>5558</v>
      </c>
      <c r="E352" s="730" t="s">
        <v>3658</v>
      </c>
      <c r="F352" s="650" t="s">
        <v>3625</v>
      </c>
      <c r="G352" s="650" t="s">
        <v>3724</v>
      </c>
      <c r="H352" s="650" t="s">
        <v>582</v>
      </c>
      <c r="I352" s="650" t="s">
        <v>1144</v>
      </c>
      <c r="J352" s="650" t="s">
        <v>3727</v>
      </c>
      <c r="K352" s="650" t="s">
        <v>3728</v>
      </c>
      <c r="L352" s="651">
        <v>880.88</v>
      </c>
      <c r="M352" s="651">
        <v>1761.76</v>
      </c>
      <c r="N352" s="650">
        <v>2</v>
      </c>
      <c r="O352" s="731">
        <v>1</v>
      </c>
      <c r="P352" s="651">
        <v>1761.76</v>
      </c>
      <c r="Q352" s="666">
        <v>1</v>
      </c>
      <c r="R352" s="650">
        <v>2</v>
      </c>
      <c r="S352" s="666">
        <v>1</v>
      </c>
      <c r="T352" s="731">
        <v>1</v>
      </c>
      <c r="U352" s="689">
        <v>1</v>
      </c>
    </row>
    <row r="353" spans="1:21" ht="14.4" customHeight="1" x14ac:dyDescent="0.3">
      <c r="A353" s="649">
        <v>21</v>
      </c>
      <c r="B353" s="650" t="s">
        <v>581</v>
      </c>
      <c r="C353" s="650">
        <v>89301211</v>
      </c>
      <c r="D353" s="729" t="s">
        <v>5558</v>
      </c>
      <c r="E353" s="730" t="s">
        <v>3658</v>
      </c>
      <c r="F353" s="650" t="s">
        <v>3625</v>
      </c>
      <c r="G353" s="650" t="s">
        <v>3724</v>
      </c>
      <c r="H353" s="650" t="s">
        <v>582</v>
      </c>
      <c r="I353" s="650" t="s">
        <v>1330</v>
      </c>
      <c r="J353" s="650" t="s">
        <v>3729</v>
      </c>
      <c r="K353" s="650" t="s">
        <v>3730</v>
      </c>
      <c r="L353" s="651">
        <v>1629.03</v>
      </c>
      <c r="M353" s="651">
        <v>3258.06</v>
      </c>
      <c r="N353" s="650">
        <v>2</v>
      </c>
      <c r="O353" s="731">
        <v>2</v>
      </c>
      <c r="P353" s="651">
        <v>1629.03</v>
      </c>
      <c r="Q353" s="666">
        <v>0.5</v>
      </c>
      <c r="R353" s="650">
        <v>1</v>
      </c>
      <c r="S353" s="666">
        <v>0.5</v>
      </c>
      <c r="T353" s="731">
        <v>1</v>
      </c>
      <c r="U353" s="689">
        <v>0.5</v>
      </c>
    </row>
    <row r="354" spans="1:21" ht="14.4" customHeight="1" x14ac:dyDescent="0.3">
      <c r="A354" s="649">
        <v>21</v>
      </c>
      <c r="B354" s="650" t="s">
        <v>581</v>
      </c>
      <c r="C354" s="650">
        <v>89301211</v>
      </c>
      <c r="D354" s="729" t="s">
        <v>5558</v>
      </c>
      <c r="E354" s="730" t="s">
        <v>3658</v>
      </c>
      <c r="F354" s="650" t="s">
        <v>3625</v>
      </c>
      <c r="G354" s="650" t="s">
        <v>3739</v>
      </c>
      <c r="H354" s="650" t="s">
        <v>582</v>
      </c>
      <c r="I354" s="650" t="s">
        <v>669</v>
      </c>
      <c r="J354" s="650" t="s">
        <v>670</v>
      </c>
      <c r="K354" s="650" t="s">
        <v>3740</v>
      </c>
      <c r="L354" s="651">
        <v>99</v>
      </c>
      <c r="M354" s="651">
        <v>99</v>
      </c>
      <c r="N354" s="650">
        <v>1</v>
      </c>
      <c r="O354" s="731">
        <v>0.5</v>
      </c>
      <c r="P354" s="651">
        <v>99</v>
      </c>
      <c r="Q354" s="666">
        <v>1</v>
      </c>
      <c r="R354" s="650">
        <v>1</v>
      </c>
      <c r="S354" s="666">
        <v>1</v>
      </c>
      <c r="T354" s="731">
        <v>0.5</v>
      </c>
      <c r="U354" s="689">
        <v>1</v>
      </c>
    </row>
    <row r="355" spans="1:21" ht="14.4" customHeight="1" x14ac:dyDescent="0.3">
      <c r="A355" s="649">
        <v>21</v>
      </c>
      <c r="B355" s="650" t="s">
        <v>581</v>
      </c>
      <c r="C355" s="650">
        <v>89301211</v>
      </c>
      <c r="D355" s="729" t="s">
        <v>5558</v>
      </c>
      <c r="E355" s="730" t="s">
        <v>3658</v>
      </c>
      <c r="F355" s="650" t="s">
        <v>3625</v>
      </c>
      <c r="G355" s="650" t="s">
        <v>3679</v>
      </c>
      <c r="H355" s="650" t="s">
        <v>582</v>
      </c>
      <c r="I355" s="650" t="s">
        <v>3680</v>
      </c>
      <c r="J355" s="650" t="s">
        <v>777</v>
      </c>
      <c r="K355" s="650" t="s">
        <v>2994</v>
      </c>
      <c r="L355" s="651">
        <v>0</v>
      </c>
      <c r="M355" s="651">
        <v>0</v>
      </c>
      <c r="N355" s="650">
        <v>2</v>
      </c>
      <c r="O355" s="731">
        <v>1.5</v>
      </c>
      <c r="P355" s="651">
        <v>0</v>
      </c>
      <c r="Q355" s="666"/>
      <c r="R355" s="650">
        <v>2</v>
      </c>
      <c r="S355" s="666">
        <v>1</v>
      </c>
      <c r="T355" s="731">
        <v>1.5</v>
      </c>
      <c r="U355" s="689">
        <v>1</v>
      </c>
    </row>
    <row r="356" spans="1:21" ht="14.4" customHeight="1" x14ac:dyDescent="0.3">
      <c r="A356" s="649">
        <v>21</v>
      </c>
      <c r="B356" s="650" t="s">
        <v>581</v>
      </c>
      <c r="C356" s="650">
        <v>89301211</v>
      </c>
      <c r="D356" s="729" t="s">
        <v>5558</v>
      </c>
      <c r="E356" s="730" t="s">
        <v>3658</v>
      </c>
      <c r="F356" s="650" t="s">
        <v>3625</v>
      </c>
      <c r="G356" s="650" t="s">
        <v>3984</v>
      </c>
      <c r="H356" s="650" t="s">
        <v>582</v>
      </c>
      <c r="I356" s="650" t="s">
        <v>3985</v>
      </c>
      <c r="J356" s="650" t="s">
        <v>1307</v>
      </c>
      <c r="K356" s="650" t="s">
        <v>3986</v>
      </c>
      <c r="L356" s="651">
        <v>0</v>
      </c>
      <c r="M356" s="651">
        <v>0</v>
      </c>
      <c r="N356" s="650">
        <v>2</v>
      </c>
      <c r="O356" s="731">
        <v>0.5</v>
      </c>
      <c r="P356" s="651">
        <v>0</v>
      </c>
      <c r="Q356" s="666"/>
      <c r="R356" s="650">
        <v>2</v>
      </c>
      <c r="S356" s="666">
        <v>1</v>
      </c>
      <c r="T356" s="731">
        <v>0.5</v>
      </c>
      <c r="U356" s="689">
        <v>1</v>
      </c>
    </row>
    <row r="357" spans="1:21" ht="14.4" customHeight="1" x14ac:dyDescent="0.3">
      <c r="A357" s="649">
        <v>21</v>
      </c>
      <c r="B357" s="650" t="s">
        <v>581</v>
      </c>
      <c r="C357" s="650">
        <v>89301211</v>
      </c>
      <c r="D357" s="729" t="s">
        <v>5558</v>
      </c>
      <c r="E357" s="730" t="s">
        <v>3658</v>
      </c>
      <c r="F357" s="650" t="s">
        <v>3625</v>
      </c>
      <c r="G357" s="650" t="s">
        <v>3670</v>
      </c>
      <c r="H357" s="650" t="s">
        <v>582</v>
      </c>
      <c r="I357" s="650" t="s">
        <v>956</v>
      </c>
      <c r="J357" s="650" t="s">
        <v>957</v>
      </c>
      <c r="K357" s="650" t="s">
        <v>958</v>
      </c>
      <c r="L357" s="651">
        <v>0</v>
      </c>
      <c r="M357" s="651">
        <v>0</v>
      </c>
      <c r="N357" s="650">
        <v>1</v>
      </c>
      <c r="O357" s="731">
        <v>0.5</v>
      </c>
      <c r="P357" s="651">
        <v>0</v>
      </c>
      <c r="Q357" s="666"/>
      <c r="R357" s="650">
        <v>1</v>
      </c>
      <c r="S357" s="666">
        <v>1</v>
      </c>
      <c r="T357" s="731">
        <v>0.5</v>
      </c>
      <c r="U357" s="689">
        <v>1</v>
      </c>
    </row>
    <row r="358" spans="1:21" ht="14.4" customHeight="1" x14ac:dyDescent="0.3">
      <c r="A358" s="649">
        <v>21</v>
      </c>
      <c r="B358" s="650" t="s">
        <v>581</v>
      </c>
      <c r="C358" s="650">
        <v>89301211</v>
      </c>
      <c r="D358" s="729" t="s">
        <v>5558</v>
      </c>
      <c r="E358" s="730" t="s">
        <v>3658</v>
      </c>
      <c r="F358" s="650" t="s">
        <v>3625</v>
      </c>
      <c r="G358" s="650" t="s">
        <v>3767</v>
      </c>
      <c r="H358" s="650" t="s">
        <v>582</v>
      </c>
      <c r="I358" s="650" t="s">
        <v>3773</v>
      </c>
      <c r="J358" s="650" t="s">
        <v>3771</v>
      </c>
      <c r="K358" s="650" t="s">
        <v>3774</v>
      </c>
      <c r="L358" s="651">
        <v>0</v>
      </c>
      <c r="M358" s="651">
        <v>0</v>
      </c>
      <c r="N358" s="650">
        <v>1</v>
      </c>
      <c r="O358" s="731">
        <v>0.5</v>
      </c>
      <c r="P358" s="651">
        <v>0</v>
      </c>
      <c r="Q358" s="666"/>
      <c r="R358" s="650">
        <v>1</v>
      </c>
      <c r="S358" s="666">
        <v>1</v>
      </c>
      <c r="T358" s="731">
        <v>0.5</v>
      </c>
      <c r="U358" s="689">
        <v>1</v>
      </c>
    </row>
    <row r="359" spans="1:21" ht="14.4" customHeight="1" x14ac:dyDescent="0.3">
      <c r="A359" s="649">
        <v>21</v>
      </c>
      <c r="B359" s="650" t="s">
        <v>581</v>
      </c>
      <c r="C359" s="650">
        <v>89301211</v>
      </c>
      <c r="D359" s="729" t="s">
        <v>5558</v>
      </c>
      <c r="E359" s="730" t="s">
        <v>3658</v>
      </c>
      <c r="F359" s="650" t="s">
        <v>3625</v>
      </c>
      <c r="G359" s="650" t="s">
        <v>3776</v>
      </c>
      <c r="H359" s="650" t="s">
        <v>582</v>
      </c>
      <c r="I359" s="650" t="s">
        <v>960</v>
      </c>
      <c r="J359" s="650" t="s">
        <v>3777</v>
      </c>
      <c r="K359" s="650" t="s">
        <v>3778</v>
      </c>
      <c r="L359" s="651">
        <v>56.01</v>
      </c>
      <c r="M359" s="651">
        <v>448.08</v>
      </c>
      <c r="N359" s="650">
        <v>8</v>
      </c>
      <c r="O359" s="731">
        <v>4.5</v>
      </c>
      <c r="P359" s="651">
        <v>336.06</v>
      </c>
      <c r="Q359" s="666">
        <v>0.75</v>
      </c>
      <c r="R359" s="650">
        <v>6</v>
      </c>
      <c r="S359" s="666">
        <v>0.75</v>
      </c>
      <c r="T359" s="731">
        <v>3.5</v>
      </c>
      <c r="U359" s="689">
        <v>0.77777777777777779</v>
      </c>
    </row>
    <row r="360" spans="1:21" ht="14.4" customHeight="1" x14ac:dyDescent="0.3">
      <c r="A360" s="649">
        <v>21</v>
      </c>
      <c r="B360" s="650" t="s">
        <v>581</v>
      </c>
      <c r="C360" s="650">
        <v>89301211</v>
      </c>
      <c r="D360" s="729" t="s">
        <v>5558</v>
      </c>
      <c r="E360" s="730" t="s">
        <v>3658</v>
      </c>
      <c r="F360" s="650" t="s">
        <v>3625</v>
      </c>
      <c r="G360" s="650" t="s">
        <v>3671</v>
      </c>
      <c r="H360" s="650" t="s">
        <v>1839</v>
      </c>
      <c r="I360" s="650" t="s">
        <v>2865</v>
      </c>
      <c r="J360" s="650" t="s">
        <v>2018</v>
      </c>
      <c r="K360" s="650" t="s">
        <v>2866</v>
      </c>
      <c r="L360" s="651">
        <v>937.93</v>
      </c>
      <c r="M360" s="651">
        <v>9379.2999999999993</v>
      </c>
      <c r="N360" s="650">
        <v>10</v>
      </c>
      <c r="O360" s="731">
        <v>4.5</v>
      </c>
      <c r="P360" s="651">
        <v>8441.369999999999</v>
      </c>
      <c r="Q360" s="666">
        <v>0.89999999999999991</v>
      </c>
      <c r="R360" s="650">
        <v>9</v>
      </c>
      <c r="S360" s="666">
        <v>0.9</v>
      </c>
      <c r="T360" s="731">
        <v>3.5</v>
      </c>
      <c r="U360" s="689">
        <v>0.77777777777777779</v>
      </c>
    </row>
    <row r="361" spans="1:21" ht="14.4" customHeight="1" x14ac:dyDescent="0.3">
      <c r="A361" s="649">
        <v>21</v>
      </c>
      <c r="B361" s="650" t="s">
        <v>581</v>
      </c>
      <c r="C361" s="650">
        <v>89301211</v>
      </c>
      <c r="D361" s="729" t="s">
        <v>5558</v>
      </c>
      <c r="E361" s="730" t="s">
        <v>3658</v>
      </c>
      <c r="F361" s="650" t="s">
        <v>3625</v>
      </c>
      <c r="G361" s="650" t="s">
        <v>3671</v>
      </c>
      <c r="H361" s="650" t="s">
        <v>1839</v>
      </c>
      <c r="I361" s="650" t="s">
        <v>1927</v>
      </c>
      <c r="J361" s="650" t="s">
        <v>1924</v>
      </c>
      <c r="K361" s="650" t="s">
        <v>2869</v>
      </c>
      <c r="L361" s="651">
        <v>2332.92</v>
      </c>
      <c r="M361" s="651">
        <v>2332.92</v>
      </c>
      <c r="N361" s="650">
        <v>1</v>
      </c>
      <c r="O361" s="731">
        <v>1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21</v>
      </c>
      <c r="B362" s="650" t="s">
        <v>581</v>
      </c>
      <c r="C362" s="650">
        <v>89301211</v>
      </c>
      <c r="D362" s="729" t="s">
        <v>5558</v>
      </c>
      <c r="E362" s="730" t="s">
        <v>3658</v>
      </c>
      <c r="F362" s="650" t="s">
        <v>3625</v>
      </c>
      <c r="G362" s="650" t="s">
        <v>3671</v>
      </c>
      <c r="H362" s="650" t="s">
        <v>1839</v>
      </c>
      <c r="I362" s="650" t="s">
        <v>1930</v>
      </c>
      <c r="J362" s="650" t="s">
        <v>1924</v>
      </c>
      <c r="K362" s="650" t="s">
        <v>2872</v>
      </c>
      <c r="L362" s="651">
        <v>2916.16</v>
      </c>
      <c r="M362" s="651">
        <v>26245.439999999999</v>
      </c>
      <c r="N362" s="650">
        <v>9</v>
      </c>
      <c r="O362" s="731">
        <v>2</v>
      </c>
      <c r="P362" s="651">
        <v>26245.439999999999</v>
      </c>
      <c r="Q362" s="666">
        <v>1</v>
      </c>
      <c r="R362" s="650">
        <v>9</v>
      </c>
      <c r="S362" s="666">
        <v>1</v>
      </c>
      <c r="T362" s="731">
        <v>2</v>
      </c>
      <c r="U362" s="689">
        <v>1</v>
      </c>
    </row>
    <row r="363" spans="1:21" ht="14.4" customHeight="1" x14ac:dyDescent="0.3">
      <c r="A363" s="649">
        <v>21</v>
      </c>
      <c r="B363" s="650" t="s">
        <v>581</v>
      </c>
      <c r="C363" s="650">
        <v>89301211</v>
      </c>
      <c r="D363" s="729" t="s">
        <v>5558</v>
      </c>
      <c r="E363" s="730" t="s">
        <v>3658</v>
      </c>
      <c r="F363" s="650" t="s">
        <v>3625</v>
      </c>
      <c r="G363" s="650" t="s">
        <v>3907</v>
      </c>
      <c r="H363" s="650" t="s">
        <v>582</v>
      </c>
      <c r="I363" s="650" t="s">
        <v>2222</v>
      </c>
      <c r="J363" s="650" t="s">
        <v>2223</v>
      </c>
      <c r="K363" s="650" t="s">
        <v>2224</v>
      </c>
      <c r="L363" s="651">
        <v>153.52000000000001</v>
      </c>
      <c r="M363" s="651">
        <v>153.52000000000001</v>
      </c>
      <c r="N363" s="650">
        <v>1</v>
      </c>
      <c r="O363" s="731">
        <v>0.5</v>
      </c>
      <c r="P363" s="651">
        <v>153.52000000000001</v>
      </c>
      <c r="Q363" s="666">
        <v>1</v>
      </c>
      <c r="R363" s="650">
        <v>1</v>
      </c>
      <c r="S363" s="666">
        <v>1</v>
      </c>
      <c r="T363" s="731">
        <v>0.5</v>
      </c>
      <c r="U363" s="689">
        <v>1</v>
      </c>
    </row>
    <row r="364" spans="1:21" ht="14.4" customHeight="1" x14ac:dyDescent="0.3">
      <c r="A364" s="649">
        <v>21</v>
      </c>
      <c r="B364" s="650" t="s">
        <v>581</v>
      </c>
      <c r="C364" s="650">
        <v>89301211</v>
      </c>
      <c r="D364" s="729" t="s">
        <v>5558</v>
      </c>
      <c r="E364" s="730" t="s">
        <v>3658</v>
      </c>
      <c r="F364" s="650" t="s">
        <v>3625</v>
      </c>
      <c r="G364" s="650" t="s">
        <v>3672</v>
      </c>
      <c r="H364" s="650" t="s">
        <v>582</v>
      </c>
      <c r="I364" s="650" t="s">
        <v>2986</v>
      </c>
      <c r="J364" s="650" t="s">
        <v>792</v>
      </c>
      <c r="K364" s="650" t="s">
        <v>3785</v>
      </c>
      <c r="L364" s="651">
        <v>0</v>
      </c>
      <c r="M364" s="651">
        <v>0</v>
      </c>
      <c r="N364" s="650">
        <v>1</v>
      </c>
      <c r="O364" s="731">
        <v>0.5</v>
      </c>
      <c r="P364" s="651"/>
      <c r="Q364" s="666"/>
      <c r="R364" s="650"/>
      <c r="S364" s="666">
        <v>0</v>
      </c>
      <c r="T364" s="731"/>
      <c r="U364" s="689">
        <v>0</v>
      </c>
    </row>
    <row r="365" spans="1:21" ht="14.4" customHeight="1" x14ac:dyDescent="0.3">
      <c r="A365" s="649">
        <v>21</v>
      </c>
      <c r="B365" s="650" t="s">
        <v>581</v>
      </c>
      <c r="C365" s="650">
        <v>89301211</v>
      </c>
      <c r="D365" s="729" t="s">
        <v>5558</v>
      </c>
      <c r="E365" s="730" t="s">
        <v>3658</v>
      </c>
      <c r="F365" s="650" t="s">
        <v>3625</v>
      </c>
      <c r="G365" s="650" t="s">
        <v>3672</v>
      </c>
      <c r="H365" s="650" t="s">
        <v>582</v>
      </c>
      <c r="I365" s="650" t="s">
        <v>3791</v>
      </c>
      <c r="J365" s="650" t="s">
        <v>3674</v>
      </c>
      <c r="K365" s="650" t="s">
        <v>793</v>
      </c>
      <c r="L365" s="651">
        <v>97.97</v>
      </c>
      <c r="M365" s="651">
        <v>195.94</v>
      </c>
      <c r="N365" s="650">
        <v>2</v>
      </c>
      <c r="O365" s="731">
        <v>1.5</v>
      </c>
      <c r="P365" s="651">
        <v>195.94</v>
      </c>
      <c r="Q365" s="666">
        <v>1</v>
      </c>
      <c r="R365" s="650">
        <v>2</v>
      </c>
      <c r="S365" s="666">
        <v>1</v>
      </c>
      <c r="T365" s="731">
        <v>1.5</v>
      </c>
      <c r="U365" s="689">
        <v>1</v>
      </c>
    </row>
    <row r="366" spans="1:21" ht="14.4" customHeight="1" x14ac:dyDescent="0.3">
      <c r="A366" s="649">
        <v>21</v>
      </c>
      <c r="B366" s="650" t="s">
        <v>581</v>
      </c>
      <c r="C366" s="650">
        <v>89301211</v>
      </c>
      <c r="D366" s="729" t="s">
        <v>5558</v>
      </c>
      <c r="E366" s="730" t="s">
        <v>3658</v>
      </c>
      <c r="F366" s="650" t="s">
        <v>3625</v>
      </c>
      <c r="G366" s="650" t="s">
        <v>3672</v>
      </c>
      <c r="H366" s="650" t="s">
        <v>582</v>
      </c>
      <c r="I366" s="650" t="s">
        <v>3673</v>
      </c>
      <c r="J366" s="650" t="s">
        <v>3674</v>
      </c>
      <c r="K366" s="650" t="s">
        <v>796</v>
      </c>
      <c r="L366" s="651">
        <v>314.89999999999998</v>
      </c>
      <c r="M366" s="651">
        <v>629.79999999999995</v>
      </c>
      <c r="N366" s="650">
        <v>2</v>
      </c>
      <c r="O366" s="731">
        <v>1</v>
      </c>
      <c r="P366" s="651">
        <v>629.79999999999995</v>
      </c>
      <c r="Q366" s="666">
        <v>1</v>
      </c>
      <c r="R366" s="650">
        <v>2</v>
      </c>
      <c r="S366" s="666">
        <v>1</v>
      </c>
      <c r="T366" s="731">
        <v>1</v>
      </c>
      <c r="U366" s="689">
        <v>1</v>
      </c>
    </row>
    <row r="367" spans="1:21" ht="14.4" customHeight="1" x14ac:dyDescent="0.3">
      <c r="A367" s="649">
        <v>21</v>
      </c>
      <c r="B367" s="650" t="s">
        <v>581</v>
      </c>
      <c r="C367" s="650">
        <v>89301211</v>
      </c>
      <c r="D367" s="729" t="s">
        <v>5558</v>
      </c>
      <c r="E367" s="730" t="s">
        <v>3658</v>
      </c>
      <c r="F367" s="650" t="s">
        <v>3625</v>
      </c>
      <c r="G367" s="650" t="s">
        <v>3672</v>
      </c>
      <c r="H367" s="650" t="s">
        <v>582</v>
      </c>
      <c r="I367" s="650" t="s">
        <v>791</v>
      </c>
      <c r="J367" s="650" t="s">
        <v>792</v>
      </c>
      <c r="K367" s="650" t="s">
        <v>4012</v>
      </c>
      <c r="L367" s="651">
        <v>97.97</v>
      </c>
      <c r="M367" s="651">
        <v>97.97</v>
      </c>
      <c r="N367" s="650">
        <v>1</v>
      </c>
      <c r="O367" s="731">
        <v>0.5</v>
      </c>
      <c r="P367" s="651">
        <v>97.97</v>
      </c>
      <c r="Q367" s="666">
        <v>1</v>
      </c>
      <c r="R367" s="650">
        <v>1</v>
      </c>
      <c r="S367" s="666">
        <v>1</v>
      </c>
      <c r="T367" s="731">
        <v>0.5</v>
      </c>
      <c r="U367" s="689">
        <v>1</v>
      </c>
    </row>
    <row r="368" spans="1:21" ht="14.4" customHeight="1" x14ac:dyDescent="0.3">
      <c r="A368" s="649">
        <v>21</v>
      </c>
      <c r="B368" s="650" t="s">
        <v>581</v>
      </c>
      <c r="C368" s="650">
        <v>89301211</v>
      </c>
      <c r="D368" s="729" t="s">
        <v>5558</v>
      </c>
      <c r="E368" s="730" t="s">
        <v>3658</v>
      </c>
      <c r="F368" s="650" t="s">
        <v>3625</v>
      </c>
      <c r="G368" s="650" t="s">
        <v>3672</v>
      </c>
      <c r="H368" s="650" t="s">
        <v>582</v>
      </c>
      <c r="I368" s="650" t="s">
        <v>795</v>
      </c>
      <c r="J368" s="650" t="s">
        <v>792</v>
      </c>
      <c r="K368" s="650" t="s">
        <v>4013</v>
      </c>
      <c r="L368" s="651">
        <v>314.89999999999998</v>
      </c>
      <c r="M368" s="651">
        <v>629.79999999999995</v>
      </c>
      <c r="N368" s="650">
        <v>2</v>
      </c>
      <c r="O368" s="731">
        <v>1</v>
      </c>
      <c r="P368" s="651"/>
      <c r="Q368" s="666">
        <v>0</v>
      </c>
      <c r="R368" s="650"/>
      <c r="S368" s="666">
        <v>0</v>
      </c>
      <c r="T368" s="731"/>
      <c r="U368" s="689">
        <v>0</v>
      </c>
    </row>
    <row r="369" spans="1:21" ht="14.4" customHeight="1" x14ac:dyDescent="0.3">
      <c r="A369" s="649">
        <v>21</v>
      </c>
      <c r="B369" s="650" t="s">
        <v>581</v>
      </c>
      <c r="C369" s="650">
        <v>89301211</v>
      </c>
      <c r="D369" s="729" t="s">
        <v>5558</v>
      </c>
      <c r="E369" s="730" t="s">
        <v>3658</v>
      </c>
      <c r="F369" s="650" t="s">
        <v>3625</v>
      </c>
      <c r="G369" s="650" t="s">
        <v>3669</v>
      </c>
      <c r="H369" s="650" t="s">
        <v>1839</v>
      </c>
      <c r="I369" s="650" t="s">
        <v>2042</v>
      </c>
      <c r="J369" s="650" t="s">
        <v>2043</v>
      </c>
      <c r="K369" s="650" t="s">
        <v>3418</v>
      </c>
      <c r="L369" s="651">
        <v>1359.61</v>
      </c>
      <c r="M369" s="651">
        <v>19034.54</v>
      </c>
      <c r="N369" s="650">
        <v>14</v>
      </c>
      <c r="O369" s="731">
        <v>8</v>
      </c>
      <c r="P369" s="651">
        <v>17674.93</v>
      </c>
      <c r="Q369" s="666">
        <v>0.92857142857142849</v>
      </c>
      <c r="R369" s="650">
        <v>13</v>
      </c>
      <c r="S369" s="666">
        <v>0.9285714285714286</v>
      </c>
      <c r="T369" s="731">
        <v>7</v>
      </c>
      <c r="U369" s="689">
        <v>0.875</v>
      </c>
    </row>
    <row r="370" spans="1:21" ht="14.4" customHeight="1" x14ac:dyDescent="0.3">
      <c r="A370" s="649">
        <v>21</v>
      </c>
      <c r="B370" s="650" t="s">
        <v>581</v>
      </c>
      <c r="C370" s="650">
        <v>89301211</v>
      </c>
      <c r="D370" s="729" t="s">
        <v>5558</v>
      </c>
      <c r="E370" s="730" t="s">
        <v>3658</v>
      </c>
      <c r="F370" s="650" t="s">
        <v>3625</v>
      </c>
      <c r="G370" s="650" t="s">
        <v>3669</v>
      </c>
      <c r="H370" s="650" t="s">
        <v>1839</v>
      </c>
      <c r="I370" s="650" t="s">
        <v>3685</v>
      </c>
      <c r="J370" s="650" t="s">
        <v>3686</v>
      </c>
      <c r="K370" s="650" t="s">
        <v>3687</v>
      </c>
      <c r="L370" s="651">
        <v>1359.61</v>
      </c>
      <c r="M370" s="651">
        <v>1359.61</v>
      </c>
      <c r="N370" s="650">
        <v>1</v>
      </c>
      <c r="O370" s="731">
        <v>1</v>
      </c>
      <c r="P370" s="651">
        <v>1359.61</v>
      </c>
      <c r="Q370" s="666">
        <v>1</v>
      </c>
      <c r="R370" s="650">
        <v>1</v>
      </c>
      <c r="S370" s="666">
        <v>1</v>
      </c>
      <c r="T370" s="731">
        <v>1</v>
      </c>
      <c r="U370" s="689">
        <v>1</v>
      </c>
    </row>
    <row r="371" spans="1:21" ht="14.4" customHeight="1" x14ac:dyDescent="0.3">
      <c r="A371" s="649">
        <v>21</v>
      </c>
      <c r="B371" s="650" t="s">
        <v>581</v>
      </c>
      <c r="C371" s="650">
        <v>89301211</v>
      </c>
      <c r="D371" s="729" t="s">
        <v>5558</v>
      </c>
      <c r="E371" s="730" t="s">
        <v>3658</v>
      </c>
      <c r="F371" s="650" t="s">
        <v>3625</v>
      </c>
      <c r="G371" s="650" t="s">
        <v>3796</v>
      </c>
      <c r="H371" s="650" t="s">
        <v>582</v>
      </c>
      <c r="I371" s="650" t="s">
        <v>4071</v>
      </c>
      <c r="J371" s="650" t="s">
        <v>1391</v>
      </c>
      <c r="K371" s="650" t="s">
        <v>4072</v>
      </c>
      <c r="L371" s="651">
        <v>949.83</v>
      </c>
      <c r="M371" s="651">
        <v>1899.66</v>
      </c>
      <c r="N371" s="650">
        <v>2</v>
      </c>
      <c r="O371" s="731">
        <v>1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21</v>
      </c>
      <c r="B372" s="650" t="s">
        <v>581</v>
      </c>
      <c r="C372" s="650">
        <v>89301211</v>
      </c>
      <c r="D372" s="729" t="s">
        <v>5558</v>
      </c>
      <c r="E372" s="730" t="s">
        <v>3658</v>
      </c>
      <c r="F372" s="650" t="s">
        <v>3625</v>
      </c>
      <c r="G372" s="650" t="s">
        <v>3796</v>
      </c>
      <c r="H372" s="650" t="s">
        <v>582</v>
      </c>
      <c r="I372" s="650" t="s">
        <v>4060</v>
      </c>
      <c r="J372" s="650" t="s">
        <v>1315</v>
      </c>
      <c r="K372" s="650" t="s">
        <v>4061</v>
      </c>
      <c r="L372" s="651">
        <v>1753.54</v>
      </c>
      <c r="M372" s="651">
        <v>3507.08</v>
      </c>
      <c r="N372" s="650">
        <v>2</v>
      </c>
      <c r="O372" s="731">
        <v>2</v>
      </c>
      <c r="P372" s="651">
        <v>1753.54</v>
      </c>
      <c r="Q372" s="666">
        <v>0.5</v>
      </c>
      <c r="R372" s="650">
        <v>1</v>
      </c>
      <c r="S372" s="666">
        <v>0.5</v>
      </c>
      <c r="T372" s="731">
        <v>1</v>
      </c>
      <c r="U372" s="689">
        <v>0.5</v>
      </c>
    </row>
    <row r="373" spans="1:21" ht="14.4" customHeight="1" x14ac:dyDescent="0.3">
      <c r="A373" s="649">
        <v>21</v>
      </c>
      <c r="B373" s="650" t="s">
        <v>581</v>
      </c>
      <c r="C373" s="650">
        <v>89301211</v>
      </c>
      <c r="D373" s="729" t="s">
        <v>5558</v>
      </c>
      <c r="E373" s="730" t="s">
        <v>3658</v>
      </c>
      <c r="F373" s="650" t="s">
        <v>3625</v>
      </c>
      <c r="G373" s="650" t="s">
        <v>4073</v>
      </c>
      <c r="H373" s="650" t="s">
        <v>1839</v>
      </c>
      <c r="I373" s="650" t="s">
        <v>4074</v>
      </c>
      <c r="J373" s="650" t="s">
        <v>1906</v>
      </c>
      <c r="K373" s="650" t="s">
        <v>4075</v>
      </c>
      <c r="L373" s="651">
        <v>0</v>
      </c>
      <c r="M373" s="651">
        <v>0</v>
      </c>
      <c r="N373" s="650">
        <v>1</v>
      </c>
      <c r="O373" s="731">
        <v>0.5</v>
      </c>
      <c r="P373" s="651">
        <v>0</v>
      </c>
      <c r="Q373" s="666"/>
      <c r="R373" s="650">
        <v>1</v>
      </c>
      <c r="S373" s="666">
        <v>1</v>
      </c>
      <c r="T373" s="731">
        <v>0.5</v>
      </c>
      <c r="U373" s="689">
        <v>1</v>
      </c>
    </row>
    <row r="374" spans="1:21" ht="14.4" customHeight="1" x14ac:dyDescent="0.3">
      <c r="A374" s="649">
        <v>21</v>
      </c>
      <c r="B374" s="650" t="s">
        <v>581</v>
      </c>
      <c r="C374" s="650">
        <v>89301211</v>
      </c>
      <c r="D374" s="729" t="s">
        <v>5558</v>
      </c>
      <c r="E374" s="730" t="s">
        <v>3658</v>
      </c>
      <c r="F374" s="650" t="s">
        <v>3625</v>
      </c>
      <c r="G374" s="650" t="s">
        <v>3805</v>
      </c>
      <c r="H374" s="650" t="s">
        <v>582</v>
      </c>
      <c r="I374" s="650" t="s">
        <v>849</v>
      </c>
      <c r="J374" s="650" t="s">
        <v>850</v>
      </c>
      <c r="K374" s="650" t="s">
        <v>851</v>
      </c>
      <c r="L374" s="651">
        <v>56.69</v>
      </c>
      <c r="M374" s="651">
        <v>56.69</v>
      </c>
      <c r="N374" s="650">
        <v>1</v>
      </c>
      <c r="O374" s="731">
        <v>0.5</v>
      </c>
      <c r="P374" s="651">
        <v>56.69</v>
      </c>
      <c r="Q374" s="666">
        <v>1</v>
      </c>
      <c r="R374" s="650">
        <v>1</v>
      </c>
      <c r="S374" s="666">
        <v>1</v>
      </c>
      <c r="T374" s="731">
        <v>0.5</v>
      </c>
      <c r="U374" s="689">
        <v>1</v>
      </c>
    </row>
    <row r="375" spans="1:21" ht="14.4" customHeight="1" x14ac:dyDescent="0.3">
      <c r="A375" s="649">
        <v>21</v>
      </c>
      <c r="B375" s="650" t="s">
        <v>581</v>
      </c>
      <c r="C375" s="650">
        <v>89301211</v>
      </c>
      <c r="D375" s="729" t="s">
        <v>5558</v>
      </c>
      <c r="E375" s="730" t="s">
        <v>3658</v>
      </c>
      <c r="F375" s="650" t="s">
        <v>3625</v>
      </c>
      <c r="G375" s="650" t="s">
        <v>3806</v>
      </c>
      <c r="H375" s="650" t="s">
        <v>582</v>
      </c>
      <c r="I375" s="650" t="s">
        <v>1294</v>
      </c>
      <c r="J375" s="650" t="s">
        <v>3809</v>
      </c>
      <c r="K375" s="650" t="s">
        <v>3810</v>
      </c>
      <c r="L375" s="651">
        <v>91.52</v>
      </c>
      <c r="M375" s="651">
        <v>274.56</v>
      </c>
      <c r="N375" s="650">
        <v>3</v>
      </c>
      <c r="O375" s="731">
        <v>1.5</v>
      </c>
      <c r="P375" s="651">
        <v>183.04</v>
      </c>
      <c r="Q375" s="666">
        <v>0.66666666666666663</v>
      </c>
      <c r="R375" s="650">
        <v>2</v>
      </c>
      <c r="S375" s="666">
        <v>0.66666666666666663</v>
      </c>
      <c r="T375" s="731">
        <v>1</v>
      </c>
      <c r="U375" s="689">
        <v>0.66666666666666663</v>
      </c>
    </row>
    <row r="376" spans="1:21" ht="14.4" customHeight="1" x14ac:dyDescent="0.3">
      <c r="A376" s="649">
        <v>21</v>
      </c>
      <c r="B376" s="650" t="s">
        <v>581</v>
      </c>
      <c r="C376" s="650">
        <v>89301211</v>
      </c>
      <c r="D376" s="729" t="s">
        <v>5558</v>
      </c>
      <c r="E376" s="730" t="s">
        <v>3658</v>
      </c>
      <c r="F376" s="650" t="s">
        <v>3625</v>
      </c>
      <c r="G376" s="650" t="s">
        <v>3812</v>
      </c>
      <c r="H376" s="650" t="s">
        <v>1839</v>
      </c>
      <c r="I376" s="650" t="s">
        <v>1944</v>
      </c>
      <c r="J376" s="650" t="s">
        <v>3405</v>
      </c>
      <c r="K376" s="650" t="s">
        <v>3406</v>
      </c>
      <c r="L376" s="651">
        <v>32.630000000000003</v>
      </c>
      <c r="M376" s="651">
        <v>65.260000000000005</v>
      </c>
      <c r="N376" s="650">
        <v>2</v>
      </c>
      <c r="O376" s="731">
        <v>1</v>
      </c>
      <c r="P376" s="651">
        <v>32.630000000000003</v>
      </c>
      <c r="Q376" s="666">
        <v>0.5</v>
      </c>
      <c r="R376" s="650">
        <v>1</v>
      </c>
      <c r="S376" s="666">
        <v>0.5</v>
      </c>
      <c r="T376" s="731">
        <v>0.5</v>
      </c>
      <c r="U376" s="689">
        <v>0.5</v>
      </c>
    </row>
    <row r="377" spans="1:21" ht="14.4" customHeight="1" x14ac:dyDescent="0.3">
      <c r="A377" s="649">
        <v>21</v>
      </c>
      <c r="B377" s="650" t="s">
        <v>581</v>
      </c>
      <c r="C377" s="650">
        <v>89301211</v>
      </c>
      <c r="D377" s="729" t="s">
        <v>5558</v>
      </c>
      <c r="E377" s="730" t="s">
        <v>3658</v>
      </c>
      <c r="F377" s="650" t="s">
        <v>3625</v>
      </c>
      <c r="G377" s="650" t="s">
        <v>3813</v>
      </c>
      <c r="H377" s="650" t="s">
        <v>582</v>
      </c>
      <c r="I377" s="650" t="s">
        <v>2226</v>
      </c>
      <c r="J377" s="650" t="s">
        <v>2227</v>
      </c>
      <c r="K377" s="650" t="s">
        <v>3814</v>
      </c>
      <c r="L377" s="651">
        <v>203.33</v>
      </c>
      <c r="M377" s="651">
        <v>203.33</v>
      </c>
      <c r="N377" s="650">
        <v>1</v>
      </c>
      <c r="O377" s="731">
        <v>0.5</v>
      </c>
      <c r="P377" s="651">
        <v>203.33</v>
      </c>
      <c r="Q377" s="666">
        <v>1</v>
      </c>
      <c r="R377" s="650">
        <v>1</v>
      </c>
      <c r="S377" s="666">
        <v>1</v>
      </c>
      <c r="T377" s="731">
        <v>0.5</v>
      </c>
      <c r="U377" s="689">
        <v>1</v>
      </c>
    </row>
    <row r="378" spans="1:21" ht="14.4" customHeight="1" x14ac:dyDescent="0.3">
      <c r="A378" s="649">
        <v>21</v>
      </c>
      <c r="B378" s="650" t="s">
        <v>581</v>
      </c>
      <c r="C378" s="650">
        <v>89301211</v>
      </c>
      <c r="D378" s="729" t="s">
        <v>5558</v>
      </c>
      <c r="E378" s="730" t="s">
        <v>3658</v>
      </c>
      <c r="F378" s="650" t="s">
        <v>3625</v>
      </c>
      <c r="G378" s="650" t="s">
        <v>3813</v>
      </c>
      <c r="H378" s="650" t="s">
        <v>582</v>
      </c>
      <c r="I378" s="650" t="s">
        <v>4076</v>
      </c>
      <c r="J378" s="650" t="s">
        <v>2227</v>
      </c>
      <c r="K378" s="650" t="s">
        <v>4077</v>
      </c>
      <c r="L378" s="651">
        <v>0</v>
      </c>
      <c r="M378" s="651">
        <v>0</v>
      </c>
      <c r="N378" s="650">
        <v>1</v>
      </c>
      <c r="O378" s="731">
        <v>0.5</v>
      </c>
      <c r="P378" s="651"/>
      <c r="Q378" s="666"/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21</v>
      </c>
      <c r="B379" s="650" t="s">
        <v>581</v>
      </c>
      <c r="C379" s="650">
        <v>89301211</v>
      </c>
      <c r="D379" s="729" t="s">
        <v>5558</v>
      </c>
      <c r="E379" s="730" t="s">
        <v>3658</v>
      </c>
      <c r="F379" s="650" t="s">
        <v>3625</v>
      </c>
      <c r="G379" s="650" t="s">
        <v>4078</v>
      </c>
      <c r="H379" s="650" t="s">
        <v>582</v>
      </c>
      <c r="I379" s="650" t="s">
        <v>4079</v>
      </c>
      <c r="J379" s="650" t="s">
        <v>749</v>
      </c>
      <c r="K379" s="650" t="s">
        <v>4080</v>
      </c>
      <c r="L379" s="651">
        <v>0</v>
      </c>
      <c r="M379" s="651">
        <v>0</v>
      </c>
      <c r="N379" s="650">
        <v>1</v>
      </c>
      <c r="O379" s="731">
        <v>0.5</v>
      </c>
      <c r="P379" s="651">
        <v>0</v>
      </c>
      <c r="Q379" s="666"/>
      <c r="R379" s="650">
        <v>1</v>
      </c>
      <c r="S379" s="666">
        <v>1</v>
      </c>
      <c r="T379" s="731">
        <v>0.5</v>
      </c>
      <c r="U379" s="689">
        <v>1</v>
      </c>
    </row>
    <row r="380" spans="1:21" ht="14.4" customHeight="1" x14ac:dyDescent="0.3">
      <c r="A380" s="649">
        <v>21</v>
      </c>
      <c r="B380" s="650" t="s">
        <v>581</v>
      </c>
      <c r="C380" s="650">
        <v>89301211</v>
      </c>
      <c r="D380" s="729" t="s">
        <v>5558</v>
      </c>
      <c r="E380" s="730" t="s">
        <v>3658</v>
      </c>
      <c r="F380" s="650" t="s">
        <v>3625</v>
      </c>
      <c r="G380" s="650" t="s">
        <v>3821</v>
      </c>
      <c r="H380" s="650" t="s">
        <v>582</v>
      </c>
      <c r="I380" s="650" t="s">
        <v>857</v>
      </c>
      <c r="J380" s="650" t="s">
        <v>3822</v>
      </c>
      <c r="K380" s="650" t="s">
        <v>3823</v>
      </c>
      <c r="L380" s="651">
        <v>0</v>
      </c>
      <c r="M380" s="651">
        <v>0</v>
      </c>
      <c r="N380" s="650">
        <v>9</v>
      </c>
      <c r="O380" s="731">
        <v>2.5</v>
      </c>
      <c r="P380" s="651">
        <v>0</v>
      </c>
      <c r="Q380" s="666"/>
      <c r="R380" s="650">
        <v>7</v>
      </c>
      <c r="S380" s="666">
        <v>0.77777777777777779</v>
      </c>
      <c r="T380" s="731">
        <v>1.5</v>
      </c>
      <c r="U380" s="689">
        <v>0.6</v>
      </c>
    </row>
    <row r="381" spans="1:21" ht="14.4" customHeight="1" x14ac:dyDescent="0.3">
      <c r="A381" s="649">
        <v>21</v>
      </c>
      <c r="B381" s="650" t="s">
        <v>581</v>
      </c>
      <c r="C381" s="650">
        <v>89301211</v>
      </c>
      <c r="D381" s="729" t="s">
        <v>5558</v>
      </c>
      <c r="E381" s="730" t="s">
        <v>3658</v>
      </c>
      <c r="F381" s="650" t="s">
        <v>3625</v>
      </c>
      <c r="G381" s="650" t="s">
        <v>4081</v>
      </c>
      <c r="H381" s="650" t="s">
        <v>1839</v>
      </c>
      <c r="I381" s="650" t="s">
        <v>4082</v>
      </c>
      <c r="J381" s="650" t="s">
        <v>3571</v>
      </c>
      <c r="K381" s="650" t="s">
        <v>2008</v>
      </c>
      <c r="L381" s="651">
        <v>154.4</v>
      </c>
      <c r="M381" s="651">
        <v>308.8</v>
      </c>
      <c r="N381" s="650">
        <v>2</v>
      </c>
      <c r="O381" s="731">
        <v>0.5</v>
      </c>
      <c r="P381" s="651">
        <v>308.8</v>
      </c>
      <c r="Q381" s="666">
        <v>1</v>
      </c>
      <c r="R381" s="650">
        <v>2</v>
      </c>
      <c r="S381" s="666">
        <v>1</v>
      </c>
      <c r="T381" s="731">
        <v>0.5</v>
      </c>
      <c r="U381" s="689">
        <v>1</v>
      </c>
    </row>
    <row r="382" spans="1:21" ht="14.4" customHeight="1" x14ac:dyDescent="0.3">
      <c r="A382" s="649">
        <v>21</v>
      </c>
      <c r="B382" s="650" t="s">
        <v>581</v>
      </c>
      <c r="C382" s="650">
        <v>89301211</v>
      </c>
      <c r="D382" s="729" t="s">
        <v>5558</v>
      </c>
      <c r="E382" s="730" t="s">
        <v>3658</v>
      </c>
      <c r="F382" s="650" t="s">
        <v>3625</v>
      </c>
      <c r="G382" s="650" t="s">
        <v>3829</v>
      </c>
      <c r="H382" s="650" t="s">
        <v>582</v>
      </c>
      <c r="I382" s="650" t="s">
        <v>2344</v>
      </c>
      <c r="J382" s="650" t="s">
        <v>946</v>
      </c>
      <c r="K382" s="650" t="s">
        <v>3882</v>
      </c>
      <c r="L382" s="651">
        <v>57.85</v>
      </c>
      <c r="M382" s="651">
        <v>57.85</v>
      </c>
      <c r="N382" s="650">
        <v>1</v>
      </c>
      <c r="O382" s="731">
        <v>0.5</v>
      </c>
      <c r="P382" s="651"/>
      <c r="Q382" s="666">
        <v>0</v>
      </c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21</v>
      </c>
      <c r="B383" s="650" t="s">
        <v>581</v>
      </c>
      <c r="C383" s="650">
        <v>89301211</v>
      </c>
      <c r="D383" s="729" t="s">
        <v>5558</v>
      </c>
      <c r="E383" s="730" t="s">
        <v>3658</v>
      </c>
      <c r="F383" s="650" t="s">
        <v>3625</v>
      </c>
      <c r="G383" s="650" t="s">
        <v>3831</v>
      </c>
      <c r="H383" s="650" t="s">
        <v>1839</v>
      </c>
      <c r="I383" s="650" t="s">
        <v>1878</v>
      </c>
      <c r="J383" s="650" t="s">
        <v>1879</v>
      </c>
      <c r="K383" s="650" t="s">
        <v>1880</v>
      </c>
      <c r="L383" s="651">
        <v>32.74</v>
      </c>
      <c r="M383" s="651">
        <v>32.74</v>
      </c>
      <c r="N383" s="650">
        <v>1</v>
      </c>
      <c r="O383" s="731">
        <v>0.5</v>
      </c>
      <c r="P383" s="651">
        <v>32.74</v>
      </c>
      <c r="Q383" s="666">
        <v>1</v>
      </c>
      <c r="R383" s="650">
        <v>1</v>
      </c>
      <c r="S383" s="666">
        <v>1</v>
      </c>
      <c r="T383" s="731">
        <v>0.5</v>
      </c>
      <c r="U383" s="689">
        <v>1</v>
      </c>
    </row>
    <row r="384" spans="1:21" ht="14.4" customHeight="1" x14ac:dyDescent="0.3">
      <c r="A384" s="649">
        <v>21</v>
      </c>
      <c r="B384" s="650" t="s">
        <v>581</v>
      </c>
      <c r="C384" s="650">
        <v>89301211</v>
      </c>
      <c r="D384" s="729" t="s">
        <v>5558</v>
      </c>
      <c r="E384" s="730" t="s">
        <v>3658</v>
      </c>
      <c r="F384" s="650" t="s">
        <v>3625</v>
      </c>
      <c r="G384" s="650" t="s">
        <v>3831</v>
      </c>
      <c r="H384" s="650" t="s">
        <v>1839</v>
      </c>
      <c r="I384" s="650" t="s">
        <v>1920</v>
      </c>
      <c r="J384" s="650" t="s">
        <v>1917</v>
      </c>
      <c r="K384" s="650" t="s">
        <v>2826</v>
      </c>
      <c r="L384" s="651">
        <v>98.23</v>
      </c>
      <c r="M384" s="651">
        <v>98.23</v>
      </c>
      <c r="N384" s="650">
        <v>1</v>
      </c>
      <c r="O384" s="731">
        <v>0.5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21</v>
      </c>
      <c r="B385" s="650" t="s">
        <v>581</v>
      </c>
      <c r="C385" s="650">
        <v>89301211</v>
      </c>
      <c r="D385" s="729" t="s">
        <v>5558</v>
      </c>
      <c r="E385" s="730" t="s">
        <v>3658</v>
      </c>
      <c r="F385" s="650" t="s">
        <v>3625</v>
      </c>
      <c r="G385" s="650" t="s">
        <v>3831</v>
      </c>
      <c r="H385" s="650" t="s">
        <v>1839</v>
      </c>
      <c r="I385" s="650" t="s">
        <v>4083</v>
      </c>
      <c r="J385" s="650" t="s">
        <v>2036</v>
      </c>
      <c r="K385" s="650" t="s">
        <v>4084</v>
      </c>
      <c r="L385" s="651">
        <v>314.33999999999997</v>
      </c>
      <c r="M385" s="651">
        <v>314.33999999999997</v>
      </c>
      <c r="N385" s="650">
        <v>1</v>
      </c>
      <c r="O385" s="731">
        <v>0.5</v>
      </c>
      <c r="P385" s="651"/>
      <c r="Q385" s="666">
        <v>0</v>
      </c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21</v>
      </c>
      <c r="B386" s="650" t="s">
        <v>581</v>
      </c>
      <c r="C386" s="650">
        <v>89301211</v>
      </c>
      <c r="D386" s="729" t="s">
        <v>5558</v>
      </c>
      <c r="E386" s="730" t="s">
        <v>3658</v>
      </c>
      <c r="F386" s="650" t="s">
        <v>3625</v>
      </c>
      <c r="G386" s="650" t="s">
        <v>3832</v>
      </c>
      <c r="H386" s="650" t="s">
        <v>582</v>
      </c>
      <c r="I386" s="650" t="s">
        <v>1223</v>
      </c>
      <c r="J386" s="650" t="s">
        <v>1130</v>
      </c>
      <c r="K386" s="650" t="s">
        <v>1224</v>
      </c>
      <c r="L386" s="651">
        <v>60.97</v>
      </c>
      <c r="M386" s="651">
        <v>60.97</v>
      </c>
      <c r="N386" s="650">
        <v>1</v>
      </c>
      <c r="O386" s="731">
        <v>1</v>
      </c>
      <c r="P386" s="651"/>
      <c r="Q386" s="666">
        <v>0</v>
      </c>
      <c r="R386" s="650"/>
      <c r="S386" s="666">
        <v>0</v>
      </c>
      <c r="T386" s="731"/>
      <c r="U386" s="689">
        <v>0</v>
      </c>
    </row>
    <row r="387" spans="1:21" ht="14.4" customHeight="1" x14ac:dyDescent="0.3">
      <c r="A387" s="649">
        <v>21</v>
      </c>
      <c r="B387" s="650" t="s">
        <v>581</v>
      </c>
      <c r="C387" s="650">
        <v>89301211</v>
      </c>
      <c r="D387" s="729" t="s">
        <v>5558</v>
      </c>
      <c r="E387" s="730" t="s">
        <v>3658</v>
      </c>
      <c r="F387" s="650" t="s">
        <v>3625</v>
      </c>
      <c r="G387" s="650" t="s">
        <v>3832</v>
      </c>
      <c r="H387" s="650" t="s">
        <v>582</v>
      </c>
      <c r="I387" s="650" t="s">
        <v>4085</v>
      </c>
      <c r="J387" s="650" t="s">
        <v>3834</v>
      </c>
      <c r="K387" s="650" t="s">
        <v>1224</v>
      </c>
      <c r="L387" s="651">
        <v>154.33000000000001</v>
      </c>
      <c r="M387" s="651">
        <v>154.33000000000001</v>
      </c>
      <c r="N387" s="650">
        <v>1</v>
      </c>
      <c r="O387" s="731">
        <v>1</v>
      </c>
      <c r="P387" s="651"/>
      <c r="Q387" s="666">
        <v>0</v>
      </c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21</v>
      </c>
      <c r="B388" s="650" t="s">
        <v>581</v>
      </c>
      <c r="C388" s="650">
        <v>89301211</v>
      </c>
      <c r="D388" s="729" t="s">
        <v>5558</v>
      </c>
      <c r="E388" s="730" t="s">
        <v>3658</v>
      </c>
      <c r="F388" s="650" t="s">
        <v>3627</v>
      </c>
      <c r="G388" s="650" t="s">
        <v>3844</v>
      </c>
      <c r="H388" s="650" t="s">
        <v>582</v>
      </c>
      <c r="I388" s="650" t="s">
        <v>3896</v>
      </c>
      <c r="J388" s="650" t="s">
        <v>3897</v>
      </c>
      <c r="K388" s="650" t="s">
        <v>3898</v>
      </c>
      <c r="L388" s="651">
        <v>1000</v>
      </c>
      <c r="M388" s="651">
        <v>1000</v>
      </c>
      <c r="N388" s="650">
        <v>1</v>
      </c>
      <c r="O388" s="731">
        <v>1</v>
      </c>
      <c r="P388" s="651"/>
      <c r="Q388" s="666">
        <v>0</v>
      </c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21</v>
      </c>
      <c r="B389" s="650" t="s">
        <v>581</v>
      </c>
      <c r="C389" s="650">
        <v>89301211</v>
      </c>
      <c r="D389" s="729" t="s">
        <v>5558</v>
      </c>
      <c r="E389" s="730" t="s">
        <v>3659</v>
      </c>
      <c r="F389" s="650" t="s">
        <v>3625</v>
      </c>
      <c r="G389" s="650" t="s">
        <v>4086</v>
      </c>
      <c r="H389" s="650" t="s">
        <v>582</v>
      </c>
      <c r="I389" s="650" t="s">
        <v>4087</v>
      </c>
      <c r="J389" s="650" t="s">
        <v>4088</v>
      </c>
      <c r="K389" s="650" t="s">
        <v>4089</v>
      </c>
      <c r="L389" s="651">
        <v>35.409999999999997</v>
      </c>
      <c r="M389" s="651">
        <v>35.409999999999997</v>
      </c>
      <c r="N389" s="650">
        <v>1</v>
      </c>
      <c r="O389" s="731">
        <v>0.5</v>
      </c>
      <c r="P389" s="651">
        <v>35.409999999999997</v>
      </c>
      <c r="Q389" s="666">
        <v>1</v>
      </c>
      <c r="R389" s="650">
        <v>1</v>
      </c>
      <c r="S389" s="666">
        <v>1</v>
      </c>
      <c r="T389" s="731">
        <v>0.5</v>
      </c>
      <c r="U389" s="689">
        <v>1</v>
      </c>
    </row>
    <row r="390" spans="1:21" ht="14.4" customHeight="1" x14ac:dyDescent="0.3">
      <c r="A390" s="649">
        <v>21</v>
      </c>
      <c r="B390" s="650" t="s">
        <v>581</v>
      </c>
      <c r="C390" s="650">
        <v>89301211</v>
      </c>
      <c r="D390" s="729" t="s">
        <v>5558</v>
      </c>
      <c r="E390" s="730" t="s">
        <v>3659</v>
      </c>
      <c r="F390" s="650" t="s">
        <v>3625</v>
      </c>
      <c r="G390" s="650" t="s">
        <v>4090</v>
      </c>
      <c r="H390" s="650" t="s">
        <v>582</v>
      </c>
      <c r="I390" s="650" t="s">
        <v>2382</v>
      </c>
      <c r="J390" s="650" t="s">
        <v>876</v>
      </c>
      <c r="K390" s="650" t="s">
        <v>4091</v>
      </c>
      <c r="L390" s="651">
        <v>0</v>
      </c>
      <c r="M390" s="651">
        <v>0</v>
      </c>
      <c r="N390" s="650">
        <v>1</v>
      </c>
      <c r="O390" s="731">
        <v>0.5</v>
      </c>
      <c r="P390" s="651">
        <v>0</v>
      </c>
      <c r="Q390" s="666"/>
      <c r="R390" s="650">
        <v>1</v>
      </c>
      <c r="S390" s="666">
        <v>1</v>
      </c>
      <c r="T390" s="731">
        <v>0.5</v>
      </c>
      <c r="U390" s="689">
        <v>1</v>
      </c>
    </row>
    <row r="391" spans="1:21" ht="14.4" customHeight="1" x14ac:dyDescent="0.3">
      <c r="A391" s="649">
        <v>21</v>
      </c>
      <c r="B391" s="650" t="s">
        <v>581</v>
      </c>
      <c r="C391" s="650">
        <v>89301211</v>
      </c>
      <c r="D391" s="729" t="s">
        <v>5558</v>
      </c>
      <c r="E391" s="730" t="s">
        <v>3659</v>
      </c>
      <c r="F391" s="650" t="s">
        <v>3625</v>
      </c>
      <c r="G391" s="650" t="s">
        <v>3677</v>
      </c>
      <c r="H391" s="650" t="s">
        <v>582</v>
      </c>
      <c r="I391" s="650" t="s">
        <v>695</v>
      </c>
      <c r="J391" s="650" t="s">
        <v>696</v>
      </c>
      <c r="K391" s="650" t="s">
        <v>3678</v>
      </c>
      <c r="L391" s="651">
        <v>42.42</v>
      </c>
      <c r="M391" s="651">
        <v>84.84</v>
      </c>
      <c r="N391" s="650">
        <v>2</v>
      </c>
      <c r="O391" s="731">
        <v>1.5</v>
      </c>
      <c r="P391" s="651">
        <v>42.42</v>
      </c>
      <c r="Q391" s="666">
        <v>0.5</v>
      </c>
      <c r="R391" s="650">
        <v>1</v>
      </c>
      <c r="S391" s="666">
        <v>0.5</v>
      </c>
      <c r="T391" s="731">
        <v>0.5</v>
      </c>
      <c r="U391" s="689">
        <v>0.33333333333333331</v>
      </c>
    </row>
    <row r="392" spans="1:21" ht="14.4" customHeight="1" x14ac:dyDescent="0.3">
      <c r="A392" s="649">
        <v>21</v>
      </c>
      <c r="B392" s="650" t="s">
        <v>581</v>
      </c>
      <c r="C392" s="650">
        <v>89301211</v>
      </c>
      <c r="D392" s="729" t="s">
        <v>5558</v>
      </c>
      <c r="E392" s="730" t="s">
        <v>3659</v>
      </c>
      <c r="F392" s="650" t="s">
        <v>3625</v>
      </c>
      <c r="G392" s="650" t="s">
        <v>3677</v>
      </c>
      <c r="H392" s="650" t="s">
        <v>582</v>
      </c>
      <c r="I392" s="650" t="s">
        <v>695</v>
      </c>
      <c r="J392" s="650" t="s">
        <v>696</v>
      </c>
      <c r="K392" s="650" t="s">
        <v>3678</v>
      </c>
      <c r="L392" s="651">
        <v>85.72</v>
      </c>
      <c r="M392" s="651">
        <v>514.32000000000005</v>
      </c>
      <c r="N392" s="650">
        <v>6</v>
      </c>
      <c r="O392" s="731">
        <v>4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21</v>
      </c>
      <c r="B393" s="650" t="s">
        <v>581</v>
      </c>
      <c r="C393" s="650">
        <v>89301211</v>
      </c>
      <c r="D393" s="729" t="s">
        <v>5558</v>
      </c>
      <c r="E393" s="730" t="s">
        <v>3659</v>
      </c>
      <c r="F393" s="650" t="s">
        <v>3625</v>
      </c>
      <c r="G393" s="650" t="s">
        <v>3692</v>
      </c>
      <c r="H393" s="650" t="s">
        <v>1839</v>
      </c>
      <c r="I393" s="650" t="s">
        <v>1941</v>
      </c>
      <c r="J393" s="650" t="s">
        <v>3506</v>
      </c>
      <c r="K393" s="650" t="s">
        <v>3507</v>
      </c>
      <c r="L393" s="651">
        <v>6.98</v>
      </c>
      <c r="M393" s="651">
        <v>6.98</v>
      </c>
      <c r="N393" s="650">
        <v>1</v>
      </c>
      <c r="O393" s="731">
        <v>0.5</v>
      </c>
      <c r="P393" s="651"/>
      <c r="Q393" s="666">
        <v>0</v>
      </c>
      <c r="R393" s="650"/>
      <c r="S393" s="666">
        <v>0</v>
      </c>
      <c r="T393" s="731"/>
      <c r="U393" s="689">
        <v>0</v>
      </c>
    </row>
    <row r="394" spans="1:21" ht="14.4" customHeight="1" x14ac:dyDescent="0.3">
      <c r="A394" s="649">
        <v>21</v>
      </c>
      <c r="B394" s="650" t="s">
        <v>581</v>
      </c>
      <c r="C394" s="650">
        <v>89301211</v>
      </c>
      <c r="D394" s="729" t="s">
        <v>5558</v>
      </c>
      <c r="E394" s="730" t="s">
        <v>3659</v>
      </c>
      <c r="F394" s="650" t="s">
        <v>3625</v>
      </c>
      <c r="G394" s="650" t="s">
        <v>3697</v>
      </c>
      <c r="H394" s="650" t="s">
        <v>582</v>
      </c>
      <c r="I394" s="650" t="s">
        <v>2175</v>
      </c>
      <c r="J394" s="650" t="s">
        <v>3453</v>
      </c>
      <c r="K394" s="650" t="s">
        <v>3454</v>
      </c>
      <c r="L394" s="651">
        <v>333.31</v>
      </c>
      <c r="M394" s="651">
        <v>333.31</v>
      </c>
      <c r="N394" s="650">
        <v>1</v>
      </c>
      <c r="O394" s="731">
        <v>1</v>
      </c>
      <c r="P394" s="651"/>
      <c r="Q394" s="666">
        <v>0</v>
      </c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21</v>
      </c>
      <c r="B395" s="650" t="s">
        <v>581</v>
      </c>
      <c r="C395" s="650">
        <v>89301211</v>
      </c>
      <c r="D395" s="729" t="s">
        <v>5558</v>
      </c>
      <c r="E395" s="730" t="s">
        <v>3659</v>
      </c>
      <c r="F395" s="650" t="s">
        <v>3625</v>
      </c>
      <c r="G395" s="650" t="s">
        <v>3697</v>
      </c>
      <c r="H395" s="650" t="s">
        <v>582</v>
      </c>
      <c r="I395" s="650" t="s">
        <v>2175</v>
      </c>
      <c r="J395" s="650" t="s">
        <v>3453</v>
      </c>
      <c r="K395" s="650" t="s">
        <v>3454</v>
      </c>
      <c r="L395" s="651">
        <v>156.86000000000001</v>
      </c>
      <c r="M395" s="651">
        <v>313.72000000000003</v>
      </c>
      <c r="N395" s="650">
        <v>2</v>
      </c>
      <c r="O395" s="731">
        <v>1</v>
      </c>
      <c r="P395" s="651">
        <v>156.86000000000001</v>
      </c>
      <c r="Q395" s="666">
        <v>0.5</v>
      </c>
      <c r="R395" s="650">
        <v>1</v>
      </c>
      <c r="S395" s="666">
        <v>0.5</v>
      </c>
      <c r="T395" s="731">
        <v>0.5</v>
      </c>
      <c r="U395" s="689">
        <v>0.5</v>
      </c>
    </row>
    <row r="396" spans="1:21" ht="14.4" customHeight="1" x14ac:dyDescent="0.3">
      <c r="A396" s="649">
        <v>21</v>
      </c>
      <c r="B396" s="650" t="s">
        <v>581</v>
      </c>
      <c r="C396" s="650">
        <v>89301211</v>
      </c>
      <c r="D396" s="729" t="s">
        <v>5558</v>
      </c>
      <c r="E396" s="730" t="s">
        <v>3659</v>
      </c>
      <c r="F396" s="650" t="s">
        <v>3625</v>
      </c>
      <c r="G396" s="650" t="s">
        <v>3921</v>
      </c>
      <c r="H396" s="650" t="s">
        <v>1839</v>
      </c>
      <c r="I396" s="650" t="s">
        <v>2063</v>
      </c>
      <c r="J396" s="650" t="s">
        <v>2064</v>
      </c>
      <c r="K396" s="650" t="s">
        <v>1842</v>
      </c>
      <c r="L396" s="651">
        <v>0</v>
      </c>
      <c r="M396" s="651">
        <v>0</v>
      </c>
      <c r="N396" s="650">
        <v>1</v>
      </c>
      <c r="O396" s="731">
        <v>1</v>
      </c>
      <c r="P396" s="651"/>
      <c r="Q396" s="666"/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21</v>
      </c>
      <c r="B397" s="650" t="s">
        <v>581</v>
      </c>
      <c r="C397" s="650">
        <v>89301211</v>
      </c>
      <c r="D397" s="729" t="s">
        <v>5558</v>
      </c>
      <c r="E397" s="730" t="s">
        <v>3659</v>
      </c>
      <c r="F397" s="650" t="s">
        <v>3625</v>
      </c>
      <c r="G397" s="650" t="s">
        <v>3681</v>
      </c>
      <c r="H397" s="650" t="s">
        <v>582</v>
      </c>
      <c r="I397" s="650" t="s">
        <v>3682</v>
      </c>
      <c r="J397" s="650" t="s">
        <v>3683</v>
      </c>
      <c r="K397" s="650" t="s">
        <v>3684</v>
      </c>
      <c r="L397" s="651">
        <v>1789.73</v>
      </c>
      <c r="M397" s="651">
        <v>10738.380000000001</v>
      </c>
      <c r="N397" s="650">
        <v>6</v>
      </c>
      <c r="O397" s="731">
        <v>4</v>
      </c>
      <c r="P397" s="651">
        <v>5369.1900000000005</v>
      </c>
      <c r="Q397" s="666">
        <v>0.5</v>
      </c>
      <c r="R397" s="650">
        <v>3</v>
      </c>
      <c r="S397" s="666">
        <v>0.5</v>
      </c>
      <c r="T397" s="731">
        <v>2</v>
      </c>
      <c r="U397" s="689">
        <v>0.5</v>
      </c>
    </row>
    <row r="398" spans="1:21" ht="14.4" customHeight="1" x14ac:dyDescent="0.3">
      <c r="A398" s="649">
        <v>21</v>
      </c>
      <c r="B398" s="650" t="s">
        <v>581</v>
      </c>
      <c r="C398" s="650">
        <v>89301211</v>
      </c>
      <c r="D398" s="729" t="s">
        <v>5558</v>
      </c>
      <c r="E398" s="730" t="s">
        <v>3659</v>
      </c>
      <c r="F398" s="650" t="s">
        <v>3625</v>
      </c>
      <c r="G398" s="650" t="s">
        <v>3924</v>
      </c>
      <c r="H398" s="650" t="s">
        <v>582</v>
      </c>
      <c r="I398" s="650" t="s">
        <v>2281</v>
      </c>
      <c r="J398" s="650" t="s">
        <v>2282</v>
      </c>
      <c r="K398" s="650" t="s">
        <v>855</v>
      </c>
      <c r="L398" s="651">
        <v>67.040000000000006</v>
      </c>
      <c r="M398" s="651">
        <v>67.040000000000006</v>
      </c>
      <c r="N398" s="650">
        <v>1</v>
      </c>
      <c r="O398" s="731">
        <v>0.5</v>
      </c>
      <c r="P398" s="651">
        <v>67.040000000000006</v>
      </c>
      <c r="Q398" s="666">
        <v>1</v>
      </c>
      <c r="R398" s="650">
        <v>1</v>
      </c>
      <c r="S398" s="666">
        <v>1</v>
      </c>
      <c r="T398" s="731">
        <v>0.5</v>
      </c>
      <c r="U398" s="689">
        <v>1</v>
      </c>
    </row>
    <row r="399" spans="1:21" ht="14.4" customHeight="1" x14ac:dyDescent="0.3">
      <c r="A399" s="649">
        <v>21</v>
      </c>
      <c r="B399" s="650" t="s">
        <v>581</v>
      </c>
      <c r="C399" s="650">
        <v>89301211</v>
      </c>
      <c r="D399" s="729" t="s">
        <v>5558</v>
      </c>
      <c r="E399" s="730" t="s">
        <v>3659</v>
      </c>
      <c r="F399" s="650" t="s">
        <v>3625</v>
      </c>
      <c r="G399" s="650" t="s">
        <v>3700</v>
      </c>
      <c r="H399" s="650" t="s">
        <v>582</v>
      </c>
      <c r="I399" s="650" t="s">
        <v>930</v>
      </c>
      <c r="J399" s="650" t="s">
        <v>4092</v>
      </c>
      <c r="K399" s="650" t="s">
        <v>4093</v>
      </c>
      <c r="L399" s="651">
        <v>0</v>
      </c>
      <c r="M399" s="651">
        <v>0</v>
      </c>
      <c r="N399" s="650">
        <v>1</v>
      </c>
      <c r="O399" s="731">
        <v>0.5</v>
      </c>
      <c r="P399" s="651">
        <v>0</v>
      </c>
      <c r="Q399" s="666"/>
      <c r="R399" s="650">
        <v>1</v>
      </c>
      <c r="S399" s="666">
        <v>1</v>
      </c>
      <c r="T399" s="731">
        <v>0.5</v>
      </c>
      <c r="U399" s="689">
        <v>1</v>
      </c>
    </row>
    <row r="400" spans="1:21" ht="14.4" customHeight="1" x14ac:dyDescent="0.3">
      <c r="A400" s="649">
        <v>21</v>
      </c>
      <c r="B400" s="650" t="s">
        <v>581</v>
      </c>
      <c r="C400" s="650">
        <v>89301211</v>
      </c>
      <c r="D400" s="729" t="s">
        <v>5558</v>
      </c>
      <c r="E400" s="730" t="s">
        <v>3659</v>
      </c>
      <c r="F400" s="650" t="s">
        <v>3625</v>
      </c>
      <c r="G400" s="650" t="s">
        <v>3706</v>
      </c>
      <c r="H400" s="650" t="s">
        <v>1839</v>
      </c>
      <c r="I400" s="650" t="s">
        <v>2031</v>
      </c>
      <c r="J400" s="650" t="s">
        <v>2032</v>
      </c>
      <c r="K400" s="650" t="s">
        <v>3515</v>
      </c>
      <c r="L400" s="651">
        <v>216.16</v>
      </c>
      <c r="M400" s="651">
        <v>216.16</v>
      </c>
      <c r="N400" s="650">
        <v>1</v>
      </c>
      <c r="O400" s="731">
        <v>0.5</v>
      </c>
      <c r="P400" s="651">
        <v>216.16</v>
      </c>
      <c r="Q400" s="666">
        <v>1</v>
      </c>
      <c r="R400" s="650">
        <v>1</v>
      </c>
      <c r="S400" s="666">
        <v>1</v>
      </c>
      <c r="T400" s="731">
        <v>0.5</v>
      </c>
      <c r="U400" s="689">
        <v>1</v>
      </c>
    </row>
    <row r="401" spans="1:21" ht="14.4" customHeight="1" x14ac:dyDescent="0.3">
      <c r="A401" s="649">
        <v>21</v>
      </c>
      <c r="B401" s="650" t="s">
        <v>581</v>
      </c>
      <c r="C401" s="650">
        <v>89301211</v>
      </c>
      <c r="D401" s="729" t="s">
        <v>5558</v>
      </c>
      <c r="E401" s="730" t="s">
        <v>3659</v>
      </c>
      <c r="F401" s="650" t="s">
        <v>3625</v>
      </c>
      <c r="G401" s="650" t="s">
        <v>3710</v>
      </c>
      <c r="H401" s="650" t="s">
        <v>582</v>
      </c>
      <c r="I401" s="650" t="s">
        <v>1326</v>
      </c>
      <c r="J401" s="650" t="s">
        <v>1327</v>
      </c>
      <c r="K401" s="650" t="s">
        <v>1328</v>
      </c>
      <c r="L401" s="651">
        <v>359.63</v>
      </c>
      <c r="M401" s="651">
        <v>1438.52</v>
      </c>
      <c r="N401" s="650">
        <v>4</v>
      </c>
      <c r="O401" s="731">
        <v>1.5</v>
      </c>
      <c r="P401" s="651"/>
      <c r="Q401" s="666">
        <v>0</v>
      </c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21</v>
      </c>
      <c r="B402" s="650" t="s">
        <v>581</v>
      </c>
      <c r="C402" s="650">
        <v>89301211</v>
      </c>
      <c r="D402" s="729" t="s">
        <v>5558</v>
      </c>
      <c r="E402" s="730" t="s">
        <v>3659</v>
      </c>
      <c r="F402" s="650" t="s">
        <v>3625</v>
      </c>
      <c r="G402" s="650" t="s">
        <v>3710</v>
      </c>
      <c r="H402" s="650" t="s">
        <v>582</v>
      </c>
      <c r="I402" s="650" t="s">
        <v>3711</v>
      </c>
      <c r="J402" s="650" t="s">
        <v>1327</v>
      </c>
      <c r="K402" s="650" t="s">
        <v>1975</v>
      </c>
      <c r="L402" s="651">
        <v>0</v>
      </c>
      <c r="M402" s="651">
        <v>0</v>
      </c>
      <c r="N402" s="650">
        <v>1</v>
      </c>
      <c r="O402" s="731">
        <v>0.5</v>
      </c>
      <c r="P402" s="651">
        <v>0</v>
      </c>
      <c r="Q402" s="666"/>
      <c r="R402" s="650">
        <v>1</v>
      </c>
      <c r="S402" s="666">
        <v>1</v>
      </c>
      <c r="T402" s="731">
        <v>0.5</v>
      </c>
      <c r="U402" s="689">
        <v>1</v>
      </c>
    </row>
    <row r="403" spans="1:21" ht="14.4" customHeight="1" x14ac:dyDescent="0.3">
      <c r="A403" s="649">
        <v>21</v>
      </c>
      <c r="B403" s="650" t="s">
        <v>581</v>
      </c>
      <c r="C403" s="650">
        <v>89301211</v>
      </c>
      <c r="D403" s="729" t="s">
        <v>5558</v>
      </c>
      <c r="E403" s="730" t="s">
        <v>3659</v>
      </c>
      <c r="F403" s="650" t="s">
        <v>3625</v>
      </c>
      <c r="G403" s="650" t="s">
        <v>3663</v>
      </c>
      <c r="H403" s="650" t="s">
        <v>582</v>
      </c>
      <c r="I403" s="650" t="s">
        <v>4094</v>
      </c>
      <c r="J403" s="650" t="s">
        <v>1491</v>
      </c>
      <c r="K403" s="650" t="s">
        <v>4095</v>
      </c>
      <c r="L403" s="651">
        <v>0</v>
      </c>
      <c r="M403" s="651">
        <v>0</v>
      </c>
      <c r="N403" s="650">
        <v>1</v>
      </c>
      <c r="O403" s="731">
        <v>1</v>
      </c>
      <c r="P403" s="651"/>
      <c r="Q403" s="666"/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21</v>
      </c>
      <c r="B404" s="650" t="s">
        <v>581</v>
      </c>
      <c r="C404" s="650">
        <v>89301211</v>
      </c>
      <c r="D404" s="729" t="s">
        <v>5558</v>
      </c>
      <c r="E404" s="730" t="s">
        <v>3659</v>
      </c>
      <c r="F404" s="650" t="s">
        <v>3625</v>
      </c>
      <c r="G404" s="650" t="s">
        <v>3663</v>
      </c>
      <c r="H404" s="650" t="s">
        <v>582</v>
      </c>
      <c r="I404" s="650" t="s">
        <v>4096</v>
      </c>
      <c r="J404" s="650" t="s">
        <v>1491</v>
      </c>
      <c r="K404" s="650" t="s">
        <v>4097</v>
      </c>
      <c r="L404" s="651">
        <v>0</v>
      </c>
      <c r="M404" s="651">
        <v>0</v>
      </c>
      <c r="N404" s="650">
        <v>1</v>
      </c>
      <c r="O404" s="731">
        <v>1</v>
      </c>
      <c r="P404" s="651">
        <v>0</v>
      </c>
      <c r="Q404" s="666"/>
      <c r="R404" s="650">
        <v>1</v>
      </c>
      <c r="S404" s="666">
        <v>1</v>
      </c>
      <c r="T404" s="731">
        <v>1</v>
      </c>
      <c r="U404" s="689">
        <v>1</v>
      </c>
    </row>
    <row r="405" spans="1:21" ht="14.4" customHeight="1" x14ac:dyDescent="0.3">
      <c r="A405" s="649">
        <v>21</v>
      </c>
      <c r="B405" s="650" t="s">
        <v>581</v>
      </c>
      <c r="C405" s="650">
        <v>89301211</v>
      </c>
      <c r="D405" s="729" t="s">
        <v>5558</v>
      </c>
      <c r="E405" s="730" t="s">
        <v>3659</v>
      </c>
      <c r="F405" s="650" t="s">
        <v>3625</v>
      </c>
      <c r="G405" s="650" t="s">
        <v>3714</v>
      </c>
      <c r="H405" s="650" t="s">
        <v>582</v>
      </c>
      <c r="I405" s="650" t="s">
        <v>887</v>
      </c>
      <c r="J405" s="650" t="s">
        <v>888</v>
      </c>
      <c r="K405" s="650" t="s">
        <v>1756</v>
      </c>
      <c r="L405" s="651">
        <v>56.52</v>
      </c>
      <c r="M405" s="651">
        <v>113.04</v>
      </c>
      <c r="N405" s="650">
        <v>2</v>
      </c>
      <c r="O405" s="731">
        <v>2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21</v>
      </c>
      <c r="B406" s="650" t="s">
        <v>581</v>
      </c>
      <c r="C406" s="650">
        <v>89301211</v>
      </c>
      <c r="D406" s="729" t="s">
        <v>5558</v>
      </c>
      <c r="E406" s="730" t="s">
        <v>3659</v>
      </c>
      <c r="F406" s="650" t="s">
        <v>3625</v>
      </c>
      <c r="G406" s="650" t="s">
        <v>3714</v>
      </c>
      <c r="H406" s="650" t="s">
        <v>582</v>
      </c>
      <c r="I406" s="650" t="s">
        <v>4098</v>
      </c>
      <c r="J406" s="650" t="s">
        <v>4099</v>
      </c>
      <c r="K406" s="650" t="s">
        <v>4100</v>
      </c>
      <c r="L406" s="651">
        <v>75.36</v>
      </c>
      <c r="M406" s="651">
        <v>226.07999999999998</v>
      </c>
      <c r="N406" s="650">
        <v>3</v>
      </c>
      <c r="O406" s="731">
        <v>2.5</v>
      </c>
      <c r="P406" s="651">
        <v>75.36</v>
      </c>
      <c r="Q406" s="666">
        <v>0.33333333333333337</v>
      </c>
      <c r="R406" s="650">
        <v>1</v>
      </c>
      <c r="S406" s="666">
        <v>0.33333333333333331</v>
      </c>
      <c r="T406" s="731">
        <v>1</v>
      </c>
      <c r="U406" s="689">
        <v>0.4</v>
      </c>
    </row>
    <row r="407" spans="1:21" ht="14.4" customHeight="1" x14ac:dyDescent="0.3">
      <c r="A407" s="649">
        <v>21</v>
      </c>
      <c r="B407" s="650" t="s">
        <v>581</v>
      </c>
      <c r="C407" s="650">
        <v>89301211</v>
      </c>
      <c r="D407" s="729" t="s">
        <v>5558</v>
      </c>
      <c r="E407" s="730" t="s">
        <v>3659</v>
      </c>
      <c r="F407" s="650" t="s">
        <v>3625</v>
      </c>
      <c r="G407" s="650" t="s">
        <v>3662</v>
      </c>
      <c r="H407" s="650" t="s">
        <v>582</v>
      </c>
      <c r="I407" s="650" t="s">
        <v>4101</v>
      </c>
      <c r="J407" s="650" t="s">
        <v>761</v>
      </c>
      <c r="K407" s="650" t="s">
        <v>3719</v>
      </c>
      <c r="L407" s="651">
        <v>57.65</v>
      </c>
      <c r="M407" s="651">
        <v>57.65</v>
      </c>
      <c r="N407" s="650">
        <v>1</v>
      </c>
      <c r="O407" s="731">
        <v>1</v>
      </c>
      <c r="P407" s="651"/>
      <c r="Q407" s="666">
        <v>0</v>
      </c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21</v>
      </c>
      <c r="B408" s="650" t="s">
        <v>581</v>
      </c>
      <c r="C408" s="650">
        <v>89301211</v>
      </c>
      <c r="D408" s="729" t="s">
        <v>5558</v>
      </c>
      <c r="E408" s="730" t="s">
        <v>3659</v>
      </c>
      <c r="F408" s="650" t="s">
        <v>3625</v>
      </c>
      <c r="G408" s="650" t="s">
        <v>3662</v>
      </c>
      <c r="H408" s="650" t="s">
        <v>582</v>
      </c>
      <c r="I408" s="650" t="s">
        <v>760</v>
      </c>
      <c r="J408" s="650" t="s">
        <v>761</v>
      </c>
      <c r="K408" s="650" t="s">
        <v>3531</v>
      </c>
      <c r="L408" s="651">
        <v>115.3</v>
      </c>
      <c r="M408" s="651">
        <v>115.3</v>
      </c>
      <c r="N408" s="650">
        <v>1</v>
      </c>
      <c r="O408" s="731">
        <v>1</v>
      </c>
      <c r="P408" s="651">
        <v>115.3</v>
      </c>
      <c r="Q408" s="666">
        <v>1</v>
      </c>
      <c r="R408" s="650">
        <v>1</v>
      </c>
      <c r="S408" s="666">
        <v>1</v>
      </c>
      <c r="T408" s="731">
        <v>1</v>
      </c>
      <c r="U408" s="689">
        <v>1</v>
      </c>
    </row>
    <row r="409" spans="1:21" ht="14.4" customHeight="1" x14ac:dyDescent="0.3">
      <c r="A409" s="649">
        <v>21</v>
      </c>
      <c r="B409" s="650" t="s">
        <v>581</v>
      </c>
      <c r="C409" s="650">
        <v>89301211</v>
      </c>
      <c r="D409" s="729" t="s">
        <v>5558</v>
      </c>
      <c r="E409" s="730" t="s">
        <v>3659</v>
      </c>
      <c r="F409" s="650" t="s">
        <v>3625</v>
      </c>
      <c r="G409" s="650" t="s">
        <v>3720</v>
      </c>
      <c r="H409" s="650" t="s">
        <v>582</v>
      </c>
      <c r="I409" s="650" t="s">
        <v>1310</v>
      </c>
      <c r="J409" s="650" t="s">
        <v>3721</v>
      </c>
      <c r="K409" s="650" t="s">
        <v>3722</v>
      </c>
      <c r="L409" s="651">
        <v>25.8</v>
      </c>
      <c r="M409" s="651">
        <v>129</v>
      </c>
      <c r="N409" s="650">
        <v>5</v>
      </c>
      <c r="O409" s="731">
        <v>2</v>
      </c>
      <c r="P409" s="651">
        <v>51.6</v>
      </c>
      <c r="Q409" s="666">
        <v>0.4</v>
      </c>
      <c r="R409" s="650">
        <v>2</v>
      </c>
      <c r="S409" s="666">
        <v>0.4</v>
      </c>
      <c r="T409" s="731">
        <v>1</v>
      </c>
      <c r="U409" s="689">
        <v>0.5</v>
      </c>
    </row>
    <row r="410" spans="1:21" ht="14.4" customHeight="1" x14ac:dyDescent="0.3">
      <c r="A410" s="649">
        <v>21</v>
      </c>
      <c r="B410" s="650" t="s">
        <v>581</v>
      </c>
      <c r="C410" s="650">
        <v>89301211</v>
      </c>
      <c r="D410" s="729" t="s">
        <v>5558</v>
      </c>
      <c r="E410" s="730" t="s">
        <v>3659</v>
      </c>
      <c r="F410" s="650" t="s">
        <v>3625</v>
      </c>
      <c r="G410" s="650" t="s">
        <v>3946</v>
      </c>
      <c r="H410" s="650" t="s">
        <v>582</v>
      </c>
      <c r="I410" s="650" t="s">
        <v>2637</v>
      </c>
      <c r="J410" s="650" t="s">
        <v>3948</v>
      </c>
      <c r="K410" s="650" t="s">
        <v>4070</v>
      </c>
      <c r="L410" s="651">
        <v>0</v>
      </c>
      <c r="M410" s="651">
        <v>0</v>
      </c>
      <c r="N410" s="650">
        <v>1</v>
      </c>
      <c r="O410" s="731">
        <v>0.5</v>
      </c>
      <c r="P410" s="651">
        <v>0</v>
      </c>
      <c r="Q410" s="666"/>
      <c r="R410" s="650">
        <v>1</v>
      </c>
      <c r="S410" s="666">
        <v>1</v>
      </c>
      <c r="T410" s="731">
        <v>0.5</v>
      </c>
      <c r="U410" s="689">
        <v>1</v>
      </c>
    </row>
    <row r="411" spans="1:21" ht="14.4" customHeight="1" x14ac:dyDescent="0.3">
      <c r="A411" s="649">
        <v>21</v>
      </c>
      <c r="B411" s="650" t="s">
        <v>581</v>
      </c>
      <c r="C411" s="650">
        <v>89301211</v>
      </c>
      <c r="D411" s="729" t="s">
        <v>5558</v>
      </c>
      <c r="E411" s="730" t="s">
        <v>3659</v>
      </c>
      <c r="F411" s="650" t="s">
        <v>3625</v>
      </c>
      <c r="G411" s="650" t="s">
        <v>3724</v>
      </c>
      <c r="H411" s="650" t="s">
        <v>582</v>
      </c>
      <c r="I411" s="650" t="s">
        <v>3950</v>
      </c>
      <c r="J411" s="650" t="s">
        <v>3951</v>
      </c>
      <c r="K411" s="650" t="s">
        <v>3952</v>
      </c>
      <c r="L411" s="651">
        <v>4351.1099999999997</v>
      </c>
      <c r="M411" s="651">
        <v>4351.1099999999997</v>
      </c>
      <c r="N411" s="650">
        <v>1</v>
      </c>
      <c r="O411" s="731">
        <v>1</v>
      </c>
      <c r="P411" s="651"/>
      <c r="Q411" s="666">
        <v>0</v>
      </c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21</v>
      </c>
      <c r="B412" s="650" t="s">
        <v>581</v>
      </c>
      <c r="C412" s="650">
        <v>89301211</v>
      </c>
      <c r="D412" s="729" t="s">
        <v>5558</v>
      </c>
      <c r="E412" s="730" t="s">
        <v>3659</v>
      </c>
      <c r="F412" s="650" t="s">
        <v>3625</v>
      </c>
      <c r="G412" s="650" t="s">
        <v>3724</v>
      </c>
      <c r="H412" s="650" t="s">
        <v>582</v>
      </c>
      <c r="I412" s="650" t="s">
        <v>1454</v>
      </c>
      <c r="J412" s="650" t="s">
        <v>3857</v>
      </c>
      <c r="K412" s="650" t="s">
        <v>3858</v>
      </c>
      <c r="L412" s="651">
        <v>2332.38</v>
      </c>
      <c r="M412" s="651">
        <v>2332.38</v>
      </c>
      <c r="N412" s="650">
        <v>1</v>
      </c>
      <c r="O412" s="731">
        <v>1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21</v>
      </c>
      <c r="B413" s="650" t="s">
        <v>581</v>
      </c>
      <c r="C413" s="650">
        <v>89301211</v>
      </c>
      <c r="D413" s="729" t="s">
        <v>5558</v>
      </c>
      <c r="E413" s="730" t="s">
        <v>3659</v>
      </c>
      <c r="F413" s="650" t="s">
        <v>3625</v>
      </c>
      <c r="G413" s="650" t="s">
        <v>3724</v>
      </c>
      <c r="H413" s="650" t="s">
        <v>582</v>
      </c>
      <c r="I413" s="650" t="s">
        <v>1144</v>
      </c>
      <c r="J413" s="650" t="s">
        <v>3727</v>
      </c>
      <c r="K413" s="650" t="s">
        <v>3728</v>
      </c>
      <c r="L413" s="651">
        <v>880.88</v>
      </c>
      <c r="M413" s="651">
        <v>880.88</v>
      </c>
      <c r="N413" s="650">
        <v>1</v>
      </c>
      <c r="O413" s="731">
        <v>1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21</v>
      </c>
      <c r="B414" s="650" t="s">
        <v>581</v>
      </c>
      <c r="C414" s="650">
        <v>89301211</v>
      </c>
      <c r="D414" s="729" t="s">
        <v>5558</v>
      </c>
      <c r="E414" s="730" t="s">
        <v>3659</v>
      </c>
      <c r="F414" s="650" t="s">
        <v>3625</v>
      </c>
      <c r="G414" s="650" t="s">
        <v>3724</v>
      </c>
      <c r="H414" s="650" t="s">
        <v>582</v>
      </c>
      <c r="I414" s="650" t="s">
        <v>1330</v>
      </c>
      <c r="J414" s="650" t="s">
        <v>3729</v>
      </c>
      <c r="K414" s="650" t="s">
        <v>3730</v>
      </c>
      <c r="L414" s="651">
        <v>1629.03</v>
      </c>
      <c r="M414" s="651">
        <v>1629.03</v>
      </c>
      <c r="N414" s="650">
        <v>1</v>
      </c>
      <c r="O414" s="731">
        <v>0.5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21</v>
      </c>
      <c r="B415" s="650" t="s">
        <v>581</v>
      </c>
      <c r="C415" s="650">
        <v>89301211</v>
      </c>
      <c r="D415" s="729" t="s">
        <v>5558</v>
      </c>
      <c r="E415" s="730" t="s">
        <v>3659</v>
      </c>
      <c r="F415" s="650" t="s">
        <v>3625</v>
      </c>
      <c r="G415" s="650" t="s">
        <v>3724</v>
      </c>
      <c r="H415" s="650" t="s">
        <v>582</v>
      </c>
      <c r="I415" s="650" t="s">
        <v>1330</v>
      </c>
      <c r="J415" s="650" t="s">
        <v>3729</v>
      </c>
      <c r="K415" s="650" t="s">
        <v>3730</v>
      </c>
      <c r="L415" s="651">
        <v>1030.1500000000001</v>
      </c>
      <c r="M415" s="651">
        <v>4120.6000000000004</v>
      </c>
      <c r="N415" s="650">
        <v>4</v>
      </c>
      <c r="O415" s="731">
        <v>3</v>
      </c>
      <c r="P415" s="651">
        <v>4120.6000000000004</v>
      </c>
      <c r="Q415" s="666">
        <v>1</v>
      </c>
      <c r="R415" s="650">
        <v>4</v>
      </c>
      <c r="S415" s="666">
        <v>1</v>
      </c>
      <c r="T415" s="731">
        <v>3</v>
      </c>
      <c r="U415" s="689">
        <v>1</v>
      </c>
    </row>
    <row r="416" spans="1:21" ht="14.4" customHeight="1" x14ac:dyDescent="0.3">
      <c r="A416" s="649">
        <v>21</v>
      </c>
      <c r="B416" s="650" t="s">
        <v>581</v>
      </c>
      <c r="C416" s="650">
        <v>89301211</v>
      </c>
      <c r="D416" s="729" t="s">
        <v>5558</v>
      </c>
      <c r="E416" s="730" t="s">
        <v>3659</v>
      </c>
      <c r="F416" s="650" t="s">
        <v>3625</v>
      </c>
      <c r="G416" s="650" t="s">
        <v>3724</v>
      </c>
      <c r="H416" s="650" t="s">
        <v>582</v>
      </c>
      <c r="I416" s="650" t="s">
        <v>4102</v>
      </c>
      <c r="J416" s="650" t="s">
        <v>4103</v>
      </c>
      <c r="K416" s="650" t="s">
        <v>4104</v>
      </c>
      <c r="L416" s="651">
        <v>1063.3900000000001</v>
      </c>
      <c r="M416" s="651">
        <v>1063.3900000000001</v>
      </c>
      <c r="N416" s="650">
        <v>1</v>
      </c>
      <c r="O416" s="731">
        <v>1</v>
      </c>
      <c r="P416" s="651"/>
      <c r="Q416" s="666">
        <v>0</v>
      </c>
      <c r="R416" s="650"/>
      <c r="S416" s="666">
        <v>0</v>
      </c>
      <c r="T416" s="731"/>
      <c r="U416" s="689">
        <v>0</v>
      </c>
    </row>
    <row r="417" spans="1:21" ht="14.4" customHeight="1" x14ac:dyDescent="0.3">
      <c r="A417" s="649">
        <v>21</v>
      </c>
      <c r="B417" s="650" t="s">
        <v>581</v>
      </c>
      <c r="C417" s="650">
        <v>89301211</v>
      </c>
      <c r="D417" s="729" t="s">
        <v>5558</v>
      </c>
      <c r="E417" s="730" t="s">
        <v>3659</v>
      </c>
      <c r="F417" s="650" t="s">
        <v>3625</v>
      </c>
      <c r="G417" s="650" t="s">
        <v>4105</v>
      </c>
      <c r="H417" s="650" t="s">
        <v>582</v>
      </c>
      <c r="I417" s="650" t="s">
        <v>2800</v>
      </c>
      <c r="J417" s="650" t="s">
        <v>2801</v>
      </c>
      <c r="K417" s="650" t="s">
        <v>2802</v>
      </c>
      <c r="L417" s="651">
        <v>36.86</v>
      </c>
      <c r="M417" s="651">
        <v>36.86</v>
      </c>
      <c r="N417" s="650">
        <v>1</v>
      </c>
      <c r="O417" s="731">
        <v>0.5</v>
      </c>
      <c r="P417" s="651">
        <v>36.86</v>
      </c>
      <c r="Q417" s="666">
        <v>1</v>
      </c>
      <c r="R417" s="650">
        <v>1</v>
      </c>
      <c r="S417" s="666">
        <v>1</v>
      </c>
      <c r="T417" s="731">
        <v>0.5</v>
      </c>
      <c r="U417" s="689">
        <v>1</v>
      </c>
    </row>
    <row r="418" spans="1:21" ht="14.4" customHeight="1" x14ac:dyDescent="0.3">
      <c r="A418" s="649">
        <v>21</v>
      </c>
      <c r="B418" s="650" t="s">
        <v>581</v>
      </c>
      <c r="C418" s="650">
        <v>89301211</v>
      </c>
      <c r="D418" s="729" t="s">
        <v>5558</v>
      </c>
      <c r="E418" s="730" t="s">
        <v>3659</v>
      </c>
      <c r="F418" s="650" t="s">
        <v>3625</v>
      </c>
      <c r="G418" s="650" t="s">
        <v>4106</v>
      </c>
      <c r="H418" s="650" t="s">
        <v>582</v>
      </c>
      <c r="I418" s="650" t="s">
        <v>646</v>
      </c>
      <c r="J418" s="650" t="s">
        <v>4107</v>
      </c>
      <c r="K418" s="650" t="s">
        <v>3825</v>
      </c>
      <c r="L418" s="651">
        <v>31.95</v>
      </c>
      <c r="M418" s="651">
        <v>31.95</v>
      </c>
      <c r="N418" s="650">
        <v>1</v>
      </c>
      <c r="O418" s="731">
        <v>1</v>
      </c>
      <c r="P418" s="651">
        <v>31.95</v>
      </c>
      <c r="Q418" s="666">
        <v>1</v>
      </c>
      <c r="R418" s="650">
        <v>1</v>
      </c>
      <c r="S418" s="666">
        <v>1</v>
      </c>
      <c r="T418" s="731">
        <v>1</v>
      </c>
      <c r="U418" s="689">
        <v>1</v>
      </c>
    </row>
    <row r="419" spans="1:21" ht="14.4" customHeight="1" x14ac:dyDescent="0.3">
      <c r="A419" s="649">
        <v>21</v>
      </c>
      <c r="B419" s="650" t="s">
        <v>581</v>
      </c>
      <c r="C419" s="650">
        <v>89301211</v>
      </c>
      <c r="D419" s="729" t="s">
        <v>5558</v>
      </c>
      <c r="E419" s="730" t="s">
        <v>3659</v>
      </c>
      <c r="F419" s="650" t="s">
        <v>3625</v>
      </c>
      <c r="G419" s="650" t="s">
        <v>4108</v>
      </c>
      <c r="H419" s="650" t="s">
        <v>582</v>
      </c>
      <c r="I419" s="650" t="s">
        <v>4109</v>
      </c>
      <c r="J419" s="650" t="s">
        <v>1759</v>
      </c>
      <c r="K419" s="650" t="s">
        <v>4110</v>
      </c>
      <c r="L419" s="651">
        <v>0</v>
      </c>
      <c r="M419" s="651">
        <v>0</v>
      </c>
      <c r="N419" s="650">
        <v>1</v>
      </c>
      <c r="O419" s="731">
        <v>1</v>
      </c>
      <c r="P419" s="651"/>
      <c r="Q419" s="666"/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21</v>
      </c>
      <c r="B420" s="650" t="s">
        <v>581</v>
      </c>
      <c r="C420" s="650">
        <v>89301211</v>
      </c>
      <c r="D420" s="729" t="s">
        <v>5558</v>
      </c>
      <c r="E420" s="730" t="s">
        <v>3659</v>
      </c>
      <c r="F420" s="650" t="s">
        <v>3625</v>
      </c>
      <c r="G420" s="650" t="s">
        <v>3679</v>
      </c>
      <c r="H420" s="650" t="s">
        <v>582</v>
      </c>
      <c r="I420" s="650" t="s">
        <v>3680</v>
      </c>
      <c r="J420" s="650" t="s">
        <v>777</v>
      </c>
      <c r="K420" s="650" t="s">
        <v>2994</v>
      </c>
      <c r="L420" s="651">
        <v>0</v>
      </c>
      <c r="M420" s="651">
        <v>0</v>
      </c>
      <c r="N420" s="650">
        <v>2</v>
      </c>
      <c r="O420" s="731">
        <v>2</v>
      </c>
      <c r="P420" s="651"/>
      <c r="Q420" s="666"/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21</v>
      </c>
      <c r="B421" s="650" t="s">
        <v>581</v>
      </c>
      <c r="C421" s="650">
        <v>89301211</v>
      </c>
      <c r="D421" s="729" t="s">
        <v>5558</v>
      </c>
      <c r="E421" s="730" t="s">
        <v>3659</v>
      </c>
      <c r="F421" s="650" t="s">
        <v>3625</v>
      </c>
      <c r="G421" s="650" t="s">
        <v>3679</v>
      </c>
      <c r="H421" s="650" t="s">
        <v>582</v>
      </c>
      <c r="I421" s="650" t="s">
        <v>4111</v>
      </c>
      <c r="J421" s="650" t="s">
        <v>2444</v>
      </c>
      <c r="K421" s="650" t="s">
        <v>2445</v>
      </c>
      <c r="L421" s="651">
        <v>24.22</v>
      </c>
      <c r="M421" s="651">
        <v>24.22</v>
      </c>
      <c r="N421" s="650">
        <v>1</v>
      </c>
      <c r="O421" s="731">
        <v>1</v>
      </c>
      <c r="P421" s="651"/>
      <c r="Q421" s="666">
        <v>0</v>
      </c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21</v>
      </c>
      <c r="B422" s="650" t="s">
        <v>581</v>
      </c>
      <c r="C422" s="650">
        <v>89301211</v>
      </c>
      <c r="D422" s="729" t="s">
        <v>5558</v>
      </c>
      <c r="E422" s="730" t="s">
        <v>3659</v>
      </c>
      <c r="F422" s="650" t="s">
        <v>3625</v>
      </c>
      <c r="G422" s="650" t="s">
        <v>3754</v>
      </c>
      <c r="H422" s="650" t="s">
        <v>582</v>
      </c>
      <c r="I422" s="650" t="s">
        <v>867</v>
      </c>
      <c r="J422" s="650" t="s">
        <v>4112</v>
      </c>
      <c r="K422" s="650" t="s">
        <v>4113</v>
      </c>
      <c r="L422" s="651">
        <v>54.04</v>
      </c>
      <c r="M422" s="651">
        <v>54.04</v>
      </c>
      <c r="N422" s="650">
        <v>1</v>
      </c>
      <c r="O422" s="731">
        <v>0.5</v>
      </c>
      <c r="P422" s="651">
        <v>54.04</v>
      </c>
      <c r="Q422" s="666">
        <v>1</v>
      </c>
      <c r="R422" s="650">
        <v>1</v>
      </c>
      <c r="S422" s="666">
        <v>1</v>
      </c>
      <c r="T422" s="731">
        <v>0.5</v>
      </c>
      <c r="U422" s="689">
        <v>1</v>
      </c>
    </row>
    <row r="423" spans="1:21" ht="14.4" customHeight="1" x14ac:dyDescent="0.3">
      <c r="A423" s="649">
        <v>21</v>
      </c>
      <c r="B423" s="650" t="s">
        <v>581</v>
      </c>
      <c r="C423" s="650">
        <v>89301211</v>
      </c>
      <c r="D423" s="729" t="s">
        <v>5558</v>
      </c>
      <c r="E423" s="730" t="s">
        <v>3659</v>
      </c>
      <c r="F423" s="650" t="s">
        <v>3625</v>
      </c>
      <c r="G423" s="650" t="s">
        <v>3758</v>
      </c>
      <c r="H423" s="650" t="s">
        <v>582</v>
      </c>
      <c r="I423" s="650" t="s">
        <v>1006</v>
      </c>
      <c r="J423" s="650" t="s">
        <v>4114</v>
      </c>
      <c r="K423" s="650" t="s">
        <v>4115</v>
      </c>
      <c r="L423" s="651">
        <v>12.26</v>
      </c>
      <c r="M423" s="651">
        <v>12.26</v>
      </c>
      <c r="N423" s="650">
        <v>1</v>
      </c>
      <c r="O423" s="731">
        <v>1</v>
      </c>
      <c r="P423" s="651">
        <v>12.26</v>
      </c>
      <c r="Q423" s="666">
        <v>1</v>
      </c>
      <c r="R423" s="650">
        <v>1</v>
      </c>
      <c r="S423" s="666">
        <v>1</v>
      </c>
      <c r="T423" s="731">
        <v>1</v>
      </c>
      <c r="U423" s="689">
        <v>1</v>
      </c>
    </row>
    <row r="424" spans="1:21" ht="14.4" customHeight="1" x14ac:dyDescent="0.3">
      <c r="A424" s="649">
        <v>21</v>
      </c>
      <c r="B424" s="650" t="s">
        <v>581</v>
      </c>
      <c r="C424" s="650">
        <v>89301211</v>
      </c>
      <c r="D424" s="729" t="s">
        <v>5558</v>
      </c>
      <c r="E424" s="730" t="s">
        <v>3659</v>
      </c>
      <c r="F424" s="650" t="s">
        <v>3625</v>
      </c>
      <c r="G424" s="650" t="s">
        <v>3984</v>
      </c>
      <c r="H424" s="650" t="s">
        <v>582</v>
      </c>
      <c r="I424" s="650" t="s">
        <v>1306</v>
      </c>
      <c r="J424" s="650" t="s">
        <v>1307</v>
      </c>
      <c r="K424" s="650" t="s">
        <v>4116</v>
      </c>
      <c r="L424" s="651">
        <v>116.11</v>
      </c>
      <c r="M424" s="651">
        <v>464.44</v>
      </c>
      <c r="N424" s="650">
        <v>4</v>
      </c>
      <c r="O424" s="731">
        <v>1.5</v>
      </c>
      <c r="P424" s="651"/>
      <c r="Q424" s="666">
        <v>0</v>
      </c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21</v>
      </c>
      <c r="B425" s="650" t="s">
        <v>581</v>
      </c>
      <c r="C425" s="650">
        <v>89301211</v>
      </c>
      <c r="D425" s="729" t="s">
        <v>5558</v>
      </c>
      <c r="E425" s="730" t="s">
        <v>3659</v>
      </c>
      <c r="F425" s="650" t="s">
        <v>3625</v>
      </c>
      <c r="G425" s="650" t="s">
        <v>3987</v>
      </c>
      <c r="H425" s="650" t="s">
        <v>582</v>
      </c>
      <c r="I425" s="650" t="s">
        <v>3988</v>
      </c>
      <c r="J425" s="650" t="s">
        <v>3989</v>
      </c>
      <c r="K425" s="650" t="s">
        <v>3990</v>
      </c>
      <c r="L425" s="651">
        <v>3586.04</v>
      </c>
      <c r="M425" s="651">
        <v>3586.04</v>
      </c>
      <c r="N425" s="650">
        <v>1</v>
      </c>
      <c r="O425" s="731">
        <v>1</v>
      </c>
      <c r="P425" s="651">
        <v>3586.04</v>
      </c>
      <c r="Q425" s="666">
        <v>1</v>
      </c>
      <c r="R425" s="650">
        <v>1</v>
      </c>
      <c r="S425" s="666">
        <v>1</v>
      </c>
      <c r="T425" s="731">
        <v>1</v>
      </c>
      <c r="U425" s="689">
        <v>1</v>
      </c>
    </row>
    <row r="426" spans="1:21" ht="14.4" customHeight="1" x14ac:dyDescent="0.3">
      <c r="A426" s="649">
        <v>21</v>
      </c>
      <c r="B426" s="650" t="s">
        <v>581</v>
      </c>
      <c r="C426" s="650">
        <v>89301211</v>
      </c>
      <c r="D426" s="729" t="s">
        <v>5558</v>
      </c>
      <c r="E426" s="730" t="s">
        <v>3659</v>
      </c>
      <c r="F426" s="650" t="s">
        <v>3625</v>
      </c>
      <c r="G426" s="650" t="s">
        <v>4117</v>
      </c>
      <c r="H426" s="650" t="s">
        <v>1839</v>
      </c>
      <c r="I426" s="650" t="s">
        <v>4118</v>
      </c>
      <c r="J426" s="650" t="s">
        <v>4119</v>
      </c>
      <c r="K426" s="650" t="s">
        <v>4120</v>
      </c>
      <c r="L426" s="651">
        <v>139.71</v>
      </c>
      <c r="M426" s="651">
        <v>139.71</v>
      </c>
      <c r="N426" s="650">
        <v>1</v>
      </c>
      <c r="O426" s="731">
        <v>0.5</v>
      </c>
      <c r="P426" s="651">
        <v>139.71</v>
      </c>
      <c r="Q426" s="666">
        <v>1</v>
      </c>
      <c r="R426" s="650">
        <v>1</v>
      </c>
      <c r="S426" s="666">
        <v>1</v>
      </c>
      <c r="T426" s="731">
        <v>0.5</v>
      </c>
      <c r="U426" s="689">
        <v>1</v>
      </c>
    </row>
    <row r="427" spans="1:21" ht="14.4" customHeight="1" x14ac:dyDescent="0.3">
      <c r="A427" s="649">
        <v>21</v>
      </c>
      <c r="B427" s="650" t="s">
        <v>581</v>
      </c>
      <c r="C427" s="650">
        <v>89301211</v>
      </c>
      <c r="D427" s="729" t="s">
        <v>5558</v>
      </c>
      <c r="E427" s="730" t="s">
        <v>3659</v>
      </c>
      <c r="F427" s="650" t="s">
        <v>3625</v>
      </c>
      <c r="G427" s="650" t="s">
        <v>3762</v>
      </c>
      <c r="H427" s="650" t="s">
        <v>1839</v>
      </c>
      <c r="I427" s="650" t="s">
        <v>2121</v>
      </c>
      <c r="J427" s="650" t="s">
        <v>2122</v>
      </c>
      <c r="K427" s="650" t="s">
        <v>3490</v>
      </c>
      <c r="L427" s="651">
        <v>804.58</v>
      </c>
      <c r="M427" s="651">
        <v>804.58</v>
      </c>
      <c r="N427" s="650">
        <v>1</v>
      </c>
      <c r="O427" s="731">
        <v>0.5</v>
      </c>
      <c r="P427" s="651">
        <v>804.58</v>
      </c>
      <c r="Q427" s="666">
        <v>1</v>
      </c>
      <c r="R427" s="650">
        <v>1</v>
      </c>
      <c r="S427" s="666">
        <v>1</v>
      </c>
      <c r="T427" s="731">
        <v>0.5</v>
      </c>
      <c r="U427" s="689">
        <v>1</v>
      </c>
    </row>
    <row r="428" spans="1:21" ht="14.4" customHeight="1" x14ac:dyDescent="0.3">
      <c r="A428" s="649">
        <v>21</v>
      </c>
      <c r="B428" s="650" t="s">
        <v>581</v>
      </c>
      <c r="C428" s="650">
        <v>89301211</v>
      </c>
      <c r="D428" s="729" t="s">
        <v>5558</v>
      </c>
      <c r="E428" s="730" t="s">
        <v>3659</v>
      </c>
      <c r="F428" s="650" t="s">
        <v>3625</v>
      </c>
      <c r="G428" s="650" t="s">
        <v>4121</v>
      </c>
      <c r="H428" s="650" t="s">
        <v>1839</v>
      </c>
      <c r="I428" s="650" t="s">
        <v>4122</v>
      </c>
      <c r="J428" s="650" t="s">
        <v>4123</v>
      </c>
      <c r="K428" s="650" t="s">
        <v>4124</v>
      </c>
      <c r="L428" s="651">
        <v>50.57</v>
      </c>
      <c r="M428" s="651">
        <v>50.57</v>
      </c>
      <c r="N428" s="650">
        <v>1</v>
      </c>
      <c r="O428" s="731">
        <v>0.5</v>
      </c>
      <c r="P428" s="651">
        <v>50.57</v>
      </c>
      <c r="Q428" s="666">
        <v>1</v>
      </c>
      <c r="R428" s="650">
        <v>1</v>
      </c>
      <c r="S428" s="666">
        <v>1</v>
      </c>
      <c r="T428" s="731">
        <v>0.5</v>
      </c>
      <c r="U428" s="689">
        <v>1</v>
      </c>
    </row>
    <row r="429" spans="1:21" ht="14.4" customHeight="1" x14ac:dyDescent="0.3">
      <c r="A429" s="649">
        <v>21</v>
      </c>
      <c r="B429" s="650" t="s">
        <v>581</v>
      </c>
      <c r="C429" s="650">
        <v>89301211</v>
      </c>
      <c r="D429" s="729" t="s">
        <v>5558</v>
      </c>
      <c r="E429" s="730" t="s">
        <v>3659</v>
      </c>
      <c r="F429" s="650" t="s">
        <v>3625</v>
      </c>
      <c r="G429" s="650" t="s">
        <v>3670</v>
      </c>
      <c r="H429" s="650" t="s">
        <v>582</v>
      </c>
      <c r="I429" s="650" t="s">
        <v>2347</v>
      </c>
      <c r="J429" s="650" t="s">
        <v>957</v>
      </c>
      <c r="K429" s="650" t="s">
        <v>2348</v>
      </c>
      <c r="L429" s="651">
        <v>0</v>
      </c>
      <c r="M429" s="651">
        <v>0</v>
      </c>
      <c r="N429" s="650">
        <v>2</v>
      </c>
      <c r="O429" s="731">
        <v>0.5</v>
      </c>
      <c r="P429" s="651"/>
      <c r="Q429" s="666"/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21</v>
      </c>
      <c r="B430" s="650" t="s">
        <v>581</v>
      </c>
      <c r="C430" s="650">
        <v>89301211</v>
      </c>
      <c r="D430" s="729" t="s">
        <v>5558</v>
      </c>
      <c r="E430" s="730" t="s">
        <v>3659</v>
      </c>
      <c r="F430" s="650" t="s">
        <v>3625</v>
      </c>
      <c r="G430" s="650" t="s">
        <v>3776</v>
      </c>
      <c r="H430" s="650" t="s">
        <v>582</v>
      </c>
      <c r="I430" s="650" t="s">
        <v>960</v>
      </c>
      <c r="J430" s="650" t="s">
        <v>3777</v>
      </c>
      <c r="K430" s="650" t="s">
        <v>3778</v>
      </c>
      <c r="L430" s="651">
        <v>56.01</v>
      </c>
      <c r="M430" s="651">
        <v>616.11</v>
      </c>
      <c r="N430" s="650">
        <v>11</v>
      </c>
      <c r="O430" s="731">
        <v>7</v>
      </c>
      <c r="P430" s="651">
        <v>56.01</v>
      </c>
      <c r="Q430" s="666">
        <v>9.0909090909090898E-2</v>
      </c>
      <c r="R430" s="650">
        <v>1</v>
      </c>
      <c r="S430" s="666">
        <v>9.0909090909090912E-2</v>
      </c>
      <c r="T430" s="731">
        <v>0.5</v>
      </c>
      <c r="U430" s="689">
        <v>7.1428571428571425E-2</v>
      </c>
    </row>
    <row r="431" spans="1:21" ht="14.4" customHeight="1" x14ac:dyDescent="0.3">
      <c r="A431" s="649">
        <v>21</v>
      </c>
      <c r="B431" s="650" t="s">
        <v>581</v>
      </c>
      <c r="C431" s="650">
        <v>89301211</v>
      </c>
      <c r="D431" s="729" t="s">
        <v>5558</v>
      </c>
      <c r="E431" s="730" t="s">
        <v>3659</v>
      </c>
      <c r="F431" s="650" t="s">
        <v>3625</v>
      </c>
      <c r="G431" s="650" t="s">
        <v>3779</v>
      </c>
      <c r="H431" s="650" t="s">
        <v>582</v>
      </c>
      <c r="I431" s="650" t="s">
        <v>806</v>
      </c>
      <c r="J431" s="650" t="s">
        <v>807</v>
      </c>
      <c r="K431" s="650" t="s">
        <v>4125</v>
      </c>
      <c r="L431" s="651">
        <v>23.4</v>
      </c>
      <c r="M431" s="651">
        <v>46.8</v>
      </c>
      <c r="N431" s="650">
        <v>2</v>
      </c>
      <c r="O431" s="731">
        <v>1</v>
      </c>
      <c r="P431" s="651">
        <v>46.8</v>
      </c>
      <c r="Q431" s="666">
        <v>1</v>
      </c>
      <c r="R431" s="650">
        <v>2</v>
      </c>
      <c r="S431" s="666">
        <v>1</v>
      </c>
      <c r="T431" s="731">
        <v>1</v>
      </c>
      <c r="U431" s="689">
        <v>1</v>
      </c>
    </row>
    <row r="432" spans="1:21" ht="14.4" customHeight="1" x14ac:dyDescent="0.3">
      <c r="A432" s="649">
        <v>21</v>
      </c>
      <c r="B432" s="650" t="s">
        <v>581</v>
      </c>
      <c r="C432" s="650">
        <v>89301211</v>
      </c>
      <c r="D432" s="729" t="s">
        <v>5558</v>
      </c>
      <c r="E432" s="730" t="s">
        <v>3659</v>
      </c>
      <c r="F432" s="650" t="s">
        <v>3625</v>
      </c>
      <c r="G432" s="650" t="s">
        <v>4126</v>
      </c>
      <c r="H432" s="650" t="s">
        <v>582</v>
      </c>
      <c r="I432" s="650" t="s">
        <v>2171</v>
      </c>
      <c r="J432" s="650" t="s">
        <v>2172</v>
      </c>
      <c r="K432" s="650" t="s">
        <v>3986</v>
      </c>
      <c r="L432" s="651">
        <v>31.54</v>
      </c>
      <c r="M432" s="651">
        <v>31.54</v>
      </c>
      <c r="N432" s="650">
        <v>1</v>
      </c>
      <c r="O432" s="731">
        <v>0.5</v>
      </c>
      <c r="P432" s="651"/>
      <c r="Q432" s="666">
        <v>0</v>
      </c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21</v>
      </c>
      <c r="B433" s="650" t="s">
        <v>581</v>
      </c>
      <c r="C433" s="650">
        <v>89301211</v>
      </c>
      <c r="D433" s="729" t="s">
        <v>5558</v>
      </c>
      <c r="E433" s="730" t="s">
        <v>3659</v>
      </c>
      <c r="F433" s="650" t="s">
        <v>3625</v>
      </c>
      <c r="G433" s="650" t="s">
        <v>3671</v>
      </c>
      <c r="H433" s="650" t="s">
        <v>1839</v>
      </c>
      <c r="I433" s="650" t="s">
        <v>2865</v>
      </c>
      <c r="J433" s="650" t="s">
        <v>2018</v>
      </c>
      <c r="K433" s="650" t="s">
        <v>2866</v>
      </c>
      <c r="L433" s="651">
        <v>937.93</v>
      </c>
      <c r="M433" s="651">
        <v>3751.72</v>
      </c>
      <c r="N433" s="650">
        <v>4</v>
      </c>
      <c r="O433" s="731">
        <v>1.5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21</v>
      </c>
      <c r="B434" s="650" t="s">
        <v>581</v>
      </c>
      <c r="C434" s="650">
        <v>89301211</v>
      </c>
      <c r="D434" s="729" t="s">
        <v>5558</v>
      </c>
      <c r="E434" s="730" t="s">
        <v>3659</v>
      </c>
      <c r="F434" s="650" t="s">
        <v>3625</v>
      </c>
      <c r="G434" s="650" t="s">
        <v>3671</v>
      </c>
      <c r="H434" s="650" t="s">
        <v>1839</v>
      </c>
      <c r="I434" s="650" t="s">
        <v>2868</v>
      </c>
      <c r="J434" s="650" t="s">
        <v>2018</v>
      </c>
      <c r="K434" s="650" t="s">
        <v>2869</v>
      </c>
      <c r="L434" s="651">
        <v>1166.47</v>
      </c>
      <c r="M434" s="651">
        <v>1166.47</v>
      </c>
      <c r="N434" s="650">
        <v>1</v>
      </c>
      <c r="O434" s="731">
        <v>1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21</v>
      </c>
      <c r="B435" s="650" t="s">
        <v>581</v>
      </c>
      <c r="C435" s="650">
        <v>89301211</v>
      </c>
      <c r="D435" s="729" t="s">
        <v>5558</v>
      </c>
      <c r="E435" s="730" t="s">
        <v>3659</v>
      </c>
      <c r="F435" s="650" t="s">
        <v>3625</v>
      </c>
      <c r="G435" s="650" t="s">
        <v>3671</v>
      </c>
      <c r="H435" s="650" t="s">
        <v>1839</v>
      </c>
      <c r="I435" s="650" t="s">
        <v>1923</v>
      </c>
      <c r="J435" s="650" t="s">
        <v>1924</v>
      </c>
      <c r="K435" s="650" t="s">
        <v>2866</v>
      </c>
      <c r="L435" s="651">
        <v>1749.69</v>
      </c>
      <c r="M435" s="651">
        <v>5249.07</v>
      </c>
      <c r="N435" s="650">
        <v>3</v>
      </c>
      <c r="O435" s="731">
        <v>1.5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21</v>
      </c>
      <c r="B436" s="650" t="s">
        <v>581</v>
      </c>
      <c r="C436" s="650">
        <v>89301211</v>
      </c>
      <c r="D436" s="729" t="s">
        <v>5558</v>
      </c>
      <c r="E436" s="730" t="s">
        <v>3659</v>
      </c>
      <c r="F436" s="650" t="s">
        <v>3625</v>
      </c>
      <c r="G436" s="650" t="s">
        <v>3907</v>
      </c>
      <c r="H436" s="650" t="s">
        <v>582</v>
      </c>
      <c r="I436" s="650" t="s">
        <v>2222</v>
      </c>
      <c r="J436" s="650" t="s">
        <v>2223</v>
      </c>
      <c r="K436" s="650" t="s">
        <v>2224</v>
      </c>
      <c r="L436" s="651">
        <v>153.52000000000001</v>
      </c>
      <c r="M436" s="651">
        <v>153.52000000000001</v>
      </c>
      <c r="N436" s="650">
        <v>1</v>
      </c>
      <c r="O436" s="731">
        <v>1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21</v>
      </c>
      <c r="B437" s="650" t="s">
        <v>581</v>
      </c>
      <c r="C437" s="650">
        <v>89301211</v>
      </c>
      <c r="D437" s="729" t="s">
        <v>5558</v>
      </c>
      <c r="E437" s="730" t="s">
        <v>3659</v>
      </c>
      <c r="F437" s="650" t="s">
        <v>3625</v>
      </c>
      <c r="G437" s="650" t="s">
        <v>3672</v>
      </c>
      <c r="H437" s="650" t="s">
        <v>582</v>
      </c>
      <c r="I437" s="650" t="s">
        <v>4127</v>
      </c>
      <c r="J437" s="650" t="s">
        <v>3787</v>
      </c>
      <c r="K437" s="650" t="s">
        <v>4128</v>
      </c>
      <c r="L437" s="651">
        <v>342.89</v>
      </c>
      <c r="M437" s="651">
        <v>342.89</v>
      </c>
      <c r="N437" s="650">
        <v>1</v>
      </c>
      <c r="O437" s="731">
        <v>0.5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21</v>
      </c>
      <c r="B438" s="650" t="s">
        <v>581</v>
      </c>
      <c r="C438" s="650">
        <v>89301211</v>
      </c>
      <c r="D438" s="729" t="s">
        <v>5558</v>
      </c>
      <c r="E438" s="730" t="s">
        <v>3659</v>
      </c>
      <c r="F438" s="650" t="s">
        <v>3625</v>
      </c>
      <c r="G438" s="650" t="s">
        <v>3672</v>
      </c>
      <c r="H438" s="650" t="s">
        <v>582</v>
      </c>
      <c r="I438" s="650" t="s">
        <v>3791</v>
      </c>
      <c r="J438" s="650" t="s">
        <v>3674</v>
      </c>
      <c r="K438" s="650" t="s">
        <v>793</v>
      </c>
      <c r="L438" s="651">
        <v>97.97</v>
      </c>
      <c r="M438" s="651">
        <v>195.94</v>
      </c>
      <c r="N438" s="650">
        <v>2</v>
      </c>
      <c r="O438" s="731">
        <v>1</v>
      </c>
      <c r="P438" s="651"/>
      <c r="Q438" s="666">
        <v>0</v>
      </c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21</v>
      </c>
      <c r="B439" s="650" t="s">
        <v>581</v>
      </c>
      <c r="C439" s="650">
        <v>89301211</v>
      </c>
      <c r="D439" s="729" t="s">
        <v>5558</v>
      </c>
      <c r="E439" s="730" t="s">
        <v>3659</v>
      </c>
      <c r="F439" s="650" t="s">
        <v>3625</v>
      </c>
      <c r="G439" s="650" t="s">
        <v>3672</v>
      </c>
      <c r="H439" s="650" t="s">
        <v>582</v>
      </c>
      <c r="I439" s="650" t="s">
        <v>3878</v>
      </c>
      <c r="J439" s="650" t="s">
        <v>792</v>
      </c>
      <c r="K439" s="650" t="s">
        <v>3879</v>
      </c>
      <c r="L439" s="651">
        <v>48.98</v>
      </c>
      <c r="M439" s="651">
        <v>48.98</v>
      </c>
      <c r="N439" s="650">
        <v>1</v>
      </c>
      <c r="O439" s="731">
        <v>0.5</v>
      </c>
      <c r="P439" s="651"/>
      <c r="Q439" s="666">
        <v>0</v>
      </c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21</v>
      </c>
      <c r="B440" s="650" t="s">
        <v>581</v>
      </c>
      <c r="C440" s="650">
        <v>89301211</v>
      </c>
      <c r="D440" s="729" t="s">
        <v>5558</v>
      </c>
      <c r="E440" s="730" t="s">
        <v>3659</v>
      </c>
      <c r="F440" s="650" t="s">
        <v>3625</v>
      </c>
      <c r="G440" s="650" t="s">
        <v>3672</v>
      </c>
      <c r="H440" s="650" t="s">
        <v>582</v>
      </c>
      <c r="I440" s="650" t="s">
        <v>791</v>
      </c>
      <c r="J440" s="650" t="s">
        <v>792</v>
      </c>
      <c r="K440" s="650" t="s">
        <v>4012</v>
      </c>
      <c r="L440" s="651">
        <v>97.97</v>
      </c>
      <c r="M440" s="651">
        <v>391.88</v>
      </c>
      <c r="N440" s="650">
        <v>4</v>
      </c>
      <c r="O440" s="731">
        <v>2</v>
      </c>
      <c r="P440" s="651">
        <v>195.94</v>
      </c>
      <c r="Q440" s="666">
        <v>0.5</v>
      </c>
      <c r="R440" s="650">
        <v>2</v>
      </c>
      <c r="S440" s="666">
        <v>0.5</v>
      </c>
      <c r="T440" s="731">
        <v>1</v>
      </c>
      <c r="U440" s="689">
        <v>0.5</v>
      </c>
    </row>
    <row r="441" spans="1:21" ht="14.4" customHeight="1" x14ac:dyDescent="0.3">
      <c r="A441" s="649">
        <v>21</v>
      </c>
      <c r="B441" s="650" t="s">
        <v>581</v>
      </c>
      <c r="C441" s="650">
        <v>89301211</v>
      </c>
      <c r="D441" s="729" t="s">
        <v>5558</v>
      </c>
      <c r="E441" s="730" t="s">
        <v>3659</v>
      </c>
      <c r="F441" s="650" t="s">
        <v>3625</v>
      </c>
      <c r="G441" s="650" t="s">
        <v>3672</v>
      </c>
      <c r="H441" s="650" t="s">
        <v>582</v>
      </c>
      <c r="I441" s="650" t="s">
        <v>795</v>
      </c>
      <c r="J441" s="650" t="s">
        <v>792</v>
      </c>
      <c r="K441" s="650" t="s">
        <v>4013</v>
      </c>
      <c r="L441" s="651">
        <v>314.89999999999998</v>
      </c>
      <c r="M441" s="651">
        <v>629.79999999999995</v>
      </c>
      <c r="N441" s="650">
        <v>2</v>
      </c>
      <c r="O441" s="731">
        <v>1.5</v>
      </c>
      <c r="P441" s="651">
        <v>314.89999999999998</v>
      </c>
      <c r="Q441" s="666">
        <v>0.5</v>
      </c>
      <c r="R441" s="650">
        <v>1</v>
      </c>
      <c r="S441" s="666">
        <v>0.5</v>
      </c>
      <c r="T441" s="731">
        <v>0.5</v>
      </c>
      <c r="U441" s="689">
        <v>0.33333333333333331</v>
      </c>
    </row>
    <row r="442" spans="1:21" ht="14.4" customHeight="1" x14ac:dyDescent="0.3">
      <c r="A442" s="649">
        <v>21</v>
      </c>
      <c r="B442" s="650" t="s">
        <v>581</v>
      </c>
      <c r="C442" s="650">
        <v>89301211</v>
      </c>
      <c r="D442" s="729" t="s">
        <v>5558</v>
      </c>
      <c r="E442" s="730" t="s">
        <v>3659</v>
      </c>
      <c r="F442" s="650" t="s">
        <v>3625</v>
      </c>
      <c r="G442" s="650" t="s">
        <v>3669</v>
      </c>
      <c r="H442" s="650" t="s">
        <v>1839</v>
      </c>
      <c r="I442" s="650" t="s">
        <v>2042</v>
      </c>
      <c r="J442" s="650" t="s">
        <v>2043</v>
      </c>
      <c r="K442" s="650" t="s">
        <v>3418</v>
      </c>
      <c r="L442" s="651">
        <v>1359.61</v>
      </c>
      <c r="M442" s="651">
        <v>12236.489999999998</v>
      </c>
      <c r="N442" s="650">
        <v>9</v>
      </c>
      <c r="O442" s="731">
        <v>7.5</v>
      </c>
      <c r="P442" s="651">
        <v>8157.6599999999989</v>
      </c>
      <c r="Q442" s="666">
        <v>0.66666666666666674</v>
      </c>
      <c r="R442" s="650">
        <v>6</v>
      </c>
      <c r="S442" s="666">
        <v>0.66666666666666663</v>
      </c>
      <c r="T442" s="731">
        <v>5</v>
      </c>
      <c r="U442" s="689">
        <v>0.66666666666666663</v>
      </c>
    </row>
    <row r="443" spans="1:21" ht="14.4" customHeight="1" x14ac:dyDescent="0.3">
      <c r="A443" s="649">
        <v>21</v>
      </c>
      <c r="B443" s="650" t="s">
        <v>581</v>
      </c>
      <c r="C443" s="650">
        <v>89301211</v>
      </c>
      <c r="D443" s="729" t="s">
        <v>5558</v>
      </c>
      <c r="E443" s="730" t="s">
        <v>3659</v>
      </c>
      <c r="F443" s="650" t="s">
        <v>3625</v>
      </c>
      <c r="G443" s="650" t="s">
        <v>3796</v>
      </c>
      <c r="H443" s="650" t="s">
        <v>582</v>
      </c>
      <c r="I443" s="650" t="s">
        <v>2608</v>
      </c>
      <c r="J443" s="650" t="s">
        <v>2609</v>
      </c>
      <c r="K443" s="650" t="s">
        <v>2610</v>
      </c>
      <c r="L443" s="651">
        <v>305.12</v>
      </c>
      <c r="M443" s="651">
        <v>305.12</v>
      </c>
      <c r="N443" s="650">
        <v>1</v>
      </c>
      <c r="O443" s="731">
        <v>1</v>
      </c>
      <c r="P443" s="651">
        <v>305.12</v>
      </c>
      <c r="Q443" s="666">
        <v>1</v>
      </c>
      <c r="R443" s="650">
        <v>1</v>
      </c>
      <c r="S443" s="666">
        <v>1</v>
      </c>
      <c r="T443" s="731">
        <v>1</v>
      </c>
      <c r="U443" s="689">
        <v>1</v>
      </c>
    </row>
    <row r="444" spans="1:21" ht="14.4" customHeight="1" x14ac:dyDescent="0.3">
      <c r="A444" s="649">
        <v>21</v>
      </c>
      <c r="B444" s="650" t="s">
        <v>581</v>
      </c>
      <c r="C444" s="650">
        <v>89301211</v>
      </c>
      <c r="D444" s="729" t="s">
        <v>5558</v>
      </c>
      <c r="E444" s="730" t="s">
        <v>3659</v>
      </c>
      <c r="F444" s="650" t="s">
        <v>3625</v>
      </c>
      <c r="G444" s="650" t="s">
        <v>4073</v>
      </c>
      <c r="H444" s="650" t="s">
        <v>1839</v>
      </c>
      <c r="I444" s="650" t="s">
        <v>1905</v>
      </c>
      <c r="J444" s="650" t="s">
        <v>1906</v>
      </c>
      <c r="K444" s="650" t="s">
        <v>3412</v>
      </c>
      <c r="L444" s="651">
        <v>97.97</v>
      </c>
      <c r="M444" s="651">
        <v>97.97</v>
      </c>
      <c r="N444" s="650">
        <v>1</v>
      </c>
      <c r="O444" s="731">
        <v>0.5</v>
      </c>
      <c r="P444" s="651">
        <v>97.97</v>
      </c>
      <c r="Q444" s="666">
        <v>1</v>
      </c>
      <c r="R444" s="650">
        <v>1</v>
      </c>
      <c r="S444" s="666">
        <v>1</v>
      </c>
      <c r="T444" s="731">
        <v>0.5</v>
      </c>
      <c r="U444" s="689">
        <v>1</v>
      </c>
    </row>
    <row r="445" spans="1:21" ht="14.4" customHeight="1" x14ac:dyDescent="0.3">
      <c r="A445" s="649">
        <v>21</v>
      </c>
      <c r="B445" s="650" t="s">
        <v>581</v>
      </c>
      <c r="C445" s="650">
        <v>89301211</v>
      </c>
      <c r="D445" s="729" t="s">
        <v>5558</v>
      </c>
      <c r="E445" s="730" t="s">
        <v>3659</v>
      </c>
      <c r="F445" s="650" t="s">
        <v>3625</v>
      </c>
      <c r="G445" s="650" t="s">
        <v>4073</v>
      </c>
      <c r="H445" s="650" t="s">
        <v>1839</v>
      </c>
      <c r="I445" s="650" t="s">
        <v>4129</v>
      </c>
      <c r="J445" s="650" t="s">
        <v>1906</v>
      </c>
      <c r="K445" s="650" t="s">
        <v>4130</v>
      </c>
      <c r="L445" s="651">
        <v>0</v>
      </c>
      <c r="M445" s="651">
        <v>0</v>
      </c>
      <c r="N445" s="650">
        <v>1</v>
      </c>
      <c r="O445" s="731">
        <v>0.5</v>
      </c>
      <c r="P445" s="651"/>
      <c r="Q445" s="666"/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21</v>
      </c>
      <c r="B446" s="650" t="s">
        <v>581</v>
      </c>
      <c r="C446" s="650">
        <v>89301211</v>
      </c>
      <c r="D446" s="729" t="s">
        <v>5558</v>
      </c>
      <c r="E446" s="730" t="s">
        <v>3659</v>
      </c>
      <c r="F446" s="650" t="s">
        <v>3625</v>
      </c>
      <c r="G446" s="650" t="s">
        <v>3804</v>
      </c>
      <c r="H446" s="650" t="s">
        <v>1839</v>
      </c>
      <c r="I446" s="650" t="s">
        <v>1973</v>
      </c>
      <c r="J446" s="650" t="s">
        <v>1974</v>
      </c>
      <c r="K446" s="650" t="s">
        <v>1975</v>
      </c>
      <c r="L446" s="651">
        <v>67.42</v>
      </c>
      <c r="M446" s="651">
        <v>67.42</v>
      </c>
      <c r="N446" s="650">
        <v>1</v>
      </c>
      <c r="O446" s="731">
        <v>1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21</v>
      </c>
      <c r="B447" s="650" t="s">
        <v>581</v>
      </c>
      <c r="C447" s="650">
        <v>89301211</v>
      </c>
      <c r="D447" s="729" t="s">
        <v>5558</v>
      </c>
      <c r="E447" s="730" t="s">
        <v>3659</v>
      </c>
      <c r="F447" s="650" t="s">
        <v>3625</v>
      </c>
      <c r="G447" s="650" t="s">
        <v>4131</v>
      </c>
      <c r="H447" s="650" t="s">
        <v>582</v>
      </c>
      <c r="I447" s="650" t="s">
        <v>4132</v>
      </c>
      <c r="J447" s="650" t="s">
        <v>4133</v>
      </c>
      <c r="K447" s="650" t="s">
        <v>4134</v>
      </c>
      <c r="L447" s="651">
        <v>0</v>
      </c>
      <c r="M447" s="651">
        <v>0</v>
      </c>
      <c r="N447" s="650">
        <v>1</v>
      </c>
      <c r="O447" s="731">
        <v>0.5</v>
      </c>
      <c r="P447" s="651">
        <v>0</v>
      </c>
      <c r="Q447" s="666"/>
      <c r="R447" s="650">
        <v>1</v>
      </c>
      <c r="S447" s="666">
        <v>1</v>
      </c>
      <c r="T447" s="731">
        <v>0.5</v>
      </c>
      <c r="U447" s="689">
        <v>1</v>
      </c>
    </row>
    <row r="448" spans="1:21" ht="14.4" customHeight="1" x14ac:dyDescent="0.3">
      <c r="A448" s="649">
        <v>21</v>
      </c>
      <c r="B448" s="650" t="s">
        <v>581</v>
      </c>
      <c r="C448" s="650">
        <v>89301211</v>
      </c>
      <c r="D448" s="729" t="s">
        <v>5558</v>
      </c>
      <c r="E448" s="730" t="s">
        <v>3659</v>
      </c>
      <c r="F448" s="650" t="s">
        <v>3625</v>
      </c>
      <c r="G448" s="650" t="s">
        <v>3805</v>
      </c>
      <c r="H448" s="650" t="s">
        <v>582</v>
      </c>
      <c r="I448" s="650" t="s">
        <v>1782</v>
      </c>
      <c r="J448" s="650" t="s">
        <v>850</v>
      </c>
      <c r="K448" s="650" t="s">
        <v>1165</v>
      </c>
      <c r="L448" s="651">
        <v>113.37</v>
      </c>
      <c r="M448" s="651">
        <v>113.37</v>
      </c>
      <c r="N448" s="650">
        <v>1</v>
      </c>
      <c r="O448" s="731">
        <v>0.5</v>
      </c>
      <c r="P448" s="651">
        <v>113.37</v>
      </c>
      <c r="Q448" s="666">
        <v>1</v>
      </c>
      <c r="R448" s="650">
        <v>1</v>
      </c>
      <c r="S448" s="666">
        <v>1</v>
      </c>
      <c r="T448" s="731">
        <v>0.5</v>
      </c>
      <c r="U448" s="689">
        <v>1</v>
      </c>
    </row>
    <row r="449" spans="1:21" ht="14.4" customHeight="1" x14ac:dyDescent="0.3">
      <c r="A449" s="649">
        <v>21</v>
      </c>
      <c r="B449" s="650" t="s">
        <v>581</v>
      </c>
      <c r="C449" s="650">
        <v>89301211</v>
      </c>
      <c r="D449" s="729" t="s">
        <v>5558</v>
      </c>
      <c r="E449" s="730" t="s">
        <v>3659</v>
      </c>
      <c r="F449" s="650" t="s">
        <v>3625</v>
      </c>
      <c r="G449" s="650" t="s">
        <v>3805</v>
      </c>
      <c r="H449" s="650" t="s">
        <v>582</v>
      </c>
      <c r="I449" s="650" t="s">
        <v>849</v>
      </c>
      <c r="J449" s="650" t="s">
        <v>850</v>
      </c>
      <c r="K449" s="650" t="s">
        <v>851</v>
      </c>
      <c r="L449" s="651">
        <v>56.69</v>
      </c>
      <c r="M449" s="651">
        <v>453.52</v>
      </c>
      <c r="N449" s="650">
        <v>8</v>
      </c>
      <c r="O449" s="731">
        <v>5</v>
      </c>
      <c r="P449" s="651">
        <v>170.07</v>
      </c>
      <c r="Q449" s="666">
        <v>0.375</v>
      </c>
      <c r="R449" s="650">
        <v>3</v>
      </c>
      <c r="S449" s="666">
        <v>0.375</v>
      </c>
      <c r="T449" s="731">
        <v>1.5</v>
      </c>
      <c r="U449" s="689">
        <v>0.3</v>
      </c>
    </row>
    <row r="450" spans="1:21" ht="14.4" customHeight="1" x14ac:dyDescent="0.3">
      <c r="A450" s="649">
        <v>21</v>
      </c>
      <c r="B450" s="650" t="s">
        <v>581</v>
      </c>
      <c r="C450" s="650">
        <v>89301211</v>
      </c>
      <c r="D450" s="729" t="s">
        <v>5558</v>
      </c>
      <c r="E450" s="730" t="s">
        <v>3659</v>
      </c>
      <c r="F450" s="650" t="s">
        <v>3625</v>
      </c>
      <c r="G450" s="650" t="s">
        <v>3806</v>
      </c>
      <c r="H450" s="650" t="s">
        <v>582</v>
      </c>
      <c r="I450" s="650" t="s">
        <v>1294</v>
      </c>
      <c r="J450" s="650" t="s">
        <v>3809</v>
      </c>
      <c r="K450" s="650" t="s">
        <v>3810</v>
      </c>
      <c r="L450" s="651">
        <v>91.52</v>
      </c>
      <c r="M450" s="651">
        <v>91.52</v>
      </c>
      <c r="N450" s="650">
        <v>1</v>
      </c>
      <c r="O450" s="731">
        <v>0.5</v>
      </c>
      <c r="P450" s="651">
        <v>91.52</v>
      </c>
      <c r="Q450" s="666">
        <v>1</v>
      </c>
      <c r="R450" s="650">
        <v>1</v>
      </c>
      <c r="S450" s="666">
        <v>1</v>
      </c>
      <c r="T450" s="731">
        <v>0.5</v>
      </c>
      <c r="U450" s="689">
        <v>1</v>
      </c>
    </row>
    <row r="451" spans="1:21" ht="14.4" customHeight="1" x14ac:dyDescent="0.3">
      <c r="A451" s="649">
        <v>21</v>
      </c>
      <c r="B451" s="650" t="s">
        <v>581</v>
      </c>
      <c r="C451" s="650">
        <v>89301211</v>
      </c>
      <c r="D451" s="729" t="s">
        <v>5558</v>
      </c>
      <c r="E451" s="730" t="s">
        <v>3659</v>
      </c>
      <c r="F451" s="650" t="s">
        <v>3625</v>
      </c>
      <c r="G451" s="650" t="s">
        <v>4135</v>
      </c>
      <c r="H451" s="650" t="s">
        <v>1839</v>
      </c>
      <c r="I451" s="650" t="s">
        <v>2959</v>
      </c>
      <c r="J451" s="650" t="s">
        <v>2936</v>
      </c>
      <c r="K451" s="650" t="s">
        <v>3578</v>
      </c>
      <c r="L451" s="651">
        <v>1344.66</v>
      </c>
      <c r="M451" s="651">
        <v>1344.66</v>
      </c>
      <c r="N451" s="650">
        <v>1</v>
      </c>
      <c r="O451" s="731">
        <v>1</v>
      </c>
      <c r="P451" s="651">
        <v>1344.66</v>
      </c>
      <c r="Q451" s="666">
        <v>1</v>
      </c>
      <c r="R451" s="650">
        <v>1</v>
      </c>
      <c r="S451" s="666">
        <v>1</v>
      </c>
      <c r="T451" s="731">
        <v>1</v>
      </c>
      <c r="U451" s="689">
        <v>1</v>
      </c>
    </row>
    <row r="452" spans="1:21" ht="14.4" customHeight="1" x14ac:dyDescent="0.3">
      <c r="A452" s="649">
        <v>21</v>
      </c>
      <c r="B452" s="650" t="s">
        <v>581</v>
      </c>
      <c r="C452" s="650">
        <v>89301211</v>
      </c>
      <c r="D452" s="729" t="s">
        <v>5558</v>
      </c>
      <c r="E452" s="730" t="s">
        <v>3659</v>
      </c>
      <c r="F452" s="650" t="s">
        <v>3625</v>
      </c>
      <c r="G452" s="650" t="s">
        <v>3812</v>
      </c>
      <c r="H452" s="650" t="s">
        <v>1839</v>
      </c>
      <c r="I452" s="650" t="s">
        <v>1944</v>
      </c>
      <c r="J452" s="650" t="s">
        <v>3405</v>
      </c>
      <c r="K452" s="650" t="s">
        <v>3406</v>
      </c>
      <c r="L452" s="651">
        <v>32.630000000000003</v>
      </c>
      <c r="M452" s="651">
        <v>65.260000000000005</v>
      </c>
      <c r="N452" s="650">
        <v>2</v>
      </c>
      <c r="O452" s="731">
        <v>1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21</v>
      </c>
      <c r="B453" s="650" t="s">
        <v>581</v>
      </c>
      <c r="C453" s="650">
        <v>89301211</v>
      </c>
      <c r="D453" s="729" t="s">
        <v>5558</v>
      </c>
      <c r="E453" s="730" t="s">
        <v>3659</v>
      </c>
      <c r="F453" s="650" t="s">
        <v>3625</v>
      </c>
      <c r="G453" s="650" t="s">
        <v>3812</v>
      </c>
      <c r="H453" s="650" t="s">
        <v>1839</v>
      </c>
      <c r="I453" s="650" t="s">
        <v>1944</v>
      </c>
      <c r="J453" s="650" t="s">
        <v>3405</v>
      </c>
      <c r="K453" s="650" t="s">
        <v>3406</v>
      </c>
      <c r="L453" s="651">
        <v>37.65</v>
      </c>
      <c r="M453" s="651">
        <v>37.65</v>
      </c>
      <c r="N453" s="650">
        <v>1</v>
      </c>
      <c r="O453" s="731">
        <v>0.5</v>
      </c>
      <c r="P453" s="651">
        <v>37.65</v>
      </c>
      <c r="Q453" s="666">
        <v>1</v>
      </c>
      <c r="R453" s="650">
        <v>1</v>
      </c>
      <c r="S453" s="666">
        <v>1</v>
      </c>
      <c r="T453" s="731">
        <v>0.5</v>
      </c>
      <c r="U453" s="689">
        <v>1</v>
      </c>
    </row>
    <row r="454" spans="1:21" ht="14.4" customHeight="1" x14ac:dyDescent="0.3">
      <c r="A454" s="649">
        <v>21</v>
      </c>
      <c r="B454" s="650" t="s">
        <v>581</v>
      </c>
      <c r="C454" s="650">
        <v>89301211</v>
      </c>
      <c r="D454" s="729" t="s">
        <v>5558</v>
      </c>
      <c r="E454" s="730" t="s">
        <v>3659</v>
      </c>
      <c r="F454" s="650" t="s">
        <v>3625</v>
      </c>
      <c r="G454" s="650" t="s">
        <v>3821</v>
      </c>
      <c r="H454" s="650" t="s">
        <v>582</v>
      </c>
      <c r="I454" s="650" t="s">
        <v>857</v>
      </c>
      <c r="J454" s="650" t="s">
        <v>3822</v>
      </c>
      <c r="K454" s="650" t="s">
        <v>3823</v>
      </c>
      <c r="L454" s="651">
        <v>0</v>
      </c>
      <c r="M454" s="651">
        <v>0</v>
      </c>
      <c r="N454" s="650">
        <v>4</v>
      </c>
      <c r="O454" s="731">
        <v>2.5</v>
      </c>
      <c r="P454" s="651">
        <v>0</v>
      </c>
      <c r="Q454" s="666"/>
      <c r="R454" s="650">
        <v>2</v>
      </c>
      <c r="S454" s="666">
        <v>0.5</v>
      </c>
      <c r="T454" s="731">
        <v>1</v>
      </c>
      <c r="U454" s="689">
        <v>0.4</v>
      </c>
    </row>
    <row r="455" spans="1:21" ht="14.4" customHeight="1" x14ac:dyDescent="0.3">
      <c r="A455" s="649">
        <v>21</v>
      </c>
      <c r="B455" s="650" t="s">
        <v>581</v>
      </c>
      <c r="C455" s="650">
        <v>89301211</v>
      </c>
      <c r="D455" s="729" t="s">
        <v>5558</v>
      </c>
      <c r="E455" s="730" t="s">
        <v>3659</v>
      </c>
      <c r="F455" s="650" t="s">
        <v>3625</v>
      </c>
      <c r="G455" s="650" t="s">
        <v>3824</v>
      </c>
      <c r="H455" s="650" t="s">
        <v>582</v>
      </c>
      <c r="I455" s="650" t="s">
        <v>4136</v>
      </c>
      <c r="J455" s="650" t="s">
        <v>4137</v>
      </c>
      <c r="K455" s="650" t="s">
        <v>3252</v>
      </c>
      <c r="L455" s="651">
        <v>131.96</v>
      </c>
      <c r="M455" s="651">
        <v>131.96</v>
      </c>
      <c r="N455" s="650">
        <v>1</v>
      </c>
      <c r="O455" s="731">
        <v>1</v>
      </c>
      <c r="P455" s="651"/>
      <c r="Q455" s="666">
        <v>0</v>
      </c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21</v>
      </c>
      <c r="B456" s="650" t="s">
        <v>581</v>
      </c>
      <c r="C456" s="650">
        <v>89301211</v>
      </c>
      <c r="D456" s="729" t="s">
        <v>5558</v>
      </c>
      <c r="E456" s="730" t="s">
        <v>3659</v>
      </c>
      <c r="F456" s="650" t="s">
        <v>3625</v>
      </c>
      <c r="G456" s="650" t="s">
        <v>4138</v>
      </c>
      <c r="H456" s="650" t="s">
        <v>582</v>
      </c>
      <c r="I456" s="650" t="s">
        <v>2234</v>
      </c>
      <c r="J456" s="650" t="s">
        <v>2235</v>
      </c>
      <c r="K456" s="650" t="s">
        <v>2482</v>
      </c>
      <c r="L456" s="651">
        <v>104.9</v>
      </c>
      <c r="M456" s="651">
        <v>104.9</v>
      </c>
      <c r="N456" s="650">
        <v>1</v>
      </c>
      <c r="O456" s="731">
        <v>0.5</v>
      </c>
      <c r="P456" s="651">
        <v>104.9</v>
      </c>
      <c r="Q456" s="666">
        <v>1</v>
      </c>
      <c r="R456" s="650">
        <v>1</v>
      </c>
      <c r="S456" s="666">
        <v>1</v>
      </c>
      <c r="T456" s="731">
        <v>0.5</v>
      </c>
      <c r="U456" s="689">
        <v>1</v>
      </c>
    </row>
    <row r="457" spans="1:21" ht="14.4" customHeight="1" x14ac:dyDescent="0.3">
      <c r="A457" s="649">
        <v>21</v>
      </c>
      <c r="B457" s="650" t="s">
        <v>581</v>
      </c>
      <c r="C457" s="650">
        <v>89301211</v>
      </c>
      <c r="D457" s="729" t="s">
        <v>5558</v>
      </c>
      <c r="E457" s="730" t="s">
        <v>3659</v>
      </c>
      <c r="F457" s="650" t="s">
        <v>3625</v>
      </c>
      <c r="G457" s="650" t="s">
        <v>3829</v>
      </c>
      <c r="H457" s="650" t="s">
        <v>582</v>
      </c>
      <c r="I457" s="650" t="s">
        <v>1112</v>
      </c>
      <c r="J457" s="650" t="s">
        <v>946</v>
      </c>
      <c r="K457" s="650" t="s">
        <v>3830</v>
      </c>
      <c r="L457" s="651">
        <v>96.72</v>
      </c>
      <c r="M457" s="651">
        <v>773.7600000000001</v>
      </c>
      <c r="N457" s="650">
        <v>8</v>
      </c>
      <c r="O457" s="731">
        <v>6.5</v>
      </c>
      <c r="P457" s="651"/>
      <c r="Q457" s="666">
        <v>0</v>
      </c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21</v>
      </c>
      <c r="B458" s="650" t="s">
        <v>581</v>
      </c>
      <c r="C458" s="650">
        <v>89301211</v>
      </c>
      <c r="D458" s="729" t="s">
        <v>5558</v>
      </c>
      <c r="E458" s="730" t="s">
        <v>3659</v>
      </c>
      <c r="F458" s="650" t="s">
        <v>3625</v>
      </c>
      <c r="G458" s="650" t="s">
        <v>3829</v>
      </c>
      <c r="H458" s="650" t="s">
        <v>582</v>
      </c>
      <c r="I458" s="650" t="s">
        <v>1112</v>
      </c>
      <c r="J458" s="650" t="s">
        <v>946</v>
      </c>
      <c r="K458" s="650" t="s">
        <v>3830</v>
      </c>
      <c r="L458" s="651">
        <v>89.66</v>
      </c>
      <c r="M458" s="651">
        <v>179.32</v>
      </c>
      <c r="N458" s="650">
        <v>2</v>
      </c>
      <c r="O458" s="731">
        <v>1.5</v>
      </c>
      <c r="P458" s="651"/>
      <c r="Q458" s="666">
        <v>0</v>
      </c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21</v>
      </c>
      <c r="B459" s="650" t="s">
        <v>581</v>
      </c>
      <c r="C459" s="650">
        <v>89301211</v>
      </c>
      <c r="D459" s="729" t="s">
        <v>5558</v>
      </c>
      <c r="E459" s="730" t="s">
        <v>3659</v>
      </c>
      <c r="F459" s="650" t="s">
        <v>3625</v>
      </c>
      <c r="G459" s="650" t="s">
        <v>3829</v>
      </c>
      <c r="H459" s="650" t="s">
        <v>582</v>
      </c>
      <c r="I459" s="650" t="s">
        <v>2344</v>
      </c>
      <c r="J459" s="650" t="s">
        <v>946</v>
      </c>
      <c r="K459" s="650" t="s">
        <v>3882</v>
      </c>
      <c r="L459" s="651">
        <v>57.85</v>
      </c>
      <c r="M459" s="651">
        <v>289.25</v>
      </c>
      <c r="N459" s="650">
        <v>5</v>
      </c>
      <c r="O459" s="731">
        <v>3</v>
      </c>
      <c r="P459" s="651"/>
      <c r="Q459" s="666">
        <v>0</v>
      </c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21</v>
      </c>
      <c r="B460" s="650" t="s">
        <v>581</v>
      </c>
      <c r="C460" s="650">
        <v>89301211</v>
      </c>
      <c r="D460" s="729" t="s">
        <v>5558</v>
      </c>
      <c r="E460" s="730" t="s">
        <v>3659</v>
      </c>
      <c r="F460" s="650" t="s">
        <v>3625</v>
      </c>
      <c r="G460" s="650" t="s">
        <v>3883</v>
      </c>
      <c r="H460" s="650" t="s">
        <v>582</v>
      </c>
      <c r="I460" s="650" t="s">
        <v>4139</v>
      </c>
      <c r="J460" s="650" t="s">
        <v>2453</v>
      </c>
      <c r="K460" s="650" t="s">
        <v>4140</v>
      </c>
      <c r="L460" s="651">
        <v>0</v>
      </c>
      <c r="M460" s="651">
        <v>0</v>
      </c>
      <c r="N460" s="650">
        <v>1</v>
      </c>
      <c r="O460" s="731">
        <v>0.5</v>
      </c>
      <c r="P460" s="651">
        <v>0</v>
      </c>
      <c r="Q460" s="666"/>
      <c r="R460" s="650">
        <v>1</v>
      </c>
      <c r="S460" s="666">
        <v>1</v>
      </c>
      <c r="T460" s="731">
        <v>0.5</v>
      </c>
      <c r="U460" s="689">
        <v>1</v>
      </c>
    </row>
    <row r="461" spans="1:21" ht="14.4" customHeight="1" x14ac:dyDescent="0.3">
      <c r="A461" s="649">
        <v>21</v>
      </c>
      <c r="B461" s="650" t="s">
        <v>581</v>
      </c>
      <c r="C461" s="650">
        <v>89301211</v>
      </c>
      <c r="D461" s="729" t="s">
        <v>5558</v>
      </c>
      <c r="E461" s="730" t="s">
        <v>3659</v>
      </c>
      <c r="F461" s="650" t="s">
        <v>3625</v>
      </c>
      <c r="G461" s="650" t="s">
        <v>3831</v>
      </c>
      <c r="H461" s="650" t="s">
        <v>1839</v>
      </c>
      <c r="I461" s="650" t="s">
        <v>1878</v>
      </c>
      <c r="J461" s="650" t="s">
        <v>1879</v>
      </c>
      <c r="K461" s="650" t="s">
        <v>1880</v>
      </c>
      <c r="L461" s="651">
        <v>32.74</v>
      </c>
      <c r="M461" s="651">
        <v>32.74</v>
      </c>
      <c r="N461" s="650">
        <v>1</v>
      </c>
      <c r="O461" s="731">
        <v>1</v>
      </c>
      <c r="P461" s="651"/>
      <c r="Q461" s="666">
        <v>0</v>
      </c>
      <c r="R461" s="650"/>
      <c r="S461" s="666">
        <v>0</v>
      </c>
      <c r="T461" s="731"/>
      <c r="U461" s="689">
        <v>0</v>
      </c>
    </row>
    <row r="462" spans="1:21" ht="14.4" customHeight="1" x14ac:dyDescent="0.3">
      <c r="A462" s="649">
        <v>21</v>
      </c>
      <c r="B462" s="650" t="s">
        <v>581</v>
      </c>
      <c r="C462" s="650">
        <v>89301211</v>
      </c>
      <c r="D462" s="729" t="s">
        <v>5558</v>
      </c>
      <c r="E462" s="730" t="s">
        <v>3659</v>
      </c>
      <c r="F462" s="650" t="s">
        <v>3625</v>
      </c>
      <c r="G462" s="650" t="s">
        <v>3831</v>
      </c>
      <c r="H462" s="650" t="s">
        <v>1839</v>
      </c>
      <c r="I462" s="650" t="s">
        <v>2082</v>
      </c>
      <c r="J462" s="650" t="s">
        <v>2083</v>
      </c>
      <c r="K462" s="650" t="s">
        <v>1472</v>
      </c>
      <c r="L462" s="651">
        <v>196.46</v>
      </c>
      <c r="M462" s="651">
        <v>196.46</v>
      </c>
      <c r="N462" s="650">
        <v>1</v>
      </c>
      <c r="O462" s="731">
        <v>1</v>
      </c>
      <c r="P462" s="651"/>
      <c r="Q462" s="666">
        <v>0</v>
      </c>
      <c r="R462" s="650"/>
      <c r="S462" s="666">
        <v>0</v>
      </c>
      <c r="T462" s="731"/>
      <c r="U462" s="689">
        <v>0</v>
      </c>
    </row>
    <row r="463" spans="1:21" ht="14.4" customHeight="1" x14ac:dyDescent="0.3">
      <c r="A463" s="649">
        <v>21</v>
      </c>
      <c r="B463" s="650" t="s">
        <v>581</v>
      </c>
      <c r="C463" s="650">
        <v>89301211</v>
      </c>
      <c r="D463" s="729" t="s">
        <v>5558</v>
      </c>
      <c r="E463" s="730" t="s">
        <v>3659</v>
      </c>
      <c r="F463" s="650" t="s">
        <v>3625</v>
      </c>
      <c r="G463" s="650" t="s">
        <v>3831</v>
      </c>
      <c r="H463" s="650" t="s">
        <v>1839</v>
      </c>
      <c r="I463" s="650" t="s">
        <v>1920</v>
      </c>
      <c r="J463" s="650" t="s">
        <v>1917</v>
      </c>
      <c r="K463" s="650" t="s">
        <v>2826</v>
      </c>
      <c r="L463" s="651">
        <v>98.23</v>
      </c>
      <c r="M463" s="651">
        <v>196.46</v>
      </c>
      <c r="N463" s="650">
        <v>2</v>
      </c>
      <c r="O463" s="731">
        <v>0.5</v>
      </c>
      <c r="P463" s="651"/>
      <c r="Q463" s="666">
        <v>0</v>
      </c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21</v>
      </c>
      <c r="B464" s="650" t="s">
        <v>581</v>
      </c>
      <c r="C464" s="650">
        <v>89301211</v>
      </c>
      <c r="D464" s="729" t="s">
        <v>5558</v>
      </c>
      <c r="E464" s="730" t="s">
        <v>3659</v>
      </c>
      <c r="F464" s="650" t="s">
        <v>3625</v>
      </c>
      <c r="G464" s="650" t="s">
        <v>3831</v>
      </c>
      <c r="H464" s="650" t="s">
        <v>1839</v>
      </c>
      <c r="I464" s="650" t="s">
        <v>4039</v>
      </c>
      <c r="J464" s="650" t="s">
        <v>1917</v>
      </c>
      <c r="K464" s="650" t="s">
        <v>4040</v>
      </c>
      <c r="L464" s="651">
        <v>163.72999999999999</v>
      </c>
      <c r="M464" s="651">
        <v>327.45999999999998</v>
      </c>
      <c r="N464" s="650">
        <v>2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21</v>
      </c>
      <c r="B465" s="650" t="s">
        <v>581</v>
      </c>
      <c r="C465" s="650">
        <v>89301211</v>
      </c>
      <c r="D465" s="729" t="s">
        <v>5558</v>
      </c>
      <c r="E465" s="730" t="s">
        <v>3659</v>
      </c>
      <c r="F465" s="650" t="s">
        <v>3625</v>
      </c>
      <c r="G465" s="650" t="s">
        <v>3831</v>
      </c>
      <c r="H465" s="650" t="s">
        <v>1839</v>
      </c>
      <c r="I465" s="650" t="s">
        <v>4083</v>
      </c>
      <c r="J465" s="650" t="s">
        <v>2036</v>
      </c>
      <c r="K465" s="650" t="s">
        <v>4084</v>
      </c>
      <c r="L465" s="651">
        <v>314.33999999999997</v>
      </c>
      <c r="M465" s="651">
        <v>314.33999999999997</v>
      </c>
      <c r="N465" s="650">
        <v>1</v>
      </c>
      <c r="O465" s="731">
        <v>1</v>
      </c>
      <c r="P465" s="651"/>
      <c r="Q465" s="666">
        <v>0</v>
      </c>
      <c r="R465" s="650"/>
      <c r="S465" s="666">
        <v>0</v>
      </c>
      <c r="T465" s="731"/>
      <c r="U465" s="689">
        <v>0</v>
      </c>
    </row>
    <row r="466" spans="1:21" ht="14.4" customHeight="1" x14ac:dyDescent="0.3">
      <c r="A466" s="649">
        <v>21</v>
      </c>
      <c r="B466" s="650" t="s">
        <v>581</v>
      </c>
      <c r="C466" s="650">
        <v>89301211</v>
      </c>
      <c r="D466" s="729" t="s">
        <v>5558</v>
      </c>
      <c r="E466" s="730" t="s">
        <v>3659</v>
      </c>
      <c r="F466" s="650" t="s">
        <v>3625</v>
      </c>
      <c r="G466" s="650" t="s">
        <v>3832</v>
      </c>
      <c r="H466" s="650" t="s">
        <v>582</v>
      </c>
      <c r="I466" s="650" t="s">
        <v>1232</v>
      </c>
      <c r="J466" s="650" t="s">
        <v>1130</v>
      </c>
      <c r="K466" s="650" t="s">
        <v>1233</v>
      </c>
      <c r="L466" s="651">
        <v>40.64</v>
      </c>
      <c r="M466" s="651">
        <v>40.64</v>
      </c>
      <c r="N466" s="650">
        <v>1</v>
      </c>
      <c r="O466" s="731">
        <v>0.5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21</v>
      </c>
      <c r="B467" s="650" t="s">
        <v>581</v>
      </c>
      <c r="C467" s="650">
        <v>89301211</v>
      </c>
      <c r="D467" s="729" t="s">
        <v>5558</v>
      </c>
      <c r="E467" s="730" t="s">
        <v>3659</v>
      </c>
      <c r="F467" s="650" t="s">
        <v>3625</v>
      </c>
      <c r="G467" s="650" t="s">
        <v>3832</v>
      </c>
      <c r="H467" s="650" t="s">
        <v>582</v>
      </c>
      <c r="I467" s="650" t="s">
        <v>1223</v>
      </c>
      <c r="J467" s="650" t="s">
        <v>1130</v>
      </c>
      <c r="K467" s="650" t="s">
        <v>1224</v>
      </c>
      <c r="L467" s="651">
        <v>60.97</v>
      </c>
      <c r="M467" s="651">
        <v>182.91</v>
      </c>
      <c r="N467" s="650">
        <v>3</v>
      </c>
      <c r="O467" s="731">
        <v>2</v>
      </c>
      <c r="P467" s="651"/>
      <c r="Q467" s="666">
        <v>0</v>
      </c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21</v>
      </c>
      <c r="B468" s="650" t="s">
        <v>581</v>
      </c>
      <c r="C468" s="650">
        <v>89301211</v>
      </c>
      <c r="D468" s="729" t="s">
        <v>5558</v>
      </c>
      <c r="E468" s="730" t="s">
        <v>3659</v>
      </c>
      <c r="F468" s="650" t="s">
        <v>3625</v>
      </c>
      <c r="G468" s="650" t="s">
        <v>3832</v>
      </c>
      <c r="H468" s="650" t="s">
        <v>582</v>
      </c>
      <c r="I468" s="650" t="s">
        <v>3833</v>
      </c>
      <c r="J468" s="650" t="s">
        <v>3834</v>
      </c>
      <c r="K468" s="650" t="s">
        <v>1233</v>
      </c>
      <c r="L468" s="651">
        <v>102.89</v>
      </c>
      <c r="M468" s="651">
        <v>102.89</v>
      </c>
      <c r="N468" s="650">
        <v>1</v>
      </c>
      <c r="O468" s="731">
        <v>0.5</v>
      </c>
      <c r="P468" s="651">
        <v>102.89</v>
      </c>
      <c r="Q468" s="666">
        <v>1</v>
      </c>
      <c r="R468" s="650">
        <v>1</v>
      </c>
      <c r="S468" s="666">
        <v>1</v>
      </c>
      <c r="T468" s="731">
        <v>0.5</v>
      </c>
      <c r="U468" s="689">
        <v>1</v>
      </c>
    </row>
    <row r="469" spans="1:21" ht="14.4" customHeight="1" x14ac:dyDescent="0.3">
      <c r="A469" s="649">
        <v>21</v>
      </c>
      <c r="B469" s="650" t="s">
        <v>581</v>
      </c>
      <c r="C469" s="650">
        <v>89301211</v>
      </c>
      <c r="D469" s="729" t="s">
        <v>5558</v>
      </c>
      <c r="E469" s="730" t="s">
        <v>3659</v>
      </c>
      <c r="F469" s="650" t="s">
        <v>3625</v>
      </c>
      <c r="G469" s="650" t="s">
        <v>3832</v>
      </c>
      <c r="H469" s="650" t="s">
        <v>582</v>
      </c>
      <c r="I469" s="650" t="s">
        <v>4141</v>
      </c>
      <c r="J469" s="650" t="s">
        <v>3834</v>
      </c>
      <c r="K469" s="650" t="s">
        <v>1224</v>
      </c>
      <c r="L469" s="651">
        <v>154.33000000000001</v>
      </c>
      <c r="M469" s="651">
        <v>154.33000000000001</v>
      </c>
      <c r="N469" s="650">
        <v>1</v>
      </c>
      <c r="O469" s="731">
        <v>0.5</v>
      </c>
      <c r="P469" s="651">
        <v>154.33000000000001</v>
      </c>
      <c r="Q469" s="666">
        <v>1</v>
      </c>
      <c r="R469" s="650">
        <v>1</v>
      </c>
      <c r="S469" s="666">
        <v>1</v>
      </c>
      <c r="T469" s="731">
        <v>0.5</v>
      </c>
      <c r="U469" s="689">
        <v>1</v>
      </c>
    </row>
    <row r="470" spans="1:21" ht="14.4" customHeight="1" x14ac:dyDescent="0.3">
      <c r="A470" s="649">
        <v>21</v>
      </c>
      <c r="B470" s="650" t="s">
        <v>581</v>
      </c>
      <c r="C470" s="650">
        <v>89301211</v>
      </c>
      <c r="D470" s="729" t="s">
        <v>5558</v>
      </c>
      <c r="E470" s="730" t="s">
        <v>3659</v>
      </c>
      <c r="F470" s="650" t="s">
        <v>3625</v>
      </c>
      <c r="G470" s="650" t="s">
        <v>4142</v>
      </c>
      <c r="H470" s="650" t="s">
        <v>582</v>
      </c>
      <c r="I470" s="650" t="s">
        <v>1371</v>
      </c>
      <c r="J470" s="650" t="s">
        <v>1372</v>
      </c>
      <c r="K470" s="650" t="s">
        <v>4143</v>
      </c>
      <c r="L470" s="651">
        <v>30.23</v>
      </c>
      <c r="M470" s="651">
        <v>30.23</v>
      </c>
      <c r="N470" s="650">
        <v>1</v>
      </c>
      <c r="O470" s="731">
        <v>1</v>
      </c>
      <c r="P470" s="651">
        <v>30.23</v>
      </c>
      <c r="Q470" s="666">
        <v>1</v>
      </c>
      <c r="R470" s="650">
        <v>1</v>
      </c>
      <c r="S470" s="666">
        <v>1</v>
      </c>
      <c r="T470" s="731">
        <v>1</v>
      </c>
      <c r="U470" s="689">
        <v>1</v>
      </c>
    </row>
    <row r="471" spans="1:21" ht="14.4" customHeight="1" x14ac:dyDescent="0.3">
      <c r="A471" s="649">
        <v>21</v>
      </c>
      <c r="B471" s="650" t="s">
        <v>581</v>
      </c>
      <c r="C471" s="650">
        <v>89301211</v>
      </c>
      <c r="D471" s="729" t="s">
        <v>5558</v>
      </c>
      <c r="E471" s="730" t="s">
        <v>3659</v>
      </c>
      <c r="F471" s="650" t="s">
        <v>3627</v>
      </c>
      <c r="G471" s="650" t="s">
        <v>3844</v>
      </c>
      <c r="H471" s="650" t="s">
        <v>582</v>
      </c>
      <c r="I471" s="650" t="s">
        <v>3845</v>
      </c>
      <c r="J471" s="650" t="s">
        <v>3846</v>
      </c>
      <c r="K471" s="650" t="s">
        <v>3847</v>
      </c>
      <c r="L471" s="651">
        <v>1267.1199999999999</v>
      </c>
      <c r="M471" s="651">
        <v>3801.3599999999997</v>
      </c>
      <c r="N471" s="650">
        <v>3</v>
      </c>
      <c r="O471" s="731">
        <v>3</v>
      </c>
      <c r="P471" s="651">
        <v>3801.3599999999997</v>
      </c>
      <c r="Q471" s="666">
        <v>1</v>
      </c>
      <c r="R471" s="650">
        <v>3</v>
      </c>
      <c r="S471" s="666">
        <v>1</v>
      </c>
      <c r="T471" s="731">
        <v>3</v>
      </c>
      <c r="U471" s="689">
        <v>1</v>
      </c>
    </row>
    <row r="472" spans="1:21" ht="14.4" customHeight="1" x14ac:dyDescent="0.3">
      <c r="A472" s="649">
        <v>21</v>
      </c>
      <c r="B472" s="650" t="s">
        <v>581</v>
      </c>
      <c r="C472" s="650">
        <v>89301211</v>
      </c>
      <c r="D472" s="729" t="s">
        <v>5558</v>
      </c>
      <c r="E472" s="730" t="s">
        <v>3660</v>
      </c>
      <c r="F472" s="650" t="s">
        <v>3625</v>
      </c>
      <c r="G472" s="650" t="s">
        <v>3714</v>
      </c>
      <c r="H472" s="650" t="s">
        <v>582</v>
      </c>
      <c r="I472" s="650" t="s">
        <v>887</v>
      </c>
      <c r="J472" s="650" t="s">
        <v>888</v>
      </c>
      <c r="K472" s="650" t="s">
        <v>1756</v>
      </c>
      <c r="L472" s="651">
        <v>56.52</v>
      </c>
      <c r="M472" s="651">
        <v>56.52</v>
      </c>
      <c r="N472" s="650">
        <v>1</v>
      </c>
      <c r="O472" s="731">
        <v>0.5</v>
      </c>
      <c r="P472" s="651"/>
      <c r="Q472" s="666">
        <v>0</v>
      </c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21</v>
      </c>
      <c r="B473" s="650" t="s">
        <v>581</v>
      </c>
      <c r="C473" s="650">
        <v>89301211</v>
      </c>
      <c r="D473" s="729" t="s">
        <v>5558</v>
      </c>
      <c r="E473" s="730" t="s">
        <v>3660</v>
      </c>
      <c r="F473" s="650" t="s">
        <v>3625</v>
      </c>
      <c r="G473" s="650" t="s">
        <v>3720</v>
      </c>
      <c r="H473" s="650" t="s">
        <v>582</v>
      </c>
      <c r="I473" s="650" t="s">
        <v>1310</v>
      </c>
      <c r="J473" s="650" t="s">
        <v>3721</v>
      </c>
      <c r="K473" s="650" t="s">
        <v>3722</v>
      </c>
      <c r="L473" s="651">
        <v>25.8</v>
      </c>
      <c r="M473" s="651">
        <v>25.8</v>
      </c>
      <c r="N473" s="650">
        <v>1</v>
      </c>
      <c r="O473" s="731">
        <v>0.5</v>
      </c>
      <c r="P473" s="651">
        <v>25.8</v>
      </c>
      <c r="Q473" s="666">
        <v>1</v>
      </c>
      <c r="R473" s="650">
        <v>1</v>
      </c>
      <c r="S473" s="666">
        <v>1</v>
      </c>
      <c r="T473" s="731">
        <v>0.5</v>
      </c>
      <c r="U473" s="689">
        <v>1</v>
      </c>
    </row>
    <row r="474" spans="1:21" ht="14.4" customHeight="1" x14ac:dyDescent="0.3">
      <c r="A474" s="649">
        <v>21</v>
      </c>
      <c r="B474" s="650" t="s">
        <v>581</v>
      </c>
      <c r="C474" s="650">
        <v>89301211</v>
      </c>
      <c r="D474" s="729" t="s">
        <v>5558</v>
      </c>
      <c r="E474" s="730" t="s">
        <v>3660</v>
      </c>
      <c r="F474" s="650" t="s">
        <v>3625</v>
      </c>
      <c r="G474" s="650" t="s">
        <v>3679</v>
      </c>
      <c r="H474" s="650" t="s">
        <v>582</v>
      </c>
      <c r="I474" s="650" t="s">
        <v>2443</v>
      </c>
      <c r="J474" s="650" t="s">
        <v>2444</v>
      </c>
      <c r="K474" s="650" t="s">
        <v>2445</v>
      </c>
      <c r="L474" s="651">
        <v>24.22</v>
      </c>
      <c r="M474" s="651">
        <v>24.22</v>
      </c>
      <c r="N474" s="650">
        <v>1</v>
      </c>
      <c r="O474" s="731">
        <v>0.5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21</v>
      </c>
      <c r="B475" s="650" t="s">
        <v>581</v>
      </c>
      <c r="C475" s="650">
        <v>89301211</v>
      </c>
      <c r="D475" s="729" t="s">
        <v>5558</v>
      </c>
      <c r="E475" s="730" t="s">
        <v>3660</v>
      </c>
      <c r="F475" s="650" t="s">
        <v>3625</v>
      </c>
      <c r="G475" s="650" t="s">
        <v>3671</v>
      </c>
      <c r="H475" s="650" t="s">
        <v>1839</v>
      </c>
      <c r="I475" s="650" t="s">
        <v>1923</v>
      </c>
      <c r="J475" s="650" t="s">
        <v>1924</v>
      </c>
      <c r="K475" s="650" t="s">
        <v>2866</v>
      </c>
      <c r="L475" s="651">
        <v>1749.69</v>
      </c>
      <c r="M475" s="651">
        <v>3499.38</v>
      </c>
      <c r="N475" s="650">
        <v>2</v>
      </c>
      <c r="O475" s="731">
        <v>1</v>
      </c>
      <c r="P475" s="651">
        <v>3499.38</v>
      </c>
      <c r="Q475" s="666">
        <v>1</v>
      </c>
      <c r="R475" s="650">
        <v>2</v>
      </c>
      <c r="S475" s="666">
        <v>1</v>
      </c>
      <c r="T475" s="731">
        <v>1</v>
      </c>
      <c r="U475" s="689">
        <v>1</v>
      </c>
    </row>
    <row r="476" spans="1:21" ht="14.4" customHeight="1" x14ac:dyDescent="0.3">
      <c r="A476" s="649">
        <v>21</v>
      </c>
      <c r="B476" s="650" t="s">
        <v>581</v>
      </c>
      <c r="C476" s="650">
        <v>89301211</v>
      </c>
      <c r="D476" s="729" t="s">
        <v>5558</v>
      </c>
      <c r="E476" s="730" t="s">
        <v>3660</v>
      </c>
      <c r="F476" s="650" t="s">
        <v>3625</v>
      </c>
      <c r="G476" s="650" t="s">
        <v>4144</v>
      </c>
      <c r="H476" s="650" t="s">
        <v>1839</v>
      </c>
      <c r="I476" s="650" t="s">
        <v>1848</v>
      </c>
      <c r="J476" s="650" t="s">
        <v>1849</v>
      </c>
      <c r="K476" s="650" t="s">
        <v>1774</v>
      </c>
      <c r="L476" s="651">
        <v>96.63</v>
      </c>
      <c r="M476" s="651">
        <v>96.63</v>
      </c>
      <c r="N476" s="650">
        <v>1</v>
      </c>
      <c r="O476" s="731">
        <v>0.5</v>
      </c>
      <c r="P476" s="651">
        <v>96.63</v>
      </c>
      <c r="Q476" s="666">
        <v>1</v>
      </c>
      <c r="R476" s="650">
        <v>1</v>
      </c>
      <c r="S476" s="666">
        <v>1</v>
      </c>
      <c r="T476" s="731">
        <v>0.5</v>
      </c>
      <c r="U476" s="689">
        <v>1</v>
      </c>
    </row>
    <row r="477" spans="1:21" ht="14.4" customHeight="1" x14ac:dyDescent="0.3">
      <c r="A477" s="649">
        <v>21</v>
      </c>
      <c r="B477" s="650" t="s">
        <v>581</v>
      </c>
      <c r="C477" s="650">
        <v>89301211</v>
      </c>
      <c r="D477" s="729" t="s">
        <v>5558</v>
      </c>
      <c r="E477" s="730" t="s">
        <v>3660</v>
      </c>
      <c r="F477" s="650" t="s">
        <v>3625</v>
      </c>
      <c r="G477" s="650" t="s">
        <v>3669</v>
      </c>
      <c r="H477" s="650" t="s">
        <v>1839</v>
      </c>
      <c r="I477" s="650" t="s">
        <v>2042</v>
      </c>
      <c r="J477" s="650" t="s">
        <v>2043</v>
      </c>
      <c r="K477" s="650" t="s">
        <v>3418</v>
      </c>
      <c r="L477" s="651">
        <v>1359.61</v>
      </c>
      <c r="M477" s="651">
        <v>1359.61</v>
      </c>
      <c r="N477" s="650">
        <v>1</v>
      </c>
      <c r="O477" s="731">
        <v>0.5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21</v>
      </c>
      <c r="B478" s="650" t="s">
        <v>581</v>
      </c>
      <c r="C478" s="650">
        <v>89301211</v>
      </c>
      <c r="D478" s="729" t="s">
        <v>5558</v>
      </c>
      <c r="E478" s="730" t="s">
        <v>3660</v>
      </c>
      <c r="F478" s="650" t="s">
        <v>3625</v>
      </c>
      <c r="G478" s="650" t="s">
        <v>3821</v>
      </c>
      <c r="H478" s="650" t="s">
        <v>582</v>
      </c>
      <c r="I478" s="650" t="s">
        <v>857</v>
      </c>
      <c r="J478" s="650" t="s">
        <v>3822</v>
      </c>
      <c r="K478" s="650" t="s">
        <v>3823</v>
      </c>
      <c r="L478" s="651">
        <v>0</v>
      </c>
      <c r="M478" s="651">
        <v>0</v>
      </c>
      <c r="N478" s="650">
        <v>1</v>
      </c>
      <c r="O478" s="731">
        <v>0.5</v>
      </c>
      <c r="P478" s="651"/>
      <c r="Q478" s="666"/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21</v>
      </c>
      <c r="B479" s="650" t="s">
        <v>581</v>
      </c>
      <c r="C479" s="650">
        <v>89301211</v>
      </c>
      <c r="D479" s="729" t="s">
        <v>5558</v>
      </c>
      <c r="E479" s="730" t="s">
        <v>3660</v>
      </c>
      <c r="F479" s="650" t="s">
        <v>3625</v>
      </c>
      <c r="G479" s="650" t="s">
        <v>3831</v>
      </c>
      <c r="H479" s="650" t="s">
        <v>1839</v>
      </c>
      <c r="I479" s="650" t="s">
        <v>4039</v>
      </c>
      <c r="J479" s="650" t="s">
        <v>1917</v>
      </c>
      <c r="K479" s="650" t="s">
        <v>4040</v>
      </c>
      <c r="L479" s="651">
        <v>163.72999999999999</v>
      </c>
      <c r="M479" s="651">
        <v>163.72999999999999</v>
      </c>
      <c r="N479" s="650">
        <v>1</v>
      </c>
      <c r="O479" s="731">
        <v>1</v>
      </c>
      <c r="P479" s="651"/>
      <c r="Q479" s="666">
        <v>0</v>
      </c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21</v>
      </c>
      <c r="B480" s="650" t="s">
        <v>581</v>
      </c>
      <c r="C480" s="650">
        <v>89301211</v>
      </c>
      <c r="D480" s="729" t="s">
        <v>5558</v>
      </c>
      <c r="E480" s="730" t="s">
        <v>3661</v>
      </c>
      <c r="F480" s="650" t="s">
        <v>3625</v>
      </c>
      <c r="G480" s="650" t="s">
        <v>3677</v>
      </c>
      <c r="H480" s="650" t="s">
        <v>582</v>
      </c>
      <c r="I480" s="650" t="s">
        <v>695</v>
      </c>
      <c r="J480" s="650" t="s">
        <v>696</v>
      </c>
      <c r="K480" s="650" t="s">
        <v>3678</v>
      </c>
      <c r="L480" s="651">
        <v>85.72</v>
      </c>
      <c r="M480" s="651">
        <v>85.72</v>
      </c>
      <c r="N480" s="650">
        <v>1</v>
      </c>
      <c r="O480" s="731">
        <v>0.5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21</v>
      </c>
      <c r="B481" s="650" t="s">
        <v>581</v>
      </c>
      <c r="C481" s="650">
        <v>89301211</v>
      </c>
      <c r="D481" s="729" t="s">
        <v>5558</v>
      </c>
      <c r="E481" s="730" t="s">
        <v>3661</v>
      </c>
      <c r="F481" s="650" t="s">
        <v>3625</v>
      </c>
      <c r="G481" s="650" t="s">
        <v>3693</v>
      </c>
      <c r="H481" s="650" t="s">
        <v>582</v>
      </c>
      <c r="I481" s="650" t="s">
        <v>4145</v>
      </c>
      <c r="J481" s="650" t="s">
        <v>1087</v>
      </c>
      <c r="K481" s="650" t="s">
        <v>4146</v>
      </c>
      <c r="L481" s="651">
        <v>0</v>
      </c>
      <c r="M481" s="651">
        <v>0</v>
      </c>
      <c r="N481" s="650">
        <v>1</v>
      </c>
      <c r="O481" s="731">
        <v>0.5</v>
      </c>
      <c r="P481" s="651"/>
      <c r="Q481" s="666"/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21</v>
      </c>
      <c r="B482" s="650" t="s">
        <v>581</v>
      </c>
      <c r="C482" s="650">
        <v>89301211</v>
      </c>
      <c r="D482" s="729" t="s">
        <v>5558</v>
      </c>
      <c r="E482" s="730" t="s">
        <v>3661</v>
      </c>
      <c r="F482" s="650" t="s">
        <v>3625</v>
      </c>
      <c r="G482" s="650" t="s">
        <v>3697</v>
      </c>
      <c r="H482" s="650" t="s">
        <v>582</v>
      </c>
      <c r="I482" s="650" t="s">
        <v>2175</v>
      </c>
      <c r="J482" s="650" t="s">
        <v>3453</v>
      </c>
      <c r="K482" s="650" t="s">
        <v>3454</v>
      </c>
      <c r="L482" s="651">
        <v>156.86000000000001</v>
      </c>
      <c r="M482" s="651">
        <v>156.86000000000001</v>
      </c>
      <c r="N482" s="650">
        <v>1</v>
      </c>
      <c r="O482" s="731">
        <v>0.5</v>
      </c>
      <c r="P482" s="651"/>
      <c r="Q482" s="666">
        <v>0</v>
      </c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21</v>
      </c>
      <c r="B483" s="650" t="s">
        <v>581</v>
      </c>
      <c r="C483" s="650">
        <v>89301211</v>
      </c>
      <c r="D483" s="729" t="s">
        <v>5558</v>
      </c>
      <c r="E483" s="730" t="s">
        <v>3661</v>
      </c>
      <c r="F483" s="650" t="s">
        <v>3625</v>
      </c>
      <c r="G483" s="650" t="s">
        <v>3681</v>
      </c>
      <c r="H483" s="650" t="s">
        <v>582</v>
      </c>
      <c r="I483" s="650" t="s">
        <v>3682</v>
      </c>
      <c r="J483" s="650" t="s">
        <v>3683</v>
      </c>
      <c r="K483" s="650" t="s">
        <v>3684</v>
      </c>
      <c r="L483" s="651">
        <v>1789.73</v>
      </c>
      <c r="M483" s="651">
        <v>5369.1900000000005</v>
      </c>
      <c r="N483" s="650">
        <v>3</v>
      </c>
      <c r="O483" s="731">
        <v>3</v>
      </c>
      <c r="P483" s="651">
        <v>1789.73</v>
      </c>
      <c r="Q483" s="666">
        <v>0.33333333333333331</v>
      </c>
      <c r="R483" s="650">
        <v>1</v>
      </c>
      <c r="S483" s="666">
        <v>0.33333333333333331</v>
      </c>
      <c r="T483" s="731">
        <v>1</v>
      </c>
      <c r="U483" s="689">
        <v>0.33333333333333331</v>
      </c>
    </row>
    <row r="484" spans="1:21" ht="14.4" customHeight="1" x14ac:dyDescent="0.3">
      <c r="A484" s="649">
        <v>21</v>
      </c>
      <c r="B484" s="650" t="s">
        <v>581</v>
      </c>
      <c r="C484" s="650">
        <v>89301211</v>
      </c>
      <c r="D484" s="729" t="s">
        <v>5558</v>
      </c>
      <c r="E484" s="730" t="s">
        <v>3661</v>
      </c>
      <c r="F484" s="650" t="s">
        <v>3625</v>
      </c>
      <c r="G484" s="650" t="s">
        <v>3700</v>
      </c>
      <c r="H484" s="650" t="s">
        <v>582</v>
      </c>
      <c r="I484" s="650" t="s">
        <v>930</v>
      </c>
      <c r="J484" s="650" t="s">
        <v>4092</v>
      </c>
      <c r="K484" s="650" t="s">
        <v>4093</v>
      </c>
      <c r="L484" s="651">
        <v>0</v>
      </c>
      <c r="M484" s="651">
        <v>0</v>
      </c>
      <c r="N484" s="650">
        <v>2</v>
      </c>
      <c r="O484" s="731">
        <v>0.5</v>
      </c>
      <c r="P484" s="651"/>
      <c r="Q484" s="666"/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21</v>
      </c>
      <c r="B485" s="650" t="s">
        <v>581</v>
      </c>
      <c r="C485" s="650">
        <v>89301211</v>
      </c>
      <c r="D485" s="729" t="s">
        <v>5558</v>
      </c>
      <c r="E485" s="730" t="s">
        <v>3661</v>
      </c>
      <c r="F485" s="650" t="s">
        <v>3625</v>
      </c>
      <c r="G485" s="650" t="s">
        <v>3710</v>
      </c>
      <c r="H485" s="650" t="s">
        <v>582</v>
      </c>
      <c r="I485" s="650" t="s">
        <v>1326</v>
      </c>
      <c r="J485" s="650" t="s">
        <v>1327</v>
      </c>
      <c r="K485" s="650" t="s">
        <v>1328</v>
      </c>
      <c r="L485" s="651">
        <v>359.63</v>
      </c>
      <c r="M485" s="651">
        <v>719.26</v>
      </c>
      <c r="N485" s="650">
        <v>2</v>
      </c>
      <c r="O485" s="731">
        <v>1</v>
      </c>
      <c r="P485" s="651">
        <v>719.26</v>
      </c>
      <c r="Q485" s="666">
        <v>1</v>
      </c>
      <c r="R485" s="650">
        <v>2</v>
      </c>
      <c r="S485" s="666">
        <v>1</v>
      </c>
      <c r="T485" s="731">
        <v>1</v>
      </c>
      <c r="U485" s="689">
        <v>1</v>
      </c>
    </row>
    <row r="486" spans="1:21" ht="14.4" customHeight="1" x14ac:dyDescent="0.3">
      <c r="A486" s="649">
        <v>21</v>
      </c>
      <c r="B486" s="650" t="s">
        <v>581</v>
      </c>
      <c r="C486" s="650">
        <v>89301211</v>
      </c>
      <c r="D486" s="729" t="s">
        <v>5558</v>
      </c>
      <c r="E486" s="730" t="s">
        <v>3661</v>
      </c>
      <c r="F486" s="650" t="s">
        <v>3625</v>
      </c>
      <c r="G486" s="650" t="s">
        <v>3714</v>
      </c>
      <c r="H486" s="650" t="s">
        <v>582</v>
      </c>
      <c r="I486" s="650" t="s">
        <v>887</v>
      </c>
      <c r="J486" s="650" t="s">
        <v>888</v>
      </c>
      <c r="K486" s="650" t="s">
        <v>1756</v>
      </c>
      <c r="L486" s="651">
        <v>56.52</v>
      </c>
      <c r="M486" s="651">
        <v>113.04</v>
      </c>
      <c r="N486" s="650">
        <v>2</v>
      </c>
      <c r="O486" s="731">
        <v>0.5</v>
      </c>
      <c r="P486" s="651"/>
      <c r="Q486" s="666">
        <v>0</v>
      </c>
      <c r="R486" s="650"/>
      <c r="S486" s="666">
        <v>0</v>
      </c>
      <c r="T486" s="731"/>
      <c r="U486" s="689">
        <v>0</v>
      </c>
    </row>
    <row r="487" spans="1:21" ht="14.4" customHeight="1" x14ac:dyDescent="0.3">
      <c r="A487" s="649">
        <v>21</v>
      </c>
      <c r="B487" s="650" t="s">
        <v>581</v>
      </c>
      <c r="C487" s="650">
        <v>89301211</v>
      </c>
      <c r="D487" s="729" t="s">
        <v>5558</v>
      </c>
      <c r="E487" s="730" t="s">
        <v>3661</v>
      </c>
      <c r="F487" s="650" t="s">
        <v>3625</v>
      </c>
      <c r="G487" s="650" t="s">
        <v>3662</v>
      </c>
      <c r="H487" s="650" t="s">
        <v>582</v>
      </c>
      <c r="I487" s="650" t="s">
        <v>760</v>
      </c>
      <c r="J487" s="650" t="s">
        <v>761</v>
      </c>
      <c r="K487" s="650" t="s">
        <v>3531</v>
      </c>
      <c r="L487" s="651">
        <v>115.3</v>
      </c>
      <c r="M487" s="651">
        <v>115.3</v>
      </c>
      <c r="N487" s="650">
        <v>1</v>
      </c>
      <c r="O487" s="731">
        <v>0.5</v>
      </c>
      <c r="P487" s="651"/>
      <c r="Q487" s="666">
        <v>0</v>
      </c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21</v>
      </c>
      <c r="B488" s="650" t="s">
        <v>581</v>
      </c>
      <c r="C488" s="650">
        <v>89301211</v>
      </c>
      <c r="D488" s="729" t="s">
        <v>5558</v>
      </c>
      <c r="E488" s="730" t="s">
        <v>3661</v>
      </c>
      <c r="F488" s="650" t="s">
        <v>3625</v>
      </c>
      <c r="G488" s="650" t="s">
        <v>3720</v>
      </c>
      <c r="H488" s="650" t="s">
        <v>582</v>
      </c>
      <c r="I488" s="650" t="s">
        <v>1310</v>
      </c>
      <c r="J488" s="650" t="s">
        <v>3721</v>
      </c>
      <c r="K488" s="650" t="s">
        <v>3722</v>
      </c>
      <c r="L488" s="651">
        <v>25.8</v>
      </c>
      <c r="M488" s="651">
        <v>51.6</v>
      </c>
      <c r="N488" s="650">
        <v>2</v>
      </c>
      <c r="O488" s="731">
        <v>1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21</v>
      </c>
      <c r="B489" s="650" t="s">
        <v>581</v>
      </c>
      <c r="C489" s="650">
        <v>89301211</v>
      </c>
      <c r="D489" s="729" t="s">
        <v>5558</v>
      </c>
      <c r="E489" s="730" t="s">
        <v>3661</v>
      </c>
      <c r="F489" s="650" t="s">
        <v>3625</v>
      </c>
      <c r="G489" s="650" t="s">
        <v>3724</v>
      </c>
      <c r="H489" s="650" t="s">
        <v>582</v>
      </c>
      <c r="I489" s="650" t="s">
        <v>1144</v>
      </c>
      <c r="J489" s="650" t="s">
        <v>3727</v>
      </c>
      <c r="K489" s="650" t="s">
        <v>3728</v>
      </c>
      <c r="L489" s="651">
        <v>515.07000000000005</v>
      </c>
      <c r="M489" s="651">
        <v>1030.1400000000001</v>
      </c>
      <c r="N489" s="650">
        <v>2</v>
      </c>
      <c r="O489" s="731"/>
      <c r="P489" s="651"/>
      <c r="Q489" s="666">
        <v>0</v>
      </c>
      <c r="R489" s="650"/>
      <c r="S489" s="666">
        <v>0</v>
      </c>
      <c r="T489" s="731"/>
      <c r="U489" s="689"/>
    </row>
    <row r="490" spans="1:21" ht="14.4" customHeight="1" x14ac:dyDescent="0.3">
      <c r="A490" s="649">
        <v>21</v>
      </c>
      <c r="B490" s="650" t="s">
        <v>581</v>
      </c>
      <c r="C490" s="650">
        <v>89301211</v>
      </c>
      <c r="D490" s="729" t="s">
        <v>5558</v>
      </c>
      <c r="E490" s="730" t="s">
        <v>3661</v>
      </c>
      <c r="F490" s="650" t="s">
        <v>3625</v>
      </c>
      <c r="G490" s="650" t="s">
        <v>3724</v>
      </c>
      <c r="H490" s="650" t="s">
        <v>582</v>
      </c>
      <c r="I490" s="650" t="s">
        <v>1330</v>
      </c>
      <c r="J490" s="650" t="s">
        <v>3729</v>
      </c>
      <c r="K490" s="650" t="s">
        <v>3730</v>
      </c>
      <c r="L490" s="651">
        <v>1629.03</v>
      </c>
      <c r="M490" s="651">
        <v>4887.09</v>
      </c>
      <c r="N490" s="650">
        <v>3</v>
      </c>
      <c r="O490" s="731">
        <v>1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21</v>
      </c>
      <c r="B491" s="650" t="s">
        <v>581</v>
      </c>
      <c r="C491" s="650">
        <v>89301211</v>
      </c>
      <c r="D491" s="729" t="s">
        <v>5558</v>
      </c>
      <c r="E491" s="730" t="s">
        <v>3661</v>
      </c>
      <c r="F491" s="650" t="s">
        <v>3625</v>
      </c>
      <c r="G491" s="650" t="s">
        <v>3724</v>
      </c>
      <c r="H491" s="650" t="s">
        <v>582</v>
      </c>
      <c r="I491" s="650" t="s">
        <v>1330</v>
      </c>
      <c r="J491" s="650" t="s">
        <v>3729</v>
      </c>
      <c r="K491" s="650" t="s">
        <v>3730</v>
      </c>
      <c r="L491" s="651">
        <v>1030.1500000000001</v>
      </c>
      <c r="M491" s="651">
        <v>4120.6000000000004</v>
      </c>
      <c r="N491" s="650">
        <v>4</v>
      </c>
      <c r="O491" s="731">
        <v>1</v>
      </c>
      <c r="P491" s="651">
        <v>2060.3000000000002</v>
      </c>
      <c r="Q491" s="666">
        <v>0.5</v>
      </c>
      <c r="R491" s="650">
        <v>2</v>
      </c>
      <c r="S491" s="666">
        <v>0.5</v>
      </c>
      <c r="T491" s="731">
        <v>1</v>
      </c>
      <c r="U491" s="689">
        <v>1</v>
      </c>
    </row>
    <row r="492" spans="1:21" ht="14.4" customHeight="1" x14ac:dyDescent="0.3">
      <c r="A492" s="649">
        <v>21</v>
      </c>
      <c r="B492" s="650" t="s">
        <v>581</v>
      </c>
      <c r="C492" s="650">
        <v>89301211</v>
      </c>
      <c r="D492" s="729" t="s">
        <v>5558</v>
      </c>
      <c r="E492" s="730" t="s">
        <v>3661</v>
      </c>
      <c r="F492" s="650" t="s">
        <v>3625</v>
      </c>
      <c r="G492" s="650" t="s">
        <v>3732</v>
      </c>
      <c r="H492" s="650" t="s">
        <v>582</v>
      </c>
      <c r="I492" s="650" t="s">
        <v>3736</v>
      </c>
      <c r="J492" s="650" t="s">
        <v>3737</v>
      </c>
      <c r="K492" s="650" t="s">
        <v>3735</v>
      </c>
      <c r="L492" s="651">
        <v>0</v>
      </c>
      <c r="M492" s="651">
        <v>0</v>
      </c>
      <c r="N492" s="650">
        <v>1</v>
      </c>
      <c r="O492" s="731">
        <v>0.5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21</v>
      </c>
      <c r="B493" s="650" t="s">
        <v>581</v>
      </c>
      <c r="C493" s="650">
        <v>89301211</v>
      </c>
      <c r="D493" s="729" t="s">
        <v>5558</v>
      </c>
      <c r="E493" s="730" t="s">
        <v>3661</v>
      </c>
      <c r="F493" s="650" t="s">
        <v>3625</v>
      </c>
      <c r="G493" s="650" t="s">
        <v>4147</v>
      </c>
      <c r="H493" s="650" t="s">
        <v>582</v>
      </c>
      <c r="I493" s="650" t="s">
        <v>4148</v>
      </c>
      <c r="J493" s="650" t="s">
        <v>4149</v>
      </c>
      <c r="K493" s="650" t="s">
        <v>4150</v>
      </c>
      <c r="L493" s="651">
        <v>0</v>
      </c>
      <c r="M493" s="651">
        <v>0</v>
      </c>
      <c r="N493" s="650">
        <v>3</v>
      </c>
      <c r="O493" s="731">
        <v>0.5</v>
      </c>
      <c r="P493" s="651"/>
      <c r="Q493" s="666"/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21</v>
      </c>
      <c r="B494" s="650" t="s">
        <v>581</v>
      </c>
      <c r="C494" s="650">
        <v>89301211</v>
      </c>
      <c r="D494" s="729" t="s">
        <v>5558</v>
      </c>
      <c r="E494" s="730" t="s">
        <v>3661</v>
      </c>
      <c r="F494" s="650" t="s">
        <v>3625</v>
      </c>
      <c r="G494" s="650" t="s">
        <v>3741</v>
      </c>
      <c r="H494" s="650" t="s">
        <v>582</v>
      </c>
      <c r="I494" s="650" t="s">
        <v>3972</v>
      </c>
      <c r="J494" s="650" t="s">
        <v>3973</v>
      </c>
      <c r="K494" s="650" t="s">
        <v>3974</v>
      </c>
      <c r="L494" s="651">
        <v>3507.07</v>
      </c>
      <c r="M494" s="651">
        <v>3507.07</v>
      </c>
      <c r="N494" s="650">
        <v>1</v>
      </c>
      <c r="O494" s="731">
        <v>1</v>
      </c>
      <c r="P494" s="651"/>
      <c r="Q494" s="666">
        <v>0</v>
      </c>
      <c r="R494" s="650"/>
      <c r="S494" s="666">
        <v>0</v>
      </c>
      <c r="T494" s="731"/>
      <c r="U494" s="689">
        <v>0</v>
      </c>
    </row>
    <row r="495" spans="1:21" ht="14.4" customHeight="1" x14ac:dyDescent="0.3">
      <c r="A495" s="649">
        <v>21</v>
      </c>
      <c r="B495" s="650" t="s">
        <v>581</v>
      </c>
      <c r="C495" s="650">
        <v>89301211</v>
      </c>
      <c r="D495" s="729" t="s">
        <v>5558</v>
      </c>
      <c r="E495" s="730" t="s">
        <v>3661</v>
      </c>
      <c r="F495" s="650" t="s">
        <v>3625</v>
      </c>
      <c r="G495" s="650" t="s">
        <v>3679</v>
      </c>
      <c r="H495" s="650" t="s">
        <v>582</v>
      </c>
      <c r="I495" s="650" t="s">
        <v>2443</v>
      </c>
      <c r="J495" s="650" t="s">
        <v>2444</v>
      </c>
      <c r="K495" s="650" t="s">
        <v>2445</v>
      </c>
      <c r="L495" s="651">
        <v>24.22</v>
      </c>
      <c r="M495" s="651">
        <v>96.88</v>
      </c>
      <c r="N495" s="650">
        <v>4</v>
      </c>
      <c r="O495" s="731">
        <v>2.5</v>
      </c>
      <c r="P495" s="651"/>
      <c r="Q495" s="666">
        <v>0</v>
      </c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21</v>
      </c>
      <c r="B496" s="650" t="s">
        <v>581</v>
      </c>
      <c r="C496" s="650">
        <v>89301211</v>
      </c>
      <c r="D496" s="729" t="s">
        <v>5558</v>
      </c>
      <c r="E496" s="730" t="s">
        <v>3661</v>
      </c>
      <c r="F496" s="650" t="s">
        <v>3625</v>
      </c>
      <c r="G496" s="650" t="s">
        <v>4117</v>
      </c>
      <c r="H496" s="650" t="s">
        <v>1839</v>
      </c>
      <c r="I496" s="650" t="s">
        <v>4118</v>
      </c>
      <c r="J496" s="650" t="s">
        <v>4119</v>
      </c>
      <c r="K496" s="650" t="s">
        <v>4120</v>
      </c>
      <c r="L496" s="651">
        <v>139.71</v>
      </c>
      <c r="M496" s="651">
        <v>279.42</v>
      </c>
      <c r="N496" s="650">
        <v>2</v>
      </c>
      <c r="O496" s="731">
        <v>0.5</v>
      </c>
      <c r="P496" s="651">
        <v>279.42</v>
      </c>
      <c r="Q496" s="666">
        <v>1</v>
      </c>
      <c r="R496" s="650">
        <v>2</v>
      </c>
      <c r="S496" s="666">
        <v>1</v>
      </c>
      <c r="T496" s="731">
        <v>0.5</v>
      </c>
      <c r="U496" s="689">
        <v>1</v>
      </c>
    </row>
    <row r="497" spans="1:21" ht="14.4" customHeight="1" x14ac:dyDescent="0.3">
      <c r="A497" s="649">
        <v>21</v>
      </c>
      <c r="B497" s="650" t="s">
        <v>581</v>
      </c>
      <c r="C497" s="650">
        <v>89301211</v>
      </c>
      <c r="D497" s="729" t="s">
        <v>5558</v>
      </c>
      <c r="E497" s="730" t="s">
        <v>3661</v>
      </c>
      <c r="F497" s="650" t="s">
        <v>3625</v>
      </c>
      <c r="G497" s="650" t="s">
        <v>3763</v>
      </c>
      <c r="H497" s="650" t="s">
        <v>582</v>
      </c>
      <c r="I497" s="650" t="s">
        <v>2358</v>
      </c>
      <c r="J497" s="650" t="s">
        <v>3765</v>
      </c>
      <c r="K497" s="650" t="s">
        <v>4151</v>
      </c>
      <c r="L497" s="651">
        <v>0</v>
      </c>
      <c r="M497" s="651">
        <v>0</v>
      </c>
      <c r="N497" s="650">
        <v>4</v>
      </c>
      <c r="O497" s="731">
        <v>1.5</v>
      </c>
      <c r="P497" s="651"/>
      <c r="Q497" s="666"/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21</v>
      </c>
      <c r="B498" s="650" t="s">
        <v>581</v>
      </c>
      <c r="C498" s="650">
        <v>89301211</v>
      </c>
      <c r="D498" s="729" t="s">
        <v>5558</v>
      </c>
      <c r="E498" s="730" t="s">
        <v>3661</v>
      </c>
      <c r="F498" s="650" t="s">
        <v>3625</v>
      </c>
      <c r="G498" s="650" t="s">
        <v>3776</v>
      </c>
      <c r="H498" s="650" t="s">
        <v>582</v>
      </c>
      <c r="I498" s="650" t="s">
        <v>960</v>
      </c>
      <c r="J498" s="650" t="s">
        <v>3777</v>
      </c>
      <c r="K498" s="650" t="s">
        <v>3778</v>
      </c>
      <c r="L498" s="651">
        <v>56.01</v>
      </c>
      <c r="M498" s="651">
        <v>224.04</v>
      </c>
      <c r="N498" s="650">
        <v>4</v>
      </c>
      <c r="O498" s="731">
        <v>1.5</v>
      </c>
      <c r="P498" s="651">
        <v>112.02</v>
      </c>
      <c r="Q498" s="666">
        <v>0.5</v>
      </c>
      <c r="R498" s="650">
        <v>2</v>
      </c>
      <c r="S498" s="666">
        <v>0.5</v>
      </c>
      <c r="T498" s="731">
        <v>0.5</v>
      </c>
      <c r="U498" s="689">
        <v>0.33333333333333331</v>
      </c>
    </row>
    <row r="499" spans="1:21" ht="14.4" customHeight="1" x14ac:dyDescent="0.3">
      <c r="A499" s="649">
        <v>21</v>
      </c>
      <c r="B499" s="650" t="s">
        <v>581</v>
      </c>
      <c r="C499" s="650">
        <v>89301211</v>
      </c>
      <c r="D499" s="729" t="s">
        <v>5558</v>
      </c>
      <c r="E499" s="730" t="s">
        <v>3661</v>
      </c>
      <c r="F499" s="650" t="s">
        <v>3625</v>
      </c>
      <c r="G499" s="650" t="s">
        <v>4007</v>
      </c>
      <c r="H499" s="650" t="s">
        <v>582</v>
      </c>
      <c r="I499" s="650" t="s">
        <v>4152</v>
      </c>
      <c r="J499" s="650" t="s">
        <v>2825</v>
      </c>
      <c r="K499" s="650" t="s">
        <v>3499</v>
      </c>
      <c r="L499" s="651">
        <v>0</v>
      </c>
      <c r="M499" s="651">
        <v>0</v>
      </c>
      <c r="N499" s="650">
        <v>3</v>
      </c>
      <c r="O499" s="731">
        <v>1</v>
      </c>
      <c r="P499" s="651">
        <v>0</v>
      </c>
      <c r="Q499" s="666"/>
      <c r="R499" s="650">
        <v>3</v>
      </c>
      <c r="S499" s="666">
        <v>1</v>
      </c>
      <c r="T499" s="731">
        <v>1</v>
      </c>
      <c r="U499" s="689">
        <v>1</v>
      </c>
    </row>
    <row r="500" spans="1:21" ht="14.4" customHeight="1" x14ac:dyDescent="0.3">
      <c r="A500" s="649">
        <v>21</v>
      </c>
      <c r="B500" s="650" t="s">
        <v>581</v>
      </c>
      <c r="C500" s="650">
        <v>89301211</v>
      </c>
      <c r="D500" s="729" t="s">
        <v>5558</v>
      </c>
      <c r="E500" s="730" t="s">
        <v>3661</v>
      </c>
      <c r="F500" s="650" t="s">
        <v>3625</v>
      </c>
      <c r="G500" s="650" t="s">
        <v>4011</v>
      </c>
      <c r="H500" s="650" t="s">
        <v>582</v>
      </c>
      <c r="I500" s="650" t="s">
        <v>2202</v>
      </c>
      <c r="J500" s="650" t="s">
        <v>2203</v>
      </c>
      <c r="K500" s="650" t="s">
        <v>2204</v>
      </c>
      <c r="L500" s="651">
        <v>120.37</v>
      </c>
      <c r="M500" s="651">
        <v>120.37</v>
      </c>
      <c r="N500" s="650">
        <v>1</v>
      </c>
      <c r="O500" s="731">
        <v>1</v>
      </c>
      <c r="P500" s="651">
        <v>120.37</v>
      </c>
      <c r="Q500" s="666">
        <v>1</v>
      </c>
      <c r="R500" s="650">
        <v>1</v>
      </c>
      <c r="S500" s="666">
        <v>1</v>
      </c>
      <c r="T500" s="731">
        <v>1</v>
      </c>
      <c r="U500" s="689">
        <v>1</v>
      </c>
    </row>
    <row r="501" spans="1:21" ht="14.4" customHeight="1" x14ac:dyDescent="0.3">
      <c r="A501" s="649">
        <v>21</v>
      </c>
      <c r="B501" s="650" t="s">
        <v>581</v>
      </c>
      <c r="C501" s="650">
        <v>89301211</v>
      </c>
      <c r="D501" s="729" t="s">
        <v>5558</v>
      </c>
      <c r="E501" s="730" t="s">
        <v>3661</v>
      </c>
      <c r="F501" s="650" t="s">
        <v>3625</v>
      </c>
      <c r="G501" s="650" t="s">
        <v>3671</v>
      </c>
      <c r="H501" s="650" t="s">
        <v>1839</v>
      </c>
      <c r="I501" s="650" t="s">
        <v>2865</v>
      </c>
      <c r="J501" s="650" t="s">
        <v>2018</v>
      </c>
      <c r="K501" s="650" t="s">
        <v>2866</v>
      </c>
      <c r="L501" s="651">
        <v>937.93</v>
      </c>
      <c r="M501" s="651">
        <v>1875.86</v>
      </c>
      <c r="N501" s="650">
        <v>2</v>
      </c>
      <c r="O501" s="731">
        <v>0.5</v>
      </c>
      <c r="P501" s="651"/>
      <c r="Q501" s="666">
        <v>0</v>
      </c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21</v>
      </c>
      <c r="B502" s="650" t="s">
        <v>581</v>
      </c>
      <c r="C502" s="650">
        <v>89301211</v>
      </c>
      <c r="D502" s="729" t="s">
        <v>5558</v>
      </c>
      <c r="E502" s="730" t="s">
        <v>3661</v>
      </c>
      <c r="F502" s="650" t="s">
        <v>3625</v>
      </c>
      <c r="G502" s="650" t="s">
        <v>3671</v>
      </c>
      <c r="H502" s="650" t="s">
        <v>1839</v>
      </c>
      <c r="I502" s="650" t="s">
        <v>1927</v>
      </c>
      <c r="J502" s="650" t="s">
        <v>1924</v>
      </c>
      <c r="K502" s="650" t="s">
        <v>2869</v>
      </c>
      <c r="L502" s="651">
        <v>2332.92</v>
      </c>
      <c r="M502" s="651">
        <v>9331.68</v>
      </c>
      <c r="N502" s="650">
        <v>4</v>
      </c>
      <c r="O502" s="731">
        <v>1.5</v>
      </c>
      <c r="P502" s="651">
        <v>9331.68</v>
      </c>
      <c r="Q502" s="666">
        <v>1</v>
      </c>
      <c r="R502" s="650">
        <v>4</v>
      </c>
      <c r="S502" s="666">
        <v>1</v>
      </c>
      <c r="T502" s="731">
        <v>1.5</v>
      </c>
      <c r="U502" s="689">
        <v>1</v>
      </c>
    </row>
    <row r="503" spans="1:21" ht="14.4" customHeight="1" x14ac:dyDescent="0.3">
      <c r="A503" s="649">
        <v>21</v>
      </c>
      <c r="B503" s="650" t="s">
        <v>581</v>
      </c>
      <c r="C503" s="650">
        <v>89301211</v>
      </c>
      <c r="D503" s="729" t="s">
        <v>5558</v>
      </c>
      <c r="E503" s="730" t="s">
        <v>3661</v>
      </c>
      <c r="F503" s="650" t="s">
        <v>3625</v>
      </c>
      <c r="G503" s="650" t="s">
        <v>3671</v>
      </c>
      <c r="H503" s="650" t="s">
        <v>1839</v>
      </c>
      <c r="I503" s="650" t="s">
        <v>1930</v>
      </c>
      <c r="J503" s="650" t="s">
        <v>1924</v>
      </c>
      <c r="K503" s="650" t="s">
        <v>2872</v>
      </c>
      <c r="L503" s="651">
        <v>2916.16</v>
      </c>
      <c r="M503" s="651">
        <v>5832.32</v>
      </c>
      <c r="N503" s="650">
        <v>2</v>
      </c>
      <c r="O503" s="731">
        <v>1</v>
      </c>
      <c r="P503" s="651">
        <v>5832.32</v>
      </c>
      <c r="Q503" s="666">
        <v>1</v>
      </c>
      <c r="R503" s="650">
        <v>2</v>
      </c>
      <c r="S503" s="666">
        <v>1</v>
      </c>
      <c r="T503" s="731">
        <v>1</v>
      </c>
      <c r="U503" s="689">
        <v>1</v>
      </c>
    </row>
    <row r="504" spans="1:21" ht="14.4" customHeight="1" x14ac:dyDescent="0.3">
      <c r="A504" s="649">
        <v>21</v>
      </c>
      <c r="B504" s="650" t="s">
        <v>581</v>
      </c>
      <c r="C504" s="650">
        <v>89301211</v>
      </c>
      <c r="D504" s="729" t="s">
        <v>5558</v>
      </c>
      <c r="E504" s="730" t="s">
        <v>3661</v>
      </c>
      <c r="F504" s="650" t="s">
        <v>3625</v>
      </c>
      <c r="G504" s="650" t="s">
        <v>3672</v>
      </c>
      <c r="H504" s="650" t="s">
        <v>582</v>
      </c>
      <c r="I504" s="650" t="s">
        <v>3791</v>
      </c>
      <c r="J504" s="650" t="s">
        <v>3674</v>
      </c>
      <c r="K504" s="650" t="s">
        <v>793</v>
      </c>
      <c r="L504" s="651">
        <v>97.97</v>
      </c>
      <c r="M504" s="651">
        <v>293.90999999999997</v>
      </c>
      <c r="N504" s="650">
        <v>3</v>
      </c>
      <c r="O504" s="731">
        <v>1</v>
      </c>
      <c r="P504" s="651">
        <v>195.94</v>
      </c>
      <c r="Q504" s="666">
        <v>0.66666666666666674</v>
      </c>
      <c r="R504" s="650">
        <v>2</v>
      </c>
      <c r="S504" s="666">
        <v>0.66666666666666663</v>
      </c>
      <c r="T504" s="731">
        <v>0.5</v>
      </c>
      <c r="U504" s="689">
        <v>0.5</v>
      </c>
    </row>
    <row r="505" spans="1:21" ht="14.4" customHeight="1" x14ac:dyDescent="0.3">
      <c r="A505" s="649">
        <v>21</v>
      </c>
      <c r="B505" s="650" t="s">
        <v>581</v>
      </c>
      <c r="C505" s="650">
        <v>89301211</v>
      </c>
      <c r="D505" s="729" t="s">
        <v>5558</v>
      </c>
      <c r="E505" s="730" t="s">
        <v>3661</v>
      </c>
      <c r="F505" s="650" t="s">
        <v>3625</v>
      </c>
      <c r="G505" s="650" t="s">
        <v>3669</v>
      </c>
      <c r="H505" s="650" t="s">
        <v>1839</v>
      </c>
      <c r="I505" s="650" t="s">
        <v>2042</v>
      </c>
      <c r="J505" s="650" t="s">
        <v>2043</v>
      </c>
      <c r="K505" s="650" t="s">
        <v>3418</v>
      </c>
      <c r="L505" s="651">
        <v>1359.61</v>
      </c>
      <c r="M505" s="651">
        <v>13596.099999999999</v>
      </c>
      <c r="N505" s="650">
        <v>10</v>
      </c>
      <c r="O505" s="731">
        <v>4</v>
      </c>
      <c r="P505" s="651">
        <v>5438.44</v>
      </c>
      <c r="Q505" s="666">
        <v>0.4</v>
      </c>
      <c r="R505" s="650">
        <v>4</v>
      </c>
      <c r="S505" s="666">
        <v>0.4</v>
      </c>
      <c r="T505" s="731">
        <v>1.5</v>
      </c>
      <c r="U505" s="689">
        <v>0.375</v>
      </c>
    </row>
    <row r="506" spans="1:21" ht="14.4" customHeight="1" x14ac:dyDescent="0.3">
      <c r="A506" s="649">
        <v>21</v>
      </c>
      <c r="B506" s="650" t="s">
        <v>581</v>
      </c>
      <c r="C506" s="650">
        <v>89301211</v>
      </c>
      <c r="D506" s="729" t="s">
        <v>5558</v>
      </c>
      <c r="E506" s="730" t="s">
        <v>3661</v>
      </c>
      <c r="F506" s="650" t="s">
        <v>3625</v>
      </c>
      <c r="G506" s="650" t="s">
        <v>3796</v>
      </c>
      <c r="H506" s="650" t="s">
        <v>582</v>
      </c>
      <c r="I506" s="650" t="s">
        <v>4153</v>
      </c>
      <c r="J506" s="650" t="s">
        <v>1391</v>
      </c>
      <c r="K506" s="650" t="s">
        <v>4154</v>
      </c>
      <c r="L506" s="651">
        <v>0</v>
      </c>
      <c r="M506" s="651">
        <v>0</v>
      </c>
      <c r="N506" s="650">
        <v>2</v>
      </c>
      <c r="O506" s="731"/>
      <c r="P506" s="651">
        <v>0</v>
      </c>
      <c r="Q506" s="666"/>
      <c r="R506" s="650">
        <v>2</v>
      </c>
      <c r="S506" s="666">
        <v>1</v>
      </c>
      <c r="T506" s="731"/>
      <c r="U506" s="689"/>
    </row>
    <row r="507" spans="1:21" ht="14.4" customHeight="1" x14ac:dyDescent="0.3">
      <c r="A507" s="649">
        <v>21</v>
      </c>
      <c r="B507" s="650" t="s">
        <v>581</v>
      </c>
      <c r="C507" s="650">
        <v>89301211</v>
      </c>
      <c r="D507" s="729" t="s">
        <v>5558</v>
      </c>
      <c r="E507" s="730" t="s">
        <v>3661</v>
      </c>
      <c r="F507" s="650" t="s">
        <v>3625</v>
      </c>
      <c r="G507" s="650" t="s">
        <v>3796</v>
      </c>
      <c r="H507" s="650" t="s">
        <v>582</v>
      </c>
      <c r="I507" s="650" t="s">
        <v>4155</v>
      </c>
      <c r="J507" s="650" t="s">
        <v>2609</v>
      </c>
      <c r="K507" s="650" t="s">
        <v>4156</v>
      </c>
      <c r="L507" s="651">
        <v>0</v>
      </c>
      <c r="M507" s="651">
        <v>0</v>
      </c>
      <c r="N507" s="650">
        <v>1</v>
      </c>
      <c r="O507" s="731">
        <v>1</v>
      </c>
      <c r="P507" s="651">
        <v>0</v>
      </c>
      <c r="Q507" s="666"/>
      <c r="R507" s="650">
        <v>1</v>
      </c>
      <c r="S507" s="666">
        <v>1</v>
      </c>
      <c r="T507" s="731">
        <v>1</v>
      </c>
      <c r="U507" s="689">
        <v>1</v>
      </c>
    </row>
    <row r="508" spans="1:21" ht="14.4" customHeight="1" x14ac:dyDescent="0.3">
      <c r="A508" s="649">
        <v>21</v>
      </c>
      <c r="B508" s="650" t="s">
        <v>581</v>
      </c>
      <c r="C508" s="650">
        <v>89301211</v>
      </c>
      <c r="D508" s="729" t="s">
        <v>5558</v>
      </c>
      <c r="E508" s="730" t="s">
        <v>3661</v>
      </c>
      <c r="F508" s="650" t="s">
        <v>3625</v>
      </c>
      <c r="G508" s="650" t="s">
        <v>3796</v>
      </c>
      <c r="H508" s="650" t="s">
        <v>582</v>
      </c>
      <c r="I508" s="650" t="s">
        <v>4157</v>
      </c>
      <c r="J508" s="650" t="s">
        <v>1391</v>
      </c>
      <c r="K508" s="650" t="s">
        <v>4158</v>
      </c>
      <c r="L508" s="651">
        <v>0</v>
      </c>
      <c r="M508" s="651">
        <v>0</v>
      </c>
      <c r="N508" s="650">
        <v>1</v>
      </c>
      <c r="O508" s="731">
        <v>1</v>
      </c>
      <c r="P508" s="651">
        <v>0</v>
      </c>
      <c r="Q508" s="666"/>
      <c r="R508" s="650">
        <v>1</v>
      </c>
      <c r="S508" s="666">
        <v>1</v>
      </c>
      <c r="T508" s="731">
        <v>1</v>
      </c>
      <c r="U508" s="689">
        <v>1</v>
      </c>
    </row>
    <row r="509" spans="1:21" ht="14.4" customHeight="1" x14ac:dyDescent="0.3">
      <c r="A509" s="649">
        <v>21</v>
      </c>
      <c r="B509" s="650" t="s">
        <v>581</v>
      </c>
      <c r="C509" s="650">
        <v>89301211</v>
      </c>
      <c r="D509" s="729" t="s">
        <v>5558</v>
      </c>
      <c r="E509" s="730" t="s">
        <v>3661</v>
      </c>
      <c r="F509" s="650" t="s">
        <v>3625</v>
      </c>
      <c r="G509" s="650" t="s">
        <v>3805</v>
      </c>
      <c r="H509" s="650" t="s">
        <v>582</v>
      </c>
      <c r="I509" s="650" t="s">
        <v>849</v>
      </c>
      <c r="J509" s="650" t="s">
        <v>850</v>
      </c>
      <c r="K509" s="650" t="s">
        <v>851</v>
      </c>
      <c r="L509" s="651">
        <v>56.69</v>
      </c>
      <c r="M509" s="651">
        <v>56.69</v>
      </c>
      <c r="N509" s="650">
        <v>1</v>
      </c>
      <c r="O509" s="731">
        <v>1</v>
      </c>
      <c r="P509" s="651"/>
      <c r="Q509" s="666">
        <v>0</v>
      </c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21</v>
      </c>
      <c r="B510" s="650" t="s">
        <v>581</v>
      </c>
      <c r="C510" s="650">
        <v>89301211</v>
      </c>
      <c r="D510" s="729" t="s">
        <v>5558</v>
      </c>
      <c r="E510" s="730" t="s">
        <v>3661</v>
      </c>
      <c r="F510" s="650" t="s">
        <v>3625</v>
      </c>
      <c r="G510" s="650" t="s">
        <v>3821</v>
      </c>
      <c r="H510" s="650" t="s">
        <v>582</v>
      </c>
      <c r="I510" s="650" t="s">
        <v>857</v>
      </c>
      <c r="J510" s="650" t="s">
        <v>3822</v>
      </c>
      <c r="K510" s="650" t="s">
        <v>3823</v>
      </c>
      <c r="L510" s="651">
        <v>0</v>
      </c>
      <c r="M510" s="651">
        <v>0</v>
      </c>
      <c r="N510" s="650">
        <v>4</v>
      </c>
      <c r="O510" s="731">
        <v>1.5</v>
      </c>
      <c r="P510" s="651"/>
      <c r="Q510" s="666"/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21</v>
      </c>
      <c r="B511" s="650" t="s">
        <v>581</v>
      </c>
      <c r="C511" s="650">
        <v>89301211</v>
      </c>
      <c r="D511" s="729" t="s">
        <v>5558</v>
      </c>
      <c r="E511" s="730" t="s">
        <v>3661</v>
      </c>
      <c r="F511" s="650" t="s">
        <v>3625</v>
      </c>
      <c r="G511" s="650" t="s">
        <v>4159</v>
      </c>
      <c r="H511" s="650" t="s">
        <v>582</v>
      </c>
      <c r="I511" s="650" t="s">
        <v>4160</v>
      </c>
      <c r="J511" s="650" t="s">
        <v>4161</v>
      </c>
      <c r="K511" s="650" t="s">
        <v>4162</v>
      </c>
      <c r="L511" s="651">
        <v>0</v>
      </c>
      <c r="M511" s="651">
        <v>0</v>
      </c>
      <c r="N511" s="650">
        <v>1</v>
      </c>
      <c r="O511" s="731">
        <v>0.5</v>
      </c>
      <c r="P511" s="651"/>
      <c r="Q511" s="666"/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21</v>
      </c>
      <c r="B512" s="650" t="s">
        <v>581</v>
      </c>
      <c r="C512" s="650">
        <v>89301211</v>
      </c>
      <c r="D512" s="729" t="s">
        <v>5558</v>
      </c>
      <c r="E512" s="730" t="s">
        <v>3661</v>
      </c>
      <c r="F512" s="650" t="s">
        <v>3625</v>
      </c>
      <c r="G512" s="650" t="s">
        <v>3829</v>
      </c>
      <c r="H512" s="650" t="s">
        <v>582</v>
      </c>
      <c r="I512" s="650" t="s">
        <v>1112</v>
      </c>
      <c r="J512" s="650" t="s">
        <v>946</v>
      </c>
      <c r="K512" s="650" t="s">
        <v>3830</v>
      </c>
      <c r="L512" s="651">
        <v>96.72</v>
      </c>
      <c r="M512" s="651">
        <v>96.72</v>
      </c>
      <c r="N512" s="650">
        <v>1</v>
      </c>
      <c r="O512" s="731">
        <v>1</v>
      </c>
      <c r="P512" s="651">
        <v>96.72</v>
      </c>
      <c r="Q512" s="666">
        <v>1</v>
      </c>
      <c r="R512" s="650">
        <v>1</v>
      </c>
      <c r="S512" s="666">
        <v>1</v>
      </c>
      <c r="T512" s="731">
        <v>1</v>
      </c>
      <c r="U512" s="689">
        <v>1</v>
      </c>
    </row>
    <row r="513" spans="1:21" ht="14.4" customHeight="1" x14ac:dyDescent="0.3">
      <c r="A513" s="649">
        <v>21</v>
      </c>
      <c r="B513" s="650" t="s">
        <v>581</v>
      </c>
      <c r="C513" s="650">
        <v>89301211</v>
      </c>
      <c r="D513" s="729" t="s">
        <v>5558</v>
      </c>
      <c r="E513" s="730" t="s">
        <v>3661</v>
      </c>
      <c r="F513" s="650" t="s">
        <v>3625</v>
      </c>
      <c r="G513" s="650" t="s">
        <v>3829</v>
      </c>
      <c r="H513" s="650" t="s">
        <v>582</v>
      </c>
      <c r="I513" s="650" t="s">
        <v>2344</v>
      </c>
      <c r="J513" s="650" t="s">
        <v>946</v>
      </c>
      <c r="K513" s="650" t="s">
        <v>3882</v>
      </c>
      <c r="L513" s="651">
        <v>57.85</v>
      </c>
      <c r="M513" s="651">
        <v>404.95000000000005</v>
      </c>
      <c r="N513" s="650">
        <v>7</v>
      </c>
      <c r="O513" s="731">
        <v>2</v>
      </c>
      <c r="P513" s="651">
        <v>57.85</v>
      </c>
      <c r="Q513" s="666">
        <v>0.14285714285714285</v>
      </c>
      <c r="R513" s="650">
        <v>1</v>
      </c>
      <c r="S513" s="666">
        <v>0.14285714285714285</v>
      </c>
      <c r="T513" s="731">
        <v>0.5</v>
      </c>
      <c r="U513" s="689">
        <v>0.25</v>
      </c>
    </row>
    <row r="514" spans="1:21" ht="14.4" customHeight="1" x14ac:dyDescent="0.3">
      <c r="A514" s="649">
        <v>21</v>
      </c>
      <c r="B514" s="650" t="s">
        <v>581</v>
      </c>
      <c r="C514" s="650">
        <v>89301211</v>
      </c>
      <c r="D514" s="729" t="s">
        <v>5558</v>
      </c>
      <c r="E514" s="730" t="s">
        <v>3661</v>
      </c>
      <c r="F514" s="650" t="s">
        <v>3625</v>
      </c>
      <c r="G514" s="650" t="s">
        <v>3831</v>
      </c>
      <c r="H514" s="650" t="s">
        <v>1839</v>
      </c>
      <c r="I514" s="650" t="s">
        <v>4163</v>
      </c>
      <c r="J514" s="650" t="s">
        <v>1895</v>
      </c>
      <c r="K514" s="650" t="s">
        <v>4164</v>
      </c>
      <c r="L514" s="651">
        <v>49.12</v>
      </c>
      <c r="M514" s="651">
        <v>49.12</v>
      </c>
      <c r="N514" s="650">
        <v>1</v>
      </c>
      <c r="O514" s="731">
        <v>1</v>
      </c>
      <c r="P514" s="651">
        <v>49.12</v>
      </c>
      <c r="Q514" s="666">
        <v>1</v>
      </c>
      <c r="R514" s="650">
        <v>1</v>
      </c>
      <c r="S514" s="666">
        <v>1</v>
      </c>
      <c r="T514" s="731">
        <v>1</v>
      </c>
      <c r="U514" s="689">
        <v>1</v>
      </c>
    </row>
    <row r="515" spans="1:21" ht="14.4" customHeight="1" x14ac:dyDescent="0.3">
      <c r="A515" s="649">
        <v>21</v>
      </c>
      <c r="B515" s="650" t="s">
        <v>581</v>
      </c>
      <c r="C515" s="650">
        <v>89301211</v>
      </c>
      <c r="D515" s="729" t="s">
        <v>5558</v>
      </c>
      <c r="E515" s="730" t="s">
        <v>3661</v>
      </c>
      <c r="F515" s="650" t="s">
        <v>3625</v>
      </c>
      <c r="G515" s="650" t="s">
        <v>3831</v>
      </c>
      <c r="H515" s="650" t="s">
        <v>1839</v>
      </c>
      <c r="I515" s="650" t="s">
        <v>1916</v>
      </c>
      <c r="J515" s="650" t="s">
        <v>1917</v>
      </c>
      <c r="K515" s="650" t="s">
        <v>3499</v>
      </c>
      <c r="L515" s="651">
        <v>32.74</v>
      </c>
      <c r="M515" s="651">
        <v>98.22</v>
      </c>
      <c r="N515" s="650">
        <v>3</v>
      </c>
      <c r="O515" s="731">
        <v>2</v>
      </c>
      <c r="P515" s="651">
        <v>32.74</v>
      </c>
      <c r="Q515" s="666">
        <v>0.33333333333333337</v>
      </c>
      <c r="R515" s="650">
        <v>1</v>
      </c>
      <c r="S515" s="666">
        <v>0.33333333333333331</v>
      </c>
      <c r="T515" s="731">
        <v>1</v>
      </c>
      <c r="U515" s="689">
        <v>0.5</v>
      </c>
    </row>
    <row r="516" spans="1:21" ht="14.4" customHeight="1" x14ac:dyDescent="0.3">
      <c r="A516" s="649">
        <v>21</v>
      </c>
      <c r="B516" s="650" t="s">
        <v>581</v>
      </c>
      <c r="C516" s="650">
        <v>89301211</v>
      </c>
      <c r="D516" s="729" t="s">
        <v>5558</v>
      </c>
      <c r="E516" s="730" t="s">
        <v>3661</v>
      </c>
      <c r="F516" s="650" t="s">
        <v>3625</v>
      </c>
      <c r="G516" s="650" t="s">
        <v>3832</v>
      </c>
      <c r="H516" s="650" t="s">
        <v>582</v>
      </c>
      <c r="I516" s="650" t="s">
        <v>4165</v>
      </c>
      <c r="J516" s="650" t="s">
        <v>3834</v>
      </c>
      <c r="K516" s="650" t="s">
        <v>762</v>
      </c>
      <c r="L516" s="651">
        <v>0</v>
      </c>
      <c r="M516" s="651">
        <v>0</v>
      </c>
      <c r="N516" s="650">
        <v>2</v>
      </c>
      <c r="O516" s="731">
        <v>0.5</v>
      </c>
      <c r="P516" s="651"/>
      <c r="Q516" s="666"/>
      <c r="R516" s="650"/>
      <c r="S516" s="666">
        <v>0</v>
      </c>
      <c r="T516" s="731"/>
      <c r="U516" s="689">
        <v>0</v>
      </c>
    </row>
    <row r="517" spans="1:21" ht="14.4" customHeight="1" x14ac:dyDescent="0.3">
      <c r="A517" s="649">
        <v>21</v>
      </c>
      <c r="B517" s="650" t="s">
        <v>581</v>
      </c>
      <c r="C517" s="650">
        <v>89301211</v>
      </c>
      <c r="D517" s="729" t="s">
        <v>5558</v>
      </c>
      <c r="E517" s="730" t="s">
        <v>3661</v>
      </c>
      <c r="F517" s="650" t="s">
        <v>3625</v>
      </c>
      <c r="G517" s="650" t="s">
        <v>3836</v>
      </c>
      <c r="H517" s="650" t="s">
        <v>582</v>
      </c>
      <c r="I517" s="650" t="s">
        <v>4057</v>
      </c>
      <c r="J517" s="650" t="s">
        <v>3839</v>
      </c>
      <c r="K517" s="650" t="s">
        <v>977</v>
      </c>
      <c r="L517" s="651">
        <v>0</v>
      </c>
      <c r="M517" s="651">
        <v>0</v>
      </c>
      <c r="N517" s="650">
        <v>1</v>
      </c>
      <c r="O517" s="731">
        <v>0.5</v>
      </c>
      <c r="P517" s="651"/>
      <c r="Q517" s="666"/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21</v>
      </c>
      <c r="B518" s="650" t="s">
        <v>581</v>
      </c>
      <c r="C518" s="650">
        <v>89301211</v>
      </c>
      <c r="D518" s="729" t="s">
        <v>5558</v>
      </c>
      <c r="E518" s="730" t="s">
        <v>3661</v>
      </c>
      <c r="F518" s="650" t="s">
        <v>3627</v>
      </c>
      <c r="G518" s="650" t="s">
        <v>3844</v>
      </c>
      <c r="H518" s="650" t="s">
        <v>582</v>
      </c>
      <c r="I518" s="650" t="s">
        <v>3845</v>
      </c>
      <c r="J518" s="650" t="s">
        <v>3846</v>
      </c>
      <c r="K518" s="650" t="s">
        <v>3847</v>
      </c>
      <c r="L518" s="651">
        <v>1267.1199999999999</v>
      </c>
      <c r="M518" s="651">
        <v>2534.2399999999998</v>
      </c>
      <c r="N518" s="650">
        <v>2</v>
      </c>
      <c r="O518" s="731">
        <v>2</v>
      </c>
      <c r="P518" s="651">
        <v>1267.1199999999999</v>
      </c>
      <c r="Q518" s="666">
        <v>0.5</v>
      </c>
      <c r="R518" s="650">
        <v>1</v>
      </c>
      <c r="S518" s="666">
        <v>0.5</v>
      </c>
      <c r="T518" s="731">
        <v>1</v>
      </c>
      <c r="U518" s="689">
        <v>0.5</v>
      </c>
    </row>
    <row r="519" spans="1:21" ht="14.4" customHeight="1" x14ac:dyDescent="0.3">
      <c r="A519" s="649">
        <v>21</v>
      </c>
      <c r="B519" s="650" t="s">
        <v>581</v>
      </c>
      <c r="C519" s="650">
        <v>89301211</v>
      </c>
      <c r="D519" s="729" t="s">
        <v>5558</v>
      </c>
      <c r="E519" s="730" t="s">
        <v>3661</v>
      </c>
      <c r="F519" s="650" t="s">
        <v>3627</v>
      </c>
      <c r="G519" s="650" t="s">
        <v>3844</v>
      </c>
      <c r="H519" s="650" t="s">
        <v>582</v>
      </c>
      <c r="I519" s="650" t="s">
        <v>3896</v>
      </c>
      <c r="J519" s="650" t="s">
        <v>3897</v>
      </c>
      <c r="K519" s="650" t="s">
        <v>3898</v>
      </c>
      <c r="L519" s="651">
        <v>1000</v>
      </c>
      <c r="M519" s="651">
        <v>1000</v>
      </c>
      <c r="N519" s="650">
        <v>1</v>
      </c>
      <c r="O519" s="731">
        <v>1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21</v>
      </c>
      <c r="B520" s="650" t="s">
        <v>581</v>
      </c>
      <c r="C520" s="650">
        <v>89301212</v>
      </c>
      <c r="D520" s="729" t="s">
        <v>5559</v>
      </c>
      <c r="E520" s="730" t="s">
        <v>3634</v>
      </c>
      <c r="F520" s="650" t="s">
        <v>3625</v>
      </c>
      <c r="G520" s="650" t="s">
        <v>4086</v>
      </c>
      <c r="H520" s="650" t="s">
        <v>582</v>
      </c>
      <c r="I520" s="650" t="s">
        <v>4087</v>
      </c>
      <c r="J520" s="650" t="s">
        <v>4088</v>
      </c>
      <c r="K520" s="650" t="s">
        <v>4089</v>
      </c>
      <c r="L520" s="651">
        <v>35.409999999999997</v>
      </c>
      <c r="M520" s="651">
        <v>106.22999999999999</v>
      </c>
      <c r="N520" s="650">
        <v>3</v>
      </c>
      <c r="O520" s="731">
        <v>0.5</v>
      </c>
      <c r="P520" s="651">
        <v>106.22999999999999</v>
      </c>
      <c r="Q520" s="666">
        <v>1</v>
      </c>
      <c r="R520" s="650">
        <v>3</v>
      </c>
      <c r="S520" s="666">
        <v>1</v>
      </c>
      <c r="T520" s="731">
        <v>0.5</v>
      </c>
      <c r="U520" s="689">
        <v>1</v>
      </c>
    </row>
    <row r="521" spans="1:21" ht="14.4" customHeight="1" x14ac:dyDescent="0.3">
      <c r="A521" s="649">
        <v>21</v>
      </c>
      <c r="B521" s="650" t="s">
        <v>581</v>
      </c>
      <c r="C521" s="650">
        <v>89301212</v>
      </c>
      <c r="D521" s="729" t="s">
        <v>5559</v>
      </c>
      <c r="E521" s="730" t="s">
        <v>3634</v>
      </c>
      <c r="F521" s="650" t="s">
        <v>3625</v>
      </c>
      <c r="G521" s="650" t="s">
        <v>3677</v>
      </c>
      <c r="H521" s="650" t="s">
        <v>582</v>
      </c>
      <c r="I521" s="650" t="s">
        <v>4166</v>
      </c>
      <c r="J521" s="650" t="s">
        <v>3849</v>
      </c>
      <c r="K521" s="650" t="s">
        <v>1062</v>
      </c>
      <c r="L521" s="651">
        <v>0</v>
      </c>
      <c r="M521" s="651">
        <v>0</v>
      </c>
      <c r="N521" s="650">
        <v>1</v>
      </c>
      <c r="O521" s="731">
        <v>1</v>
      </c>
      <c r="P521" s="651"/>
      <c r="Q521" s="666"/>
      <c r="R521" s="650"/>
      <c r="S521" s="666">
        <v>0</v>
      </c>
      <c r="T521" s="731"/>
      <c r="U521" s="689">
        <v>0</v>
      </c>
    </row>
    <row r="522" spans="1:21" ht="14.4" customHeight="1" x14ac:dyDescent="0.3">
      <c r="A522" s="649">
        <v>21</v>
      </c>
      <c r="B522" s="650" t="s">
        <v>581</v>
      </c>
      <c r="C522" s="650">
        <v>89301212</v>
      </c>
      <c r="D522" s="729" t="s">
        <v>5559</v>
      </c>
      <c r="E522" s="730" t="s">
        <v>3634</v>
      </c>
      <c r="F522" s="650" t="s">
        <v>3625</v>
      </c>
      <c r="G522" s="650" t="s">
        <v>3677</v>
      </c>
      <c r="H522" s="650" t="s">
        <v>582</v>
      </c>
      <c r="I522" s="650" t="s">
        <v>3690</v>
      </c>
      <c r="J522" s="650" t="s">
        <v>696</v>
      </c>
      <c r="K522" s="650" t="s">
        <v>3691</v>
      </c>
      <c r="L522" s="651">
        <v>285.75</v>
      </c>
      <c r="M522" s="651">
        <v>571.5</v>
      </c>
      <c r="N522" s="650">
        <v>2</v>
      </c>
      <c r="O522" s="731">
        <v>2</v>
      </c>
      <c r="P522" s="651"/>
      <c r="Q522" s="666">
        <v>0</v>
      </c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21</v>
      </c>
      <c r="B523" s="650" t="s">
        <v>581</v>
      </c>
      <c r="C523" s="650">
        <v>89301212</v>
      </c>
      <c r="D523" s="729" t="s">
        <v>5559</v>
      </c>
      <c r="E523" s="730" t="s">
        <v>3634</v>
      </c>
      <c r="F523" s="650" t="s">
        <v>3625</v>
      </c>
      <c r="G523" s="650" t="s">
        <v>3692</v>
      </c>
      <c r="H523" s="650" t="s">
        <v>1839</v>
      </c>
      <c r="I523" s="650" t="s">
        <v>1999</v>
      </c>
      <c r="J523" s="650" t="s">
        <v>3504</v>
      </c>
      <c r="K523" s="650" t="s">
        <v>3505</v>
      </c>
      <c r="L523" s="651">
        <v>16.27</v>
      </c>
      <c r="M523" s="651">
        <v>16.27</v>
      </c>
      <c r="N523" s="650">
        <v>1</v>
      </c>
      <c r="O523" s="731">
        <v>0.5</v>
      </c>
      <c r="P523" s="651">
        <v>16.27</v>
      </c>
      <c r="Q523" s="666">
        <v>1</v>
      </c>
      <c r="R523" s="650">
        <v>1</v>
      </c>
      <c r="S523" s="666">
        <v>1</v>
      </c>
      <c r="T523" s="731">
        <v>0.5</v>
      </c>
      <c r="U523" s="689">
        <v>1</v>
      </c>
    </row>
    <row r="524" spans="1:21" ht="14.4" customHeight="1" x14ac:dyDescent="0.3">
      <c r="A524" s="649">
        <v>21</v>
      </c>
      <c r="B524" s="650" t="s">
        <v>581</v>
      </c>
      <c r="C524" s="650">
        <v>89301212</v>
      </c>
      <c r="D524" s="729" t="s">
        <v>5559</v>
      </c>
      <c r="E524" s="730" t="s">
        <v>3634</v>
      </c>
      <c r="F524" s="650" t="s">
        <v>3625</v>
      </c>
      <c r="G524" s="650" t="s">
        <v>3692</v>
      </c>
      <c r="H524" s="650" t="s">
        <v>1839</v>
      </c>
      <c r="I524" s="650" t="s">
        <v>2996</v>
      </c>
      <c r="J524" s="650" t="s">
        <v>3581</v>
      </c>
      <c r="K524" s="650" t="s">
        <v>3582</v>
      </c>
      <c r="L524" s="651">
        <v>25.03</v>
      </c>
      <c r="M524" s="651">
        <v>25.03</v>
      </c>
      <c r="N524" s="650">
        <v>1</v>
      </c>
      <c r="O524" s="731">
        <v>0.5</v>
      </c>
      <c r="P524" s="651">
        <v>25.03</v>
      </c>
      <c r="Q524" s="666">
        <v>1</v>
      </c>
      <c r="R524" s="650">
        <v>1</v>
      </c>
      <c r="S524" s="666">
        <v>1</v>
      </c>
      <c r="T524" s="731">
        <v>0.5</v>
      </c>
      <c r="U524" s="689">
        <v>1</v>
      </c>
    </row>
    <row r="525" spans="1:21" ht="14.4" customHeight="1" x14ac:dyDescent="0.3">
      <c r="A525" s="649">
        <v>21</v>
      </c>
      <c r="B525" s="650" t="s">
        <v>581</v>
      </c>
      <c r="C525" s="650">
        <v>89301212</v>
      </c>
      <c r="D525" s="729" t="s">
        <v>5559</v>
      </c>
      <c r="E525" s="730" t="s">
        <v>3634</v>
      </c>
      <c r="F525" s="650" t="s">
        <v>3625</v>
      </c>
      <c r="G525" s="650" t="s">
        <v>3693</v>
      </c>
      <c r="H525" s="650" t="s">
        <v>582</v>
      </c>
      <c r="I525" s="650" t="s">
        <v>1082</v>
      </c>
      <c r="J525" s="650" t="s">
        <v>1083</v>
      </c>
      <c r="K525" s="650" t="s">
        <v>1084</v>
      </c>
      <c r="L525" s="651">
        <v>60.92</v>
      </c>
      <c r="M525" s="651">
        <v>121.84</v>
      </c>
      <c r="N525" s="650">
        <v>2</v>
      </c>
      <c r="O525" s="731">
        <v>1</v>
      </c>
      <c r="P525" s="651"/>
      <c r="Q525" s="666">
        <v>0</v>
      </c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21</v>
      </c>
      <c r="B526" s="650" t="s">
        <v>581</v>
      </c>
      <c r="C526" s="650">
        <v>89301212</v>
      </c>
      <c r="D526" s="729" t="s">
        <v>5559</v>
      </c>
      <c r="E526" s="730" t="s">
        <v>3634</v>
      </c>
      <c r="F526" s="650" t="s">
        <v>3625</v>
      </c>
      <c r="G526" s="650" t="s">
        <v>3693</v>
      </c>
      <c r="H526" s="650" t="s">
        <v>582</v>
      </c>
      <c r="I526" s="650" t="s">
        <v>4167</v>
      </c>
      <c r="J526" s="650" t="s">
        <v>4168</v>
      </c>
      <c r="K526" s="650" t="s">
        <v>4169</v>
      </c>
      <c r="L526" s="651">
        <v>0</v>
      </c>
      <c r="M526" s="651">
        <v>0</v>
      </c>
      <c r="N526" s="650">
        <v>1</v>
      </c>
      <c r="O526" s="731">
        <v>0.5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21</v>
      </c>
      <c r="B527" s="650" t="s">
        <v>581</v>
      </c>
      <c r="C527" s="650">
        <v>89301212</v>
      </c>
      <c r="D527" s="729" t="s">
        <v>5559</v>
      </c>
      <c r="E527" s="730" t="s">
        <v>3634</v>
      </c>
      <c r="F527" s="650" t="s">
        <v>3625</v>
      </c>
      <c r="G527" s="650" t="s">
        <v>3697</v>
      </c>
      <c r="H527" s="650" t="s">
        <v>582</v>
      </c>
      <c r="I527" s="650" t="s">
        <v>2175</v>
      </c>
      <c r="J527" s="650" t="s">
        <v>3453</v>
      </c>
      <c r="K527" s="650" t="s">
        <v>3454</v>
      </c>
      <c r="L527" s="651">
        <v>333.31</v>
      </c>
      <c r="M527" s="651">
        <v>666.62</v>
      </c>
      <c r="N527" s="650">
        <v>2</v>
      </c>
      <c r="O527" s="731">
        <v>2</v>
      </c>
      <c r="P527" s="651">
        <v>333.31</v>
      </c>
      <c r="Q527" s="666">
        <v>0.5</v>
      </c>
      <c r="R527" s="650">
        <v>1</v>
      </c>
      <c r="S527" s="666">
        <v>0.5</v>
      </c>
      <c r="T527" s="731">
        <v>1</v>
      </c>
      <c r="U527" s="689">
        <v>0.5</v>
      </c>
    </row>
    <row r="528" spans="1:21" ht="14.4" customHeight="1" x14ac:dyDescent="0.3">
      <c r="A528" s="649">
        <v>21</v>
      </c>
      <c r="B528" s="650" t="s">
        <v>581</v>
      </c>
      <c r="C528" s="650">
        <v>89301212</v>
      </c>
      <c r="D528" s="729" t="s">
        <v>5559</v>
      </c>
      <c r="E528" s="730" t="s">
        <v>3634</v>
      </c>
      <c r="F528" s="650" t="s">
        <v>3625</v>
      </c>
      <c r="G528" s="650" t="s">
        <v>3697</v>
      </c>
      <c r="H528" s="650" t="s">
        <v>582</v>
      </c>
      <c r="I528" s="650" t="s">
        <v>3040</v>
      </c>
      <c r="J528" s="650" t="s">
        <v>3564</v>
      </c>
      <c r="K528" s="650" t="s">
        <v>3565</v>
      </c>
      <c r="L528" s="651">
        <v>333.31</v>
      </c>
      <c r="M528" s="651">
        <v>333.31</v>
      </c>
      <c r="N528" s="650">
        <v>1</v>
      </c>
      <c r="O528" s="731">
        <v>1</v>
      </c>
      <c r="P528" s="651">
        <v>333.31</v>
      </c>
      <c r="Q528" s="666">
        <v>1</v>
      </c>
      <c r="R528" s="650">
        <v>1</v>
      </c>
      <c r="S528" s="666">
        <v>1</v>
      </c>
      <c r="T528" s="731">
        <v>1</v>
      </c>
      <c r="U528" s="689">
        <v>1</v>
      </c>
    </row>
    <row r="529" spans="1:21" ht="14.4" customHeight="1" x14ac:dyDescent="0.3">
      <c r="A529" s="649">
        <v>21</v>
      </c>
      <c r="B529" s="650" t="s">
        <v>581</v>
      </c>
      <c r="C529" s="650">
        <v>89301212</v>
      </c>
      <c r="D529" s="729" t="s">
        <v>5559</v>
      </c>
      <c r="E529" s="730" t="s">
        <v>3634</v>
      </c>
      <c r="F529" s="650" t="s">
        <v>3625</v>
      </c>
      <c r="G529" s="650" t="s">
        <v>4170</v>
      </c>
      <c r="H529" s="650" t="s">
        <v>1839</v>
      </c>
      <c r="I529" s="650" t="s">
        <v>4171</v>
      </c>
      <c r="J529" s="650" t="s">
        <v>4172</v>
      </c>
      <c r="K529" s="650" t="s">
        <v>4173</v>
      </c>
      <c r="L529" s="651">
        <v>804.58</v>
      </c>
      <c r="M529" s="651">
        <v>25746.560000000001</v>
      </c>
      <c r="N529" s="650">
        <v>32</v>
      </c>
      <c r="O529" s="731">
        <v>10.5</v>
      </c>
      <c r="P529" s="651">
        <v>7241.22</v>
      </c>
      <c r="Q529" s="666">
        <v>0.28125</v>
      </c>
      <c r="R529" s="650">
        <v>9</v>
      </c>
      <c r="S529" s="666">
        <v>0.28125</v>
      </c>
      <c r="T529" s="731">
        <v>2.5</v>
      </c>
      <c r="U529" s="689">
        <v>0.23809523809523808</v>
      </c>
    </row>
    <row r="530" spans="1:21" ht="14.4" customHeight="1" x14ac:dyDescent="0.3">
      <c r="A530" s="649">
        <v>21</v>
      </c>
      <c r="B530" s="650" t="s">
        <v>581</v>
      </c>
      <c r="C530" s="650">
        <v>89301212</v>
      </c>
      <c r="D530" s="729" t="s">
        <v>5559</v>
      </c>
      <c r="E530" s="730" t="s">
        <v>3634</v>
      </c>
      <c r="F530" s="650" t="s">
        <v>3625</v>
      </c>
      <c r="G530" s="650" t="s">
        <v>4170</v>
      </c>
      <c r="H530" s="650" t="s">
        <v>582</v>
      </c>
      <c r="I530" s="650" t="s">
        <v>4174</v>
      </c>
      <c r="J530" s="650" t="s">
        <v>4175</v>
      </c>
      <c r="K530" s="650" t="s">
        <v>4176</v>
      </c>
      <c r="L530" s="651">
        <v>750.95</v>
      </c>
      <c r="M530" s="651">
        <v>2252.8500000000004</v>
      </c>
      <c r="N530" s="650">
        <v>3</v>
      </c>
      <c r="O530" s="731">
        <v>1</v>
      </c>
      <c r="P530" s="651"/>
      <c r="Q530" s="666">
        <v>0</v>
      </c>
      <c r="R530" s="650"/>
      <c r="S530" s="666">
        <v>0</v>
      </c>
      <c r="T530" s="731"/>
      <c r="U530" s="689">
        <v>0</v>
      </c>
    </row>
    <row r="531" spans="1:21" ht="14.4" customHeight="1" x14ac:dyDescent="0.3">
      <c r="A531" s="649">
        <v>21</v>
      </c>
      <c r="B531" s="650" t="s">
        <v>581</v>
      </c>
      <c r="C531" s="650">
        <v>89301212</v>
      </c>
      <c r="D531" s="729" t="s">
        <v>5559</v>
      </c>
      <c r="E531" s="730" t="s">
        <v>3634</v>
      </c>
      <c r="F531" s="650" t="s">
        <v>3625</v>
      </c>
      <c r="G531" s="650" t="s">
        <v>3921</v>
      </c>
      <c r="H531" s="650" t="s">
        <v>1839</v>
      </c>
      <c r="I531" s="650" t="s">
        <v>2063</v>
      </c>
      <c r="J531" s="650" t="s">
        <v>2064</v>
      </c>
      <c r="K531" s="650" t="s">
        <v>1842</v>
      </c>
      <c r="L531" s="651">
        <v>0</v>
      </c>
      <c r="M531" s="651">
        <v>0</v>
      </c>
      <c r="N531" s="650">
        <v>7</v>
      </c>
      <c r="O531" s="731">
        <v>6</v>
      </c>
      <c r="P531" s="651">
        <v>0</v>
      </c>
      <c r="Q531" s="666"/>
      <c r="R531" s="650">
        <v>3</v>
      </c>
      <c r="S531" s="666">
        <v>0.42857142857142855</v>
      </c>
      <c r="T531" s="731">
        <v>2</v>
      </c>
      <c r="U531" s="689">
        <v>0.33333333333333331</v>
      </c>
    </row>
    <row r="532" spans="1:21" ht="14.4" customHeight="1" x14ac:dyDescent="0.3">
      <c r="A532" s="649">
        <v>21</v>
      </c>
      <c r="B532" s="650" t="s">
        <v>581</v>
      </c>
      <c r="C532" s="650">
        <v>89301212</v>
      </c>
      <c r="D532" s="729" t="s">
        <v>5559</v>
      </c>
      <c r="E532" s="730" t="s">
        <v>3634</v>
      </c>
      <c r="F532" s="650" t="s">
        <v>3625</v>
      </c>
      <c r="G532" s="650" t="s">
        <v>3681</v>
      </c>
      <c r="H532" s="650" t="s">
        <v>582</v>
      </c>
      <c r="I532" s="650" t="s">
        <v>3682</v>
      </c>
      <c r="J532" s="650" t="s">
        <v>3683</v>
      </c>
      <c r="K532" s="650" t="s">
        <v>3684</v>
      </c>
      <c r="L532" s="651">
        <v>1789.73</v>
      </c>
      <c r="M532" s="651">
        <v>42953.52</v>
      </c>
      <c r="N532" s="650">
        <v>24</v>
      </c>
      <c r="O532" s="731">
        <v>9.5</v>
      </c>
      <c r="P532" s="651">
        <v>37584.329999999994</v>
      </c>
      <c r="Q532" s="666">
        <v>0.87499999999999989</v>
      </c>
      <c r="R532" s="650">
        <v>21</v>
      </c>
      <c r="S532" s="666">
        <v>0.875</v>
      </c>
      <c r="T532" s="731">
        <v>8.5</v>
      </c>
      <c r="U532" s="689">
        <v>0.89473684210526316</v>
      </c>
    </row>
    <row r="533" spans="1:21" ht="14.4" customHeight="1" x14ac:dyDescent="0.3">
      <c r="A533" s="649">
        <v>21</v>
      </c>
      <c r="B533" s="650" t="s">
        <v>581</v>
      </c>
      <c r="C533" s="650">
        <v>89301212</v>
      </c>
      <c r="D533" s="729" t="s">
        <v>5559</v>
      </c>
      <c r="E533" s="730" t="s">
        <v>3634</v>
      </c>
      <c r="F533" s="650" t="s">
        <v>3625</v>
      </c>
      <c r="G533" s="650" t="s">
        <v>4177</v>
      </c>
      <c r="H533" s="650" t="s">
        <v>582</v>
      </c>
      <c r="I533" s="650" t="s">
        <v>4178</v>
      </c>
      <c r="J533" s="650" t="s">
        <v>4179</v>
      </c>
      <c r="K533" s="650" t="s">
        <v>2262</v>
      </c>
      <c r="L533" s="651">
        <v>222.25</v>
      </c>
      <c r="M533" s="651">
        <v>666.75</v>
      </c>
      <c r="N533" s="650">
        <v>3</v>
      </c>
      <c r="O533" s="731">
        <v>1.5</v>
      </c>
      <c r="P533" s="651"/>
      <c r="Q533" s="666">
        <v>0</v>
      </c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21</v>
      </c>
      <c r="B534" s="650" t="s">
        <v>581</v>
      </c>
      <c r="C534" s="650">
        <v>89301212</v>
      </c>
      <c r="D534" s="729" t="s">
        <v>5559</v>
      </c>
      <c r="E534" s="730" t="s">
        <v>3634</v>
      </c>
      <c r="F534" s="650" t="s">
        <v>3625</v>
      </c>
      <c r="G534" s="650" t="s">
        <v>4180</v>
      </c>
      <c r="H534" s="650" t="s">
        <v>582</v>
      </c>
      <c r="I534" s="650" t="s">
        <v>4181</v>
      </c>
      <c r="J534" s="650" t="s">
        <v>4182</v>
      </c>
      <c r="K534" s="650" t="s">
        <v>3444</v>
      </c>
      <c r="L534" s="651">
        <v>124.32</v>
      </c>
      <c r="M534" s="651">
        <v>124.32</v>
      </c>
      <c r="N534" s="650">
        <v>1</v>
      </c>
      <c r="O534" s="731">
        <v>0.5</v>
      </c>
      <c r="P534" s="651"/>
      <c r="Q534" s="666">
        <v>0</v>
      </c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21</v>
      </c>
      <c r="B535" s="650" t="s">
        <v>581</v>
      </c>
      <c r="C535" s="650">
        <v>89301212</v>
      </c>
      <c r="D535" s="729" t="s">
        <v>5559</v>
      </c>
      <c r="E535" s="730" t="s">
        <v>3634</v>
      </c>
      <c r="F535" s="650" t="s">
        <v>3625</v>
      </c>
      <c r="G535" s="650" t="s">
        <v>4180</v>
      </c>
      <c r="H535" s="650" t="s">
        <v>1839</v>
      </c>
      <c r="I535" s="650" t="s">
        <v>4183</v>
      </c>
      <c r="J535" s="650" t="s">
        <v>2882</v>
      </c>
      <c r="K535" s="650" t="s">
        <v>4184</v>
      </c>
      <c r="L535" s="651">
        <v>146.63</v>
      </c>
      <c r="M535" s="651">
        <v>146.63</v>
      </c>
      <c r="N535" s="650">
        <v>1</v>
      </c>
      <c r="O535" s="731">
        <v>0.5</v>
      </c>
      <c r="P535" s="651"/>
      <c r="Q535" s="666">
        <v>0</v>
      </c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21</v>
      </c>
      <c r="B536" s="650" t="s">
        <v>581</v>
      </c>
      <c r="C536" s="650">
        <v>89301212</v>
      </c>
      <c r="D536" s="729" t="s">
        <v>5559</v>
      </c>
      <c r="E536" s="730" t="s">
        <v>3634</v>
      </c>
      <c r="F536" s="650" t="s">
        <v>3625</v>
      </c>
      <c r="G536" s="650" t="s">
        <v>3925</v>
      </c>
      <c r="H536" s="650" t="s">
        <v>1839</v>
      </c>
      <c r="I536" s="650" t="s">
        <v>2118</v>
      </c>
      <c r="J536" s="650" t="s">
        <v>2119</v>
      </c>
      <c r="K536" s="650" t="s">
        <v>1517</v>
      </c>
      <c r="L536" s="651">
        <v>1140.7</v>
      </c>
      <c r="M536" s="651">
        <v>3422.1000000000004</v>
      </c>
      <c r="N536" s="650">
        <v>3</v>
      </c>
      <c r="O536" s="731">
        <v>1</v>
      </c>
      <c r="P536" s="651"/>
      <c r="Q536" s="666">
        <v>0</v>
      </c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21</v>
      </c>
      <c r="B537" s="650" t="s">
        <v>581</v>
      </c>
      <c r="C537" s="650">
        <v>89301212</v>
      </c>
      <c r="D537" s="729" t="s">
        <v>5559</v>
      </c>
      <c r="E537" s="730" t="s">
        <v>3634</v>
      </c>
      <c r="F537" s="650" t="s">
        <v>3625</v>
      </c>
      <c r="G537" s="650" t="s">
        <v>3928</v>
      </c>
      <c r="H537" s="650" t="s">
        <v>582</v>
      </c>
      <c r="I537" s="650" t="s">
        <v>4185</v>
      </c>
      <c r="J537" s="650" t="s">
        <v>2538</v>
      </c>
      <c r="K537" s="650" t="s">
        <v>3810</v>
      </c>
      <c r="L537" s="651">
        <v>79.22</v>
      </c>
      <c r="M537" s="651">
        <v>79.22</v>
      </c>
      <c r="N537" s="650">
        <v>1</v>
      </c>
      <c r="O537" s="731">
        <v>1</v>
      </c>
      <c r="P537" s="651"/>
      <c r="Q537" s="666">
        <v>0</v>
      </c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21</v>
      </c>
      <c r="B538" s="650" t="s">
        <v>581</v>
      </c>
      <c r="C538" s="650">
        <v>89301212</v>
      </c>
      <c r="D538" s="729" t="s">
        <v>5559</v>
      </c>
      <c r="E538" s="730" t="s">
        <v>3634</v>
      </c>
      <c r="F538" s="650" t="s">
        <v>3625</v>
      </c>
      <c r="G538" s="650" t="s">
        <v>3700</v>
      </c>
      <c r="H538" s="650" t="s">
        <v>582</v>
      </c>
      <c r="I538" s="650" t="s">
        <v>934</v>
      </c>
      <c r="J538" s="650" t="s">
        <v>3702</v>
      </c>
      <c r="K538" s="650" t="s">
        <v>1967</v>
      </c>
      <c r="L538" s="651">
        <v>0</v>
      </c>
      <c r="M538" s="651">
        <v>0</v>
      </c>
      <c r="N538" s="650">
        <v>1</v>
      </c>
      <c r="O538" s="731">
        <v>1</v>
      </c>
      <c r="P538" s="651">
        <v>0</v>
      </c>
      <c r="Q538" s="666"/>
      <c r="R538" s="650">
        <v>1</v>
      </c>
      <c r="S538" s="666">
        <v>1</v>
      </c>
      <c r="T538" s="731">
        <v>1</v>
      </c>
      <c r="U538" s="689">
        <v>1</v>
      </c>
    </row>
    <row r="539" spans="1:21" ht="14.4" customHeight="1" x14ac:dyDescent="0.3">
      <c r="A539" s="649">
        <v>21</v>
      </c>
      <c r="B539" s="650" t="s">
        <v>581</v>
      </c>
      <c r="C539" s="650">
        <v>89301212</v>
      </c>
      <c r="D539" s="729" t="s">
        <v>5559</v>
      </c>
      <c r="E539" s="730" t="s">
        <v>3634</v>
      </c>
      <c r="F539" s="650" t="s">
        <v>3625</v>
      </c>
      <c r="G539" s="650" t="s">
        <v>3934</v>
      </c>
      <c r="H539" s="650" t="s">
        <v>582</v>
      </c>
      <c r="I539" s="650" t="s">
        <v>4186</v>
      </c>
      <c r="J539" s="650" t="s">
        <v>4187</v>
      </c>
      <c r="K539" s="650" t="s">
        <v>4188</v>
      </c>
      <c r="L539" s="651">
        <v>184.22</v>
      </c>
      <c r="M539" s="651">
        <v>368.44</v>
      </c>
      <c r="N539" s="650">
        <v>2</v>
      </c>
      <c r="O539" s="731">
        <v>1</v>
      </c>
      <c r="P539" s="651"/>
      <c r="Q539" s="666">
        <v>0</v>
      </c>
      <c r="R539" s="650"/>
      <c r="S539" s="666">
        <v>0</v>
      </c>
      <c r="T539" s="731"/>
      <c r="U539" s="689">
        <v>0</v>
      </c>
    </row>
    <row r="540" spans="1:21" ht="14.4" customHeight="1" x14ac:dyDescent="0.3">
      <c r="A540" s="649">
        <v>21</v>
      </c>
      <c r="B540" s="650" t="s">
        <v>581</v>
      </c>
      <c r="C540" s="650">
        <v>89301212</v>
      </c>
      <c r="D540" s="729" t="s">
        <v>5559</v>
      </c>
      <c r="E540" s="730" t="s">
        <v>3634</v>
      </c>
      <c r="F540" s="650" t="s">
        <v>3625</v>
      </c>
      <c r="G540" s="650" t="s">
        <v>3710</v>
      </c>
      <c r="H540" s="650" t="s">
        <v>582</v>
      </c>
      <c r="I540" s="650" t="s">
        <v>1326</v>
      </c>
      <c r="J540" s="650" t="s">
        <v>1327</v>
      </c>
      <c r="K540" s="650" t="s">
        <v>1328</v>
      </c>
      <c r="L540" s="651">
        <v>359.63</v>
      </c>
      <c r="M540" s="651">
        <v>719.26</v>
      </c>
      <c r="N540" s="650">
        <v>2</v>
      </c>
      <c r="O540" s="731">
        <v>1</v>
      </c>
      <c r="P540" s="651"/>
      <c r="Q540" s="666">
        <v>0</v>
      </c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21</v>
      </c>
      <c r="B541" s="650" t="s">
        <v>581</v>
      </c>
      <c r="C541" s="650">
        <v>89301212</v>
      </c>
      <c r="D541" s="729" t="s">
        <v>5559</v>
      </c>
      <c r="E541" s="730" t="s">
        <v>3634</v>
      </c>
      <c r="F541" s="650" t="s">
        <v>3625</v>
      </c>
      <c r="G541" s="650" t="s">
        <v>3663</v>
      </c>
      <c r="H541" s="650" t="s">
        <v>582</v>
      </c>
      <c r="I541" s="650" t="s">
        <v>1490</v>
      </c>
      <c r="J541" s="650" t="s">
        <v>1491</v>
      </c>
      <c r="K541" s="650" t="s">
        <v>4189</v>
      </c>
      <c r="L541" s="651">
        <v>147.36000000000001</v>
      </c>
      <c r="M541" s="651">
        <v>147.36000000000001</v>
      </c>
      <c r="N541" s="650">
        <v>1</v>
      </c>
      <c r="O541" s="731">
        <v>0.5</v>
      </c>
      <c r="P541" s="651">
        <v>147.36000000000001</v>
      </c>
      <c r="Q541" s="666">
        <v>1</v>
      </c>
      <c r="R541" s="650">
        <v>1</v>
      </c>
      <c r="S541" s="666">
        <v>1</v>
      </c>
      <c r="T541" s="731">
        <v>0.5</v>
      </c>
      <c r="U541" s="689">
        <v>1</v>
      </c>
    </row>
    <row r="542" spans="1:21" ht="14.4" customHeight="1" x14ac:dyDescent="0.3">
      <c r="A542" s="649">
        <v>21</v>
      </c>
      <c r="B542" s="650" t="s">
        <v>581</v>
      </c>
      <c r="C542" s="650">
        <v>89301212</v>
      </c>
      <c r="D542" s="729" t="s">
        <v>5559</v>
      </c>
      <c r="E542" s="730" t="s">
        <v>3634</v>
      </c>
      <c r="F542" s="650" t="s">
        <v>3625</v>
      </c>
      <c r="G542" s="650" t="s">
        <v>3663</v>
      </c>
      <c r="H542" s="650" t="s">
        <v>582</v>
      </c>
      <c r="I542" s="650" t="s">
        <v>4096</v>
      </c>
      <c r="J542" s="650" t="s">
        <v>1491</v>
      </c>
      <c r="K542" s="650" t="s">
        <v>4097</v>
      </c>
      <c r="L542" s="651">
        <v>0</v>
      </c>
      <c r="M542" s="651">
        <v>0</v>
      </c>
      <c r="N542" s="650">
        <v>2</v>
      </c>
      <c r="O542" s="731">
        <v>1</v>
      </c>
      <c r="P542" s="651">
        <v>0</v>
      </c>
      <c r="Q542" s="666"/>
      <c r="R542" s="650">
        <v>1</v>
      </c>
      <c r="S542" s="666">
        <v>0.5</v>
      </c>
      <c r="T542" s="731">
        <v>0.5</v>
      </c>
      <c r="U542" s="689">
        <v>0.5</v>
      </c>
    </row>
    <row r="543" spans="1:21" ht="14.4" customHeight="1" x14ac:dyDescent="0.3">
      <c r="A543" s="649">
        <v>21</v>
      </c>
      <c r="B543" s="650" t="s">
        <v>581</v>
      </c>
      <c r="C543" s="650">
        <v>89301212</v>
      </c>
      <c r="D543" s="729" t="s">
        <v>5559</v>
      </c>
      <c r="E543" s="730" t="s">
        <v>3634</v>
      </c>
      <c r="F543" s="650" t="s">
        <v>3625</v>
      </c>
      <c r="G543" s="650" t="s">
        <v>3663</v>
      </c>
      <c r="H543" s="650" t="s">
        <v>582</v>
      </c>
      <c r="I543" s="650" t="s">
        <v>4190</v>
      </c>
      <c r="J543" s="650" t="s">
        <v>1491</v>
      </c>
      <c r="K543" s="650" t="s">
        <v>4191</v>
      </c>
      <c r="L543" s="651">
        <v>0</v>
      </c>
      <c r="M543" s="651">
        <v>0</v>
      </c>
      <c r="N543" s="650">
        <v>1</v>
      </c>
      <c r="O543" s="731">
        <v>1</v>
      </c>
      <c r="P543" s="651"/>
      <c r="Q543" s="666"/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21</v>
      </c>
      <c r="B544" s="650" t="s">
        <v>581</v>
      </c>
      <c r="C544" s="650">
        <v>89301212</v>
      </c>
      <c r="D544" s="729" t="s">
        <v>5559</v>
      </c>
      <c r="E544" s="730" t="s">
        <v>3634</v>
      </c>
      <c r="F544" s="650" t="s">
        <v>3625</v>
      </c>
      <c r="G544" s="650" t="s">
        <v>3714</v>
      </c>
      <c r="H544" s="650" t="s">
        <v>582</v>
      </c>
      <c r="I544" s="650" t="s">
        <v>4192</v>
      </c>
      <c r="J544" s="650" t="s">
        <v>3855</v>
      </c>
      <c r="K544" s="650" t="s">
        <v>4193</v>
      </c>
      <c r="L544" s="651">
        <v>0</v>
      </c>
      <c r="M544" s="651">
        <v>0</v>
      </c>
      <c r="N544" s="650">
        <v>1</v>
      </c>
      <c r="O544" s="731">
        <v>0.5</v>
      </c>
      <c r="P544" s="651">
        <v>0</v>
      </c>
      <c r="Q544" s="666"/>
      <c r="R544" s="650">
        <v>1</v>
      </c>
      <c r="S544" s="666">
        <v>1</v>
      </c>
      <c r="T544" s="731">
        <v>0.5</v>
      </c>
      <c r="U544" s="689">
        <v>1</v>
      </c>
    </row>
    <row r="545" spans="1:21" ht="14.4" customHeight="1" x14ac:dyDescent="0.3">
      <c r="A545" s="649">
        <v>21</v>
      </c>
      <c r="B545" s="650" t="s">
        <v>581</v>
      </c>
      <c r="C545" s="650">
        <v>89301212</v>
      </c>
      <c r="D545" s="729" t="s">
        <v>5559</v>
      </c>
      <c r="E545" s="730" t="s">
        <v>3634</v>
      </c>
      <c r="F545" s="650" t="s">
        <v>3625</v>
      </c>
      <c r="G545" s="650" t="s">
        <v>3714</v>
      </c>
      <c r="H545" s="650" t="s">
        <v>582</v>
      </c>
      <c r="I545" s="650" t="s">
        <v>4098</v>
      </c>
      <c r="J545" s="650" t="s">
        <v>4099</v>
      </c>
      <c r="K545" s="650" t="s">
        <v>4100</v>
      </c>
      <c r="L545" s="651">
        <v>75.36</v>
      </c>
      <c r="M545" s="651">
        <v>602.88</v>
      </c>
      <c r="N545" s="650">
        <v>8</v>
      </c>
      <c r="O545" s="731">
        <v>3</v>
      </c>
      <c r="P545" s="651">
        <v>150.72</v>
      </c>
      <c r="Q545" s="666">
        <v>0.25</v>
      </c>
      <c r="R545" s="650">
        <v>2</v>
      </c>
      <c r="S545" s="666">
        <v>0.25</v>
      </c>
      <c r="T545" s="731">
        <v>0.5</v>
      </c>
      <c r="U545" s="689">
        <v>0.16666666666666666</v>
      </c>
    </row>
    <row r="546" spans="1:21" ht="14.4" customHeight="1" x14ac:dyDescent="0.3">
      <c r="A546" s="649">
        <v>21</v>
      </c>
      <c r="B546" s="650" t="s">
        <v>581</v>
      </c>
      <c r="C546" s="650">
        <v>89301212</v>
      </c>
      <c r="D546" s="729" t="s">
        <v>5559</v>
      </c>
      <c r="E546" s="730" t="s">
        <v>3634</v>
      </c>
      <c r="F546" s="650" t="s">
        <v>3625</v>
      </c>
      <c r="G546" s="650" t="s">
        <v>3662</v>
      </c>
      <c r="H546" s="650" t="s">
        <v>582</v>
      </c>
      <c r="I546" s="650" t="s">
        <v>760</v>
      </c>
      <c r="J546" s="650" t="s">
        <v>761</v>
      </c>
      <c r="K546" s="650" t="s">
        <v>3531</v>
      </c>
      <c r="L546" s="651">
        <v>115.3</v>
      </c>
      <c r="M546" s="651">
        <v>230.6</v>
      </c>
      <c r="N546" s="650">
        <v>2</v>
      </c>
      <c r="O546" s="731">
        <v>2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21</v>
      </c>
      <c r="B547" s="650" t="s">
        <v>581</v>
      </c>
      <c r="C547" s="650">
        <v>89301212</v>
      </c>
      <c r="D547" s="729" t="s">
        <v>5559</v>
      </c>
      <c r="E547" s="730" t="s">
        <v>3634</v>
      </c>
      <c r="F547" s="650" t="s">
        <v>3625</v>
      </c>
      <c r="G547" s="650" t="s">
        <v>3723</v>
      </c>
      <c r="H547" s="650" t="s">
        <v>582</v>
      </c>
      <c r="I547" s="650" t="s">
        <v>4194</v>
      </c>
      <c r="J547" s="650" t="s">
        <v>4195</v>
      </c>
      <c r="K547" s="650" t="s">
        <v>4196</v>
      </c>
      <c r="L547" s="651">
        <v>0</v>
      </c>
      <c r="M547" s="651">
        <v>0</v>
      </c>
      <c r="N547" s="650">
        <v>1</v>
      </c>
      <c r="O547" s="731">
        <v>0.5</v>
      </c>
      <c r="P547" s="651"/>
      <c r="Q547" s="666"/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21</v>
      </c>
      <c r="B548" s="650" t="s">
        <v>581</v>
      </c>
      <c r="C548" s="650">
        <v>89301212</v>
      </c>
      <c r="D548" s="729" t="s">
        <v>5559</v>
      </c>
      <c r="E548" s="730" t="s">
        <v>3634</v>
      </c>
      <c r="F548" s="650" t="s">
        <v>3625</v>
      </c>
      <c r="G548" s="650" t="s">
        <v>4197</v>
      </c>
      <c r="H548" s="650" t="s">
        <v>582</v>
      </c>
      <c r="I548" s="650" t="s">
        <v>3183</v>
      </c>
      <c r="J548" s="650" t="s">
        <v>3184</v>
      </c>
      <c r="K548" s="650" t="s">
        <v>720</v>
      </c>
      <c r="L548" s="651">
        <v>84.26</v>
      </c>
      <c r="M548" s="651">
        <v>168.52</v>
      </c>
      <c r="N548" s="650">
        <v>2</v>
      </c>
      <c r="O548" s="731">
        <v>0.5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21</v>
      </c>
      <c r="B549" s="650" t="s">
        <v>581</v>
      </c>
      <c r="C549" s="650">
        <v>89301212</v>
      </c>
      <c r="D549" s="729" t="s">
        <v>5559</v>
      </c>
      <c r="E549" s="730" t="s">
        <v>3634</v>
      </c>
      <c r="F549" s="650" t="s">
        <v>3625</v>
      </c>
      <c r="G549" s="650" t="s">
        <v>3732</v>
      </c>
      <c r="H549" s="650" t="s">
        <v>582</v>
      </c>
      <c r="I549" s="650" t="s">
        <v>3736</v>
      </c>
      <c r="J549" s="650" t="s">
        <v>3737</v>
      </c>
      <c r="K549" s="650" t="s">
        <v>3735</v>
      </c>
      <c r="L549" s="651">
        <v>0</v>
      </c>
      <c r="M549" s="651">
        <v>0</v>
      </c>
      <c r="N549" s="650">
        <v>4</v>
      </c>
      <c r="O549" s="731">
        <v>1</v>
      </c>
      <c r="P549" s="651">
        <v>0</v>
      </c>
      <c r="Q549" s="666"/>
      <c r="R549" s="650">
        <v>3</v>
      </c>
      <c r="S549" s="666">
        <v>0.75</v>
      </c>
      <c r="T549" s="731">
        <v>0.5</v>
      </c>
      <c r="U549" s="689">
        <v>0.5</v>
      </c>
    </row>
    <row r="550" spans="1:21" ht="14.4" customHeight="1" x14ac:dyDescent="0.3">
      <c r="A550" s="649">
        <v>21</v>
      </c>
      <c r="B550" s="650" t="s">
        <v>581</v>
      </c>
      <c r="C550" s="650">
        <v>89301212</v>
      </c>
      <c r="D550" s="729" t="s">
        <v>5559</v>
      </c>
      <c r="E550" s="730" t="s">
        <v>3634</v>
      </c>
      <c r="F550" s="650" t="s">
        <v>3625</v>
      </c>
      <c r="G550" s="650" t="s">
        <v>3732</v>
      </c>
      <c r="H550" s="650" t="s">
        <v>582</v>
      </c>
      <c r="I550" s="650" t="s">
        <v>1002</v>
      </c>
      <c r="J550" s="650" t="s">
        <v>3737</v>
      </c>
      <c r="K550" s="650" t="s">
        <v>3738</v>
      </c>
      <c r="L550" s="651">
        <v>66.599999999999994</v>
      </c>
      <c r="M550" s="651">
        <v>333</v>
      </c>
      <c r="N550" s="650">
        <v>5</v>
      </c>
      <c r="O550" s="731">
        <v>4</v>
      </c>
      <c r="P550" s="651">
        <v>133.19999999999999</v>
      </c>
      <c r="Q550" s="666">
        <v>0.39999999999999997</v>
      </c>
      <c r="R550" s="650">
        <v>2</v>
      </c>
      <c r="S550" s="666">
        <v>0.4</v>
      </c>
      <c r="T550" s="731">
        <v>2</v>
      </c>
      <c r="U550" s="689">
        <v>0.5</v>
      </c>
    </row>
    <row r="551" spans="1:21" ht="14.4" customHeight="1" x14ac:dyDescent="0.3">
      <c r="A551" s="649">
        <v>21</v>
      </c>
      <c r="B551" s="650" t="s">
        <v>581</v>
      </c>
      <c r="C551" s="650">
        <v>89301212</v>
      </c>
      <c r="D551" s="729" t="s">
        <v>5559</v>
      </c>
      <c r="E551" s="730" t="s">
        <v>3634</v>
      </c>
      <c r="F551" s="650" t="s">
        <v>3625</v>
      </c>
      <c r="G551" s="650" t="s">
        <v>4105</v>
      </c>
      <c r="H551" s="650" t="s">
        <v>582</v>
      </c>
      <c r="I551" s="650" t="s">
        <v>4198</v>
      </c>
      <c r="J551" s="650" t="s">
        <v>4199</v>
      </c>
      <c r="K551" s="650" t="s">
        <v>4200</v>
      </c>
      <c r="L551" s="651">
        <v>262.98</v>
      </c>
      <c r="M551" s="651">
        <v>262.98</v>
      </c>
      <c r="N551" s="650">
        <v>1</v>
      </c>
      <c r="O551" s="731">
        <v>0.5</v>
      </c>
      <c r="P551" s="651"/>
      <c r="Q551" s="666">
        <v>0</v>
      </c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21</v>
      </c>
      <c r="B552" s="650" t="s">
        <v>581</v>
      </c>
      <c r="C552" s="650">
        <v>89301212</v>
      </c>
      <c r="D552" s="729" t="s">
        <v>5559</v>
      </c>
      <c r="E552" s="730" t="s">
        <v>3634</v>
      </c>
      <c r="F552" s="650" t="s">
        <v>3625</v>
      </c>
      <c r="G552" s="650" t="s">
        <v>3862</v>
      </c>
      <c r="H552" s="650" t="s">
        <v>582</v>
      </c>
      <c r="I552" s="650" t="s">
        <v>4201</v>
      </c>
      <c r="J552" s="650" t="s">
        <v>4202</v>
      </c>
      <c r="K552" s="650" t="s">
        <v>4203</v>
      </c>
      <c r="L552" s="651">
        <v>0</v>
      </c>
      <c r="M552" s="651">
        <v>0</v>
      </c>
      <c r="N552" s="650">
        <v>1</v>
      </c>
      <c r="O552" s="731">
        <v>0.5</v>
      </c>
      <c r="P552" s="651"/>
      <c r="Q552" s="666"/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21</v>
      </c>
      <c r="B553" s="650" t="s">
        <v>581</v>
      </c>
      <c r="C553" s="650">
        <v>89301212</v>
      </c>
      <c r="D553" s="729" t="s">
        <v>5559</v>
      </c>
      <c r="E553" s="730" t="s">
        <v>3634</v>
      </c>
      <c r="F553" s="650" t="s">
        <v>3625</v>
      </c>
      <c r="G553" s="650" t="s">
        <v>4204</v>
      </c>
      <c r="H553" s="650" t="s">
        <v>1839</v>
      </c>
      <c r="I553" s="650" t="s">
        <v>4205</v>
      </c>
      <c r="J553" s="650" t="s">
        <v>4206</v>
      </c>
      <c r="K553" s="650" t="s">
        <v>4207</v>
      </c>
      <c r="L553" s="651">
        <v>2449.89</v>
      </c>
      <c r="M553" s="651">
        <v>44098.02</v>
      </c>
      <c r="N553" s="650">
        <v>18</v>
      </c>
      <c r="O553" s="731">
        <v>8.5</v>
      </c>
      <c r="P553" s="651">
        <v>44098.02</v>
      </c>
      <c r="Q553" s="666">
        <v>1</v>
      </c>
      <c r="R553" s="650">
        <v>18</v>
      </c>
      <c r="S553" s="666">
        <v>1</v>
      </c>
      <c r="T553" s="731">
        <v>8.5</v>
      </c>
      <c r="U553" s="689">
        <v>1</v>
      </c>
    </row>
    <row r="554" spans="1:21" ht="14.4" customHeight="1" x14ac:dyDescent="0.3">
      <c r="A554" s="649">
        <v>21</v>
      </c>
      <c r="B554" s="650" t="s">
        <v>581</v>
      </c>
      <c r="C554" s="650">
        <v>89301212</v>
      </c>
      <c r="D554" s="729" t="s">
        <v>5559</v>
      </c>
      <c r="E554" s="730" t="s">
        <v>3634</v>
      </c>
      <c r="F554" s="650" t="s">
        <v>3625</v>
      </c>
      <c r="G554" s="650" t="s">
        <v>4204</v>
      </c>
      <c r="H554" s="650" t="s">
        <v>1839</v>
      </c>
      <c r="I554" s="650" t="s">
        <v>4205</v>
      </c>
      <c r="J554" s="650" t="s">
        <v>4206</v>
      </c>
      <c r="K554" s="650" t="s">
        <v>4207</v>
      </c>
      <c r="L554" s="651">
        <v>2279.02</v>
      </c>
      <c r="M554" s="651">
        <v>54696.480000000003</v>
      </c>
      <c r="N554" s="650">
        <v>24</v>
      </c>
      <c r="O554" s="731">
        <v>10</v>
      </c>
      <c r="P554" s="651">
        <v>54696.480000000003</v>
      </c>
      <c r="Q554" s="666">
        <v>1</v>
      </c>
      <c r="R554" s="650">
        <v>24</v>
      </c>
      <c r="S554" s="666">
        <v>1</v>
      </c>
      <c r="T554" s="731">
        <v>10</v>
      </c>
      <c r="U554" s="689">
        <v>1</v>
      </c>
    </row>
    <row r="555" spans="1:21" ht="14.4" customHeight="1" x14ac:dyDescent="0.3">
      <c r="A555" s="649">
        <v>21</v>
      </c>
      <c r="B555" s="650" t="s">
        <v>581</v>
      </c>
      <c r="C555" s="650">
        <v>89301212</v>
      </c>
      <c r="D555" s="729" t="s">
        <v>5559</v>
      </c>
      <c r="E555" s="730" t="s">
        <v>3634</v>
      </c>
      <c r="F555" s="650" t="s">
        <v>3625</v>
      </c>
      <c r="G555" s="650" t="s">
        <v>4208</v>
      </c>
      <c r="H555" s="650" t="s">
        <v>582</v>
      </c>
      <c r="I555" s="650" t="s">
        <v>4209</v>
      </c>
      <c r="J555" s="650" t="s">
        <v>4210</v>
      </c>
      <c r="K555" s="650" t="s">
        <v>3568</v>
      </c>
      <c r="L555" s="651">
        <v>614.78</v>
      </c>
      <c r="M555" s="651">
        <v>1844.34</v>
      </c>
      <c r="N555" s="650">
        <v>3</v>
      </c>
      <c r="O555" s="731">
        <v>1</v>
      </c>
      <c r="P555" s="651">
        <v>1844.34</v>
      </c>
      <c r="Q555" s="666">
        <v>1</v>
      </c>
      <c r="R555" s="650">
        <v>3</v>
      </c>
      <c r="S555" s="666">
        <v>1</v>
      </c>
      <c r="T555" s="731">
        <v>1</v>
      </c>
      <c r="U555" s="689">
        <v>1</v>
      </c>
    </row>
    <row r="556" spans="1:21" ht="14.4" customHeight="1" x14ac:dyDescent="0.3">
      <c r="A556" s="649">
        <v>21</v>
      </c>
      <c r="B556" s="650" t="s">
        <v>581</v>
      </c>
      <c r="C556" s="650">
        <v>89301212</v>
      </c>
      <c r="D556" s="729" t="s">
        <v>5559</v>
      </c>
      <c r="E556" s="730" t="s">
        <v>3634</v>
      </c>
      <c r="F556" s="650" t="s">
        <v>3625</v>
      </c>
      <c r="G556" s="650" t="s">
        <v>4211</v>
      </c>
      <c r="H556" s="650" t="s">
        <v>582</v>
      </c>
      <c r="I556" s="650" t="s">
        <v>673</v>
      </c>
      <c r="J556" s="650" t="s">
        <v>674</v>
      </c>
      <c r="K556" s="650" t="s">
        <v>4212</v>
      </c>
      <c r="L556" s="651">
        <v>0</v>
      </c>
      <c r="M556" s="651">
        <v>0</v>
      </c>
      <c r="N556" s="650">
        <v>1</v>
      </c>
      <c r="O556" s="731">
        <v>0.5</v>
      </c>
      <c r="P556" s="651"/>
      <c r="Q556" s="666"/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21</v>
      </c>
      <c r="B557" s="650" t="s">
        <v>581</v>
      </c>
      <c r="C557" s="650">
        <v>89301212</v>
      </c>
      <c r="D557" s="729" t="s">
        <v>5559</v>
      </c>
      <c r="E557" s="730" t="s">
        <v>3634</v>
      </c>
      <c r="F557" s="650" t="s">
        <v>3625</v>
      </c>
      <c r="G557" s="650" t="s">
        <v>4213</v>
      </c>
      <c r="H557" s="650" t="s">
        <v>582</v>
      </c>
      <c r="I557" s="650" t="s">
        <v>4214</v>
      </c>
      <c r="J557" s="650" t="s">
        <v>4215</v>
      </c>
      <c r="K557" s="650" t="s">
        <v>1396</v>
      </c>
      <c r="L557" s="651">
        <v>0</v>
      </c>
      <c r="M557" s="651">
        <v>0</v>
      </c>
      <c r="N557" s="650">
        <v>1</v>
      </c>
      <c r="O557" s="731">
        <v>0.5</v>
      </c>
      <c r="P557" s="651"/>
      <c r="Q557" s="666"/>
      <c r="R557" s="650"/>
      <c r="S557" s="666">
        <v>0</v>
      </c>
      <c r="T557" s="731"/>
      <c r="U557" s="689">
        <v>0</v>
      </c>
    </row>
    <row r="558" spans="1:21" ht="14.4" customHeight="1" x14ac:dyDescent="0.3">
      <c r="A558" s="649">
        <v>21</v>
      </c>
      <c r="B558" s="650" t="s">
        <v>581</v>
      </c>
      <c r="C558" s="650">
        <v>89301212</v>
      </c>
      <c r="D558" s="729" t="s">
        <v>5559</v>
      </c>
      <c r="E558" s="730" t="s">
        <v>3634</v>
      </c>
      <c r="F558" s="650" t="s">
        <v>3625</v>
      </c>
      <c r="G558" s="650" t="s">
        <v>3981</v>
      </c>
      <c r="H558" s="650" t="s">
        <v>582</v>
      </c>
      <c r="I558" s="650" t="s">
        <v>3982</v>
      </c>
      <c r="J558" s="650" t="s">
        <v>3983</v>
      </c>
      <c r="K558" s="650" t="s">
        <v>2831</v>
      </c>
      <c r="L558" s="651">
        <v>10256.77</v>
      </c>
      <c r="M558" s="651">
        <v>133338.01</v>
      </c>
      <c r="N558" s="650">
        <v>13</v>
      </c>
      <c r="O558" s="731">
        <v>9.5</v>
      </c>
      <c r="P558" s="651">
        <v>112824.47000000002</v>
      </c>
      <c r="Q558" s="666">
        <v>0.84615384615384626</v>
      </c>
      <c r="R558" s="650">
        <v>11</v>
      </c>
      <c r="S558" s="666">
        <v>0.84615384615384615</v>
      </c>
      <c r="T558" s="731">
        <v>8</v>
      </c>
      <c r="U558" s="689">
        <v>0.84210526315789469</v>
      </c>
    </row>
    <row r="559" spans="1:21" ht="14.4" customHeight="1" x14ac:dyDescent="0.3">
      <c r="A559" s="649">
        <v>21</v>
      </c>
      <c r="B559" s="650" t="s">
        <v>581</v>
      </c>
      <c r="C559" s="650">
        <v>89301212</v>
      </c>
      <c r="D559" s="729" t="s">
        <v>5559</v>
      </c>
      <c r="E559" s="730" t="s">
        <v>3634</v>
      </c>
      <c r="F559" s="650" t="s">
        <v>3625</v>
      </c>
      <c r="G559" s="650" t="s">
        <v>3981</v>
      </c>
      <c r="H559" s="650" t="s">
        <v>1839</v>
      </c>
      <c r="I559" s="650" t="s">
        <v>4216</v>
      </c>
      <c r="J559" s="650" t="s">
        <v>4217</v>
      </c>
      <c r="K559" s="650" t="s">
        <v>2831</v>
      </c>
      <c r="L559" s="651">
        <v>10256.77</v>
      </c>
      <c r="M559" s="651">
        <v>30770.31</v>
      </c>
      <c r="N559" s="650">
        <v>3</v>
      </c>
      <c r="O559" s="731">
        <v>3</v>
      </c>
      <c r="P559" s="651">
        <v>10256.77</v>
      </c>
      <c r="Q559" s="666">
        <v>0.33333333333333331</v>
      </c>
      <c r="R559" s="650">
        <v>1</v>
      </c>
      <c r="S559" s="666">
        <v>0.33333333333333331</v>
      </c>
      <c r="T559" s="731">
        <v>1</v>
      </c>
      <c r="U559" s="689">
        <v>0.33333333333333331</v>
      </c>
    </row>
    <row r="560" spans="1:21" ht="14.4" customHeight="1" x14ac:dyDescent="0.3">
      <c r="A560" s="649">
        <v>21</v>
      </c>
      <c r="B560" s="650" t="s">
        <v>581</v>
      </c>
      <c r="C560" s="650">
        <v>89301212</v>
      </c>
      <c r="D560" s="729" t="s">
        <v>5559</v>
      </c>
      <c r="E560" s="730" t="s">
        <v>3634</v>
      </c>
      <c r="F560" s="650" t="s">
        <v>3625</v>
      </c>
      <c r="G560" s="650" t="s">
        <v>3981</v>
      </c>
      <c r="H560" s="650" t="s">
        <v>1839</v>
      </c>
      <c r="I560" s="650" t="s">
        <v>4218</v>
      </c>
      <c r="J560" s="650" t="s">
        <v>4217</v>
      </c>
      <c r="K560" s="650" t="s">
        <v>2831</v>
      </c>
      <c r="L560" s="651">
        <v>10256.77</v>
      </c>
      <c r="M560" s="651">
        <v>10256.77</v>
      </c>
      <c r="N560" s="650">
        <v>1</v>
      </c>
      <c r="O560" s="731">
        <v>1</v>
      </c>
      <c r="P560" s="651"/>
      <c r="Q560" s="666">
        <v>0</v>
      </c>
      <c r="R560" s="650"/>
      <c r="S560" s="666">
        <v>0</v>
      </c>
      <c r="T560" s="731"/>
      <c r="U560" s="689">
        <v>0</v>
      </c>
    </row>
    <row r="561" spans="1:21" ht="14.4" customHeight="1" x14ac:dyDescent="0.3">
      <c r="A561" s="649">
        <v>21</v>
      </c>
      <c r="B561" s="650" t="s">
        <v>581</v>
      </c>
      <c r="C561" s="650">
        <v>89301212</v>
      </c>
      <c r="D561" s="729" t="s">
        <v>5559</v>
      </c>
      <c r="E561" s="730" t="s">
        <v>3634</v>
      </c>
      <c r="F561" s="650" t="s">
        <v>3625</v>
      </c>
      <c r="G561" s="650" t="s">
        <v>4219</v>
      </c>
      <c r="H561" s="650" t="s">
        <v>1839</v>
      </c>
      <c r="I561" s="650" t="s">
        <v>4220</v>
      </c>
      <c r="J561" s="650" t="s">
        <v>4221</v>
      </c>
      <c r="K561" s="650" t="s">
        <v>4222</v>
      </c>
      <c r="L561" s="651">
        <v>87.6</v>
      </c>
      <c r="M561" s="651">
        <v>87.6</v>
      </c>
      <c r="N561" s="650">
        <v>1</v>
      </c>
      <c r="O561" s="731">
        <v>1</v>
      </c>
      <c r="P561" s="651">
        <v>87.6</v>
      </c>
      <c r="Q561" s="666">
        <v>1</v>
      </c>
      <c r="R561" s="650">
        <v>1</v>
      </c>
      <c r="S561" s="666">
        <v>1</v>
      </c>
      <c r="T561" s="731">
        <v>1</v>
      </c>
      <c r="U561" s="689">
        <v>1</v>
      </c>
    </row>
    <row r="562" spans="1:21" ht="14.4" customHeight="1" x14ac:dyDescent="0.3">
      <c r="A562" s="649">
        <v>21</v>
      </c>
      <c r="B562" s="650" t="s">
        <v>581</v>
      </c>
      <c r="C562" s="650">
        <v>89301212</v>
      </c>
      <c r="D562" s="729" t="s">
        <v>5559</v>
      </c>
      <c r="E562" s="730" t="s">
        <v>3634</v>
      </c>
      <c r="F562" s="650" t="s">
        <v>3625</v>
      </c>
      <c r="G562" s="650" t="s">
        <v>4223</v>
      </c>
      <c r="H562" s="650" t="s">
        <v>582</v>
      </c>
      <c r="I562" s="650" t="s">
        <v>1123</v>
      </c>
      <c r="J562" s="650" t="s">
        <v>1124</v>
      </c>
      <c r="K562" s="650" t="s">
        <v>4224</v>
      </c>
      <c r="L562" s="651">
        <v>51.62</v>
      </c>
      <c r="M562" s="651">
        <v>464.58</v>
      </c>
      <c r="N562" s="650">
        <v>9</v>
      </c>
      <c r="O562" s="731">
        <v>4</v>
      </c>
      <c r="P562" s="651">
        <v>464.58</v>
      </c>
      <c r="Q562" s="666">
        <v>1</v>
      </c>
      <c r="R562" s="650">
        <v>9</v>
      </c>
      <c r="S562" s="666">
        <v>1</v>
      </c>
      <c r="T562" s="731">
        <v>4</v>
      </c>
      <c r="U562" s="689">
        <v>1</v>
      </c>
    </row>
    <row r="563" spans="1:21" ht="14.4" customHeight="1" x14ac:dyDescent="0.3">
      <c r="A563" s="649">
        <v>21</v>
      </c>
      <c r="B563" s="650" t="s">
        <v>581</v>
      </c>
      <c r="C563" s="650">
        <v>89301212</v>
      </c>
      <c r="D563" s="729" t="s">
        <v>5559</v>
      </c>
      <c r="E563" s="730" t="s">
        <v>3634</v>
      </c>
      <c r="F563" s="650" t="s">
        <v>3625</v>
      </c>
      <c r="G563" s="650" t="s">
        <v>3754</v>
      </c>
      <c r="H563" s="650" t="s">
        <v>582</v>
      </c>
      <c r="I563" s="650" t="s">
        <v>3757</v>
      </c>
      <c r="J563" s="650" t="s">
        <v>3755</v>
      </c>
      <c r="K563" s="650" t="s">
        <v>3756</v>
      </c>
      <c r="L563" s="651">
        <v>0</v>
      </c>
      <c r="M563" s="651">
        <v>0</v>
      </c>
      <c r="N563" s="650">
        <v>1</v>
      </c>
      <c r="O563" s="731">
        <v>1</v>
      </c>
      <c r="P563" s="651"/>
      <c r="Q563" s="666"/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21</v>
      </c>
      <c r="B564" s="650" t="s">
        <v>581</v>
      </c>
      <c r="C564" s="650">
        <v>89301212</v>
      </c>
      <c r="D564" s="729" t="s">
        <v>5559</v>
      </c>
      <c r="E564" s="730" t="s">
        <v>3634</v>
      </c>
      <c r="F564" s="650" t="s">
        <v>3625</v>
      </c>
      <c r="G564" s="650" t="s">
        <v>3987</v>
      </c>
      <c r="H564" s="650" t="s">
        <v>582</v>
      </c>
      <c r="I564" s="650" t="s">
        <v>3988</v>
      </c>
      <c r="J564" s="650" t="s">
        <v>3989</v>
      </c>
      <c r="K564" s="650" t="s">
        <v>3990</v>
      </c>
      <c r="L564" s="651">
        <v>5889.88</v>
      </c>
      <c r="M564" s="651">
        <v>23559.52</v>
      </c>
      <c r="N564" s="650">
        <v>4</v>
      </c>
      <c r="O564" s="731">
        <v>2</v>
      </c>
      <c r="P564" s="651">
        <v>17669.64</v>
      </c>
      <c r="Q564" s="666">
        <v>0.75</v>
      </c>
      <c r="R564" s="650">
        <v>3</v>
      </c>
      <c r="S564" s="666">
        <v>0.75</v>
      </c>
      <c r="T564" s="731">
        <v>1</v>
      </c>
      <c r="U564" s="689">
        <v>0.5</v>
      </c>
    </row>
    <row r="565" spans="1:21" ht="14.4" customHeight="1" x14ac:dyDescent="0.3">
      <c r="A565" s="649">
        <v>21</v>
      </c>
      <c r="B565" s="650" t="s">
        <v>581</v>
      </c>
      <c r="C565" s="650">
        <v>89301212</v>
      </c>
      <c r="D565" s="729" t="s">
        <v>5559</v>
      </c>
      <c r="E565" s="730" t="s">
        <v>3634</v>
      </c>
      <c r="F565" s="650" t="s">
        <v>3625</v>
      </c>
      <c r="G565" s="650" t="s">
        <v>3761</v>
      </c>
      <c r="H565" s="650" t="s">
        <v>1839</v>
      </c>
      <c r="I565" s="650" t="s">
        <v>3870</v>
      </c>
      <c r="J565" s="650" t="s">
        <v>1985</v>
      </c>
      <c r="K565" s="650" t="s">
        <v>3871</v>
      </c>
      <c r="L565" s="651">
        <v>0</v>
      </c>
      <c r="M565" s="651">
        <v>0</v>
      </c>
      <c r="N565" s="650">
        <v>1</v>
      </c>
      <c r="O565" s="731">
        <v>0.5</v>
      </c>
      <c r="P565" s="651">
        <v>0</v>
      </c>
      <c r="Q565" s="666"/>
      <c r="R565" s="650">
        <v>1</v>
      </c>
      <c r="S565" s="666">
        <v>1</v>
      </c>
      <c r="T565" s="731">
        <v>0.5</v>
      </c>
      <c r="U565" s="689">
        <v>1</v>
      </c>
    </row>
    <row r="566" spans="1:21" ht="14.4" customHeight="1" x14ac:dyDescent="0.3">
      <c r="A566" s="649">
        <v>21</v>
      </c>
      <c r="B566" s="650" t="s">
        <v>581</v>
      </c>
      <c r="C566" s="650">
        <v>89301212</v>
      </c>
      <c r="D566" s="729" t="s">
        <v>5559</v>
      </c>
      <c r="E566" s="730" t="s">
        <v>3634</v>
      </c>
      <c r="F566" s="650" t="s">
        <v>3625</v>
      </c>
      <c r="G566" s="650" t="s">
        <v>4225</v>
      </c>
      <c r="H566" s="650" t="s">
        <v>1839</v>
      </c>
      <c r="I566" s="650" t="s">
        <v>4226</v>
      </c>
      <c r="J566" s="650" t="s">
        <v>3414</v>
      </c>
      <c r="K566" s="650" t="s">
        <v>4227</v>
      </c>
      <c r="L566" s="651">
        <v>195.92</v>
      </c>
      <c r="M566" s="651">
        <v>391.84</v>
      </c>
      <c r="N566" s="650">
        <v>2</v>
      </c>
      <c r="O566" s="731">
        <v>1</v>
      </c>
      <c r="P566" s="651">
        <v>391.84</v>
      </c>
      <c r="Q566" s="666">
        <v>1</v>
      </c>
      <c r="R566" s="650">
        <v>2</v>
      </c>
      <c r="S566" s="666">
        <v>1</v>
      </c>
      <c r="T566" s="731">
        <v>1</v>
      </c>
      <c r="U566" s="689">
        <v>1</v>
      </c>
    </row>
    <row r="567" spans="1:21" ht="14.4" customHeight="1" x14ac:dyDescent="0.3">
      <c r="A567" s="649">
        <v>21</v>
      </c>
      <c r="B567" s="650" t="s">
        <v>581</v>
      </c>
      <c r="C567" s="650">
        <v>89301212</v>
      </c>
      <c r="D567" s="729" t="s">
        <v>5559</v>
      </c>
      <c r="E567" s="730" t="s">
        <v>3634</v>
      </c>
      <c r="F567" s="650" t="s">
        <v>3625</v>
      </c>
      <c r="G567" s="650" t="s">
        <v>3762</v>
      </c>
      <c r="H567" s="650" t="s">
        <v>582</v>
      </c>
      <c r="I567" s="650" t="s">
        <v>4228</v>
      </c>
      <c r="J567" s="650" t="s">
        <v>4229</v>
      </c>
      <c r="K567" s="650" t="s">
        <v>4230</v>
      </c>
      <c r="L567" s="651">
        <v>0</v>
      </c>
      <c r="M567" s="651">
        <v>0</v>
      </c>
      <c r="N567" s="650">
        <v>2</v>
      </c>
      <c r="O567" s="731">
        <v>2</v>
      </c>
      <c r="P567" s="651"/>
      <c r="Q567" s="666"/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21</v>
      </c>
      <c r="B568" s="650" t="s">
        <v>581</v>
      </c>
      <c r="C568" s="650">
        <v>89301212</v>
      </c>
      <c r="D568" s="729" t="s">
        <v>5559</v>
      </c>
      <c r="E568" s="730" t="s">
        <v>3634</v>
      </c>
      <c r="F568" s="650" t="s">
        <v>3625</v>
      </c>
      <c r="G568" s="650" t="s">
        <v>3762</v>
      </c>
      <c r="H568" s="650" t="s">
        <v>1839</v>
      </c>
      <c r="I568" s="650" t="s">
        <v>2121</v>
      </c>
      <c r="J568" s="650" t="s">
        <v>2122</v>
      </c>
      <c r="K568" s="650" t="s">
        <v>3490</v>
      </c>
      <c r="L568" s="651">
        <v>804.58</v>
      </c>
      <c r="M568" s="651">
        <v>89308.38</v>
      </c>
      <c r="N568" s="650">
        <v>111</v>
      </c>
      <c r="O568" s="731">
        <v>37</v>
      </c>
      <c r="P568" s="651">
        <v>55516.01999999999</v>
      </c>
      <c r="Q568" s="666">
        <v>0.62162162162162149</v>
      </c>
      <c r="R568" s="650">
        <v>69</v>
      </c>
      <c r="S568" s="666">
        <v>0.6216216216216216</v>
      </c>
      <c r="T568" s="731">
        <v>23</v>
      </c>
      <c r="U568" s="689">
        <v>0.6216216216216216</v>
      </c>
    </row>
    <row r="569" spans="1:21" ht="14.4" customHeight="1" x14ac:dyDescent="0.3">
      <c r="A569" s="649">
        <v>21</v>
      </c>
      <c r="B569" s="650" t="s">
        <v>581</v>
      </c>
      <c r="C569" s="650">
        <v>89301212</v>
      </c>
      <c r="D569" s="729" t="s">
        <v>5559</v>
      </c>
      <c r="E569" s="730" t="s">
        <v>3634</v>
      </c>
      <c r="F569" s="650" t="s">
        <v>3625</v>
      </c>
      <c r="G569" s="650" t="s">
        <v>4121</v>
      </c>
      <c r="H569" s="650" t="s">
        <v>1839</v>
      </c>
      <c r="I569" s="650" t="s">
        <v>4122</v>
      </c>
      <c r="J569" s="650" t="s">
        <v>4123</v>
      </c>
      <c r="K569" s="650" t="s">
        <v>4124</v>
      </c>
      <c r="L569" s="651">
        <v>50.57</v>
      </c>
      <c r="M569" s="651">
        <v>50.57</v>
      </c>
      <c r="N569" s="650">
        <v>1</v>
      </c>
      <c r="O569" s="731">
        <v>0.5</v>
      </c>
      <c r="P569" s="651">
        <v>50.57</v>
      </c>
      <c r="Q569" s="666">
        <v>1</v>
      </c>
      <c r="R569" s="650">
        <v>1</v>
      </c>
      <c r="S569" s="666">
        <v>1</v>
      </c>
      <c r="T569" s="731">
        <v>0.5</v>
      </c>
      <c r="U569" s="689">
        <v>1</v>
      </c>
    </row>
    <row r="570" spans="1:21" ht="14.4" customHeight="1" x14ac:dyDescent="0.3">
      <c r="A570" s="649">
        <v>21</v>
      </c>
      <c r="B570" s="650" t="s">
        <v>581</v>
      </c>
      <c r="C570" s="650">
        <v>89301212</v>
      </c>
      <c r="D570" s="729" t="s">
        <v>5559</v>
      </c>
      <c r="E570" s="730" t="s">
        <v>3634</v>
      </c>
      <c r="F570" s="650" t="s">
        <v>3625</v>
      </c>
      <c r="G570" s="650" t="s">
        <v>3670</v>
      </c>
      <c r="H570" s="650" t="s">
        <v>582</v>
      </c>
      <c r="I570" s="650" t="s">
        <v>4231</v>
      </c>
      <c r="J570" s="650" t="s">
        <v>4232</v>
      </c>
      <c r="K570" s="650" t="s">
        <v>4233</v>
      </c>
      <c r="L570" s="651">
        <v>0</v>
      </c>
      <c r="M570" s="651">
        <v>0</v>
      </c>
      <c r="N570" s="650">
        <v>1</v>
      </c>
      <c r="O570" s="731">
        <v>1</v>
      </c>
      <c r="P570" s="651">
        <v>0</v>
      </c>
      <c r="Q570" s="666"/>
      <c r="R570" s="650">
        <v>1</v>
      </c>
      <c r="S570" s="666">
        <v>1</v>
      </c>
      <c r="T570" s="731">
        <v>1</v>
      </c>
      <c r="U570" s="689">
        <v>1</v>
      </c>
    </row>
    <row r="571" spans="1:21" ht="14.4" customHeight="1" x14ac:dyDescent="0.3">
      <c r="A571" s="649">
        <v>21</v>
      </c>
      <c r="B571" s="650" t="s">
        <v>581</v>
      </c>
      <c r="C571" s="650">
        <v>89301212</v>
      </c>
      <c r="D571" s="729" t="s">
        <v>5559</v>
      </c>
      <c r="E571" s="730" t="s">
        <v>3634</v>
      </c>
      <c r="F571" s="650" t="s">
        <v>3625</v>
      </c>
      <c r="G571" s="650" t="s">
        <v>4234</v>
      </c>
      <c r="H571" s="650" t="s">
        <v>1839</v>
      </c>
      <c r="I571" s="650" t="s">
        <v>4235</v>
      </c>
      <c r="J571" s="650" t="s">
        <v>1960</v>
      </c>
      <c r="K571" s="650" t="s">
        <v>1756</v>
      </c>
      <c r="L571" s="651">
        <v>71.86</v>
      </c>
      <c r="M571" s="651">
        <v>71.86</v>
      </c>
      <c r="N571" s="650">
        <v>1</v>
      </c>
      <c r="O571" s="731">
        <v>0.5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21</v>
      </c>
      <c r="B572" s="650" t="s">
        <v>581</v>
      </c>
      <c r="C572" s="650">
        <v>89301212</v>
      </c>
      <c r="D572" s="729" t="s">
        <v>5559</v>
      </c>
      <c r="E572" s="730" t="s">
        <v>3634</v>
      </c>
      <c r="F572" s="650" t="s">
        <v>3625</v>
      </c>
      <c r="G572" s="650" t="s">
        <v>4234</v>
      </c>
      <c r="H572" s="650" t="s">
        <v>1839</v>
      </c>
      <c r="I572" s="650" t="s">
        <v>4236</v>
      </c>
      <c r="J572" s="650" t="s">
        <v>1960</v>
      </c>
      <c r="K572" s="650" t="s">
        <v>4237</v>
      </c>
      <c r="L572" s="651">
        <v>0</v>
      </c>
      <c r="M572" s="651">
        <v>0</v>
      </c>
      <c r="N572" s="650">
        <v>1</v>
      </c>
      <c r="O572" s="731">
        <v>0.5</v>
      </c>
      <c r="P572" s="651"/>
      <c r="Q572" s="666"/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21</v>
      </c>
      <c r="B573" s="650" t="s">
        <v>581</v>
      </c>
      <c r="C573" s="650">
        <v>89301212</v>
      </c>
      <c r="D573" s="729" t="s">
        <v>5559</v>
      </c>
      <c r="E573" s="730" t="s">
        <v>3634</v>
      </c>
      <c r="F573" s="650" t="s">
        <v>3625</v>
      </c>
      <c r="G573" s="650" t="s">
        <v>3874</v>
      </c>
      <c r="H573" s="650" t="s">
        <v>582</v>
      </c>
      <c r="I573" s="650" t="s">
        <v>2392</v>
      </c>
      <c r="J573" s="650" t="s">
        <v>2393</v>
      </c>
      <c r="K573" s="650" t="s">
        <v>3875</v>
      </c>
      <c r="L573" s="651">
        <v>242.93</v>
      </c>
      <c r="M573" s="651">
        <v>4615.67</v>
      </c>
      <c r="N573" s="650">
        <v>19</v>
      </c>
      <c r="O573" s="731">
        <v>19</v>
      </c>
      <c r="P573" s="651">
        <v>1943.4400000000003</v>
      </c>
      <c r="Q573" s="666">
        <v>0.4210526315789474</v>
      </c>
      <c r="R573" s="650">
        <v>8</v>
      </c>
      <c r="S573" s="666">
        <v>0.42105263157894735</v>
      </c>
      <c r="T573" s="731">
        <v>8</v>
      </c>
      <c r="U573" s="689">
        <v>0.42105263157894735</v>
      </c>
    </row>
    <row r="574" spans="1:21" ht="14.4" customHeight="1" x14ac:dyDescent="0.3">
      <c r="A574" s="649">
        <v>21</v>
      </c>
      <c r="B574" s="650" t="s">
        <v>581</v>
      </c>
      <c r="C574" s="650">
        <v>89301212</v>
      </c>
      <c r="D574" s="729" t="s">
        <v>5559</v>
      </c>
      <c r="E574" s="730" t="s">
        <v>3634</v>
      </c>
      <c r="F574" s="650" t="s">
        <v>3625</v>
      </c>
      <c r="G574" s="650" t="s">
        <v>3767</v>
      </c>
      <c r="H574" s="650" t="s">
        <v>582</v>
      </c>
      <c r="I574" s="650" t="s">
        <v>1657</v>
      </c>
      <c r="J574" s="650" t="s">
        <v>3771</v>
      </c>
      <c r="K574" s="650" t="s">
        <v>3772</v>
      </c>
      <c r="L574" s="651">
        <v>2344.4299999999998</v>
      </c>
      <c r="M574" s="651">
        <v>4688.8599999999997</v>
      </c>
      <c r="N574" s="650">
        <v>2</v>
      </c>
      <c r="O574" s="731">
        <v>1</v>
      </c>
      <c r="P574" s="651">
        <v>4688.8599999999997</v>
      </c>
      <c r="Q574" s="666">
        <v>1</v>
      </c>
      <c r="R574" s="650">
        <v>2</v>
      </c>
      <c r="S574" s="666">
        <v>1</v>
      </c>
      <c r="T574" s="731">
        <v>1</v>
      </c>
      <c r="U574" s="689">
        <v>1</v>
      </c>
    </row>
    <row r="575" spans="1:21" ht="14.4" customHeight="1" x14ac:dyDescent="0.3">
      <c r="A575" s="649">
        <v>21</v>
      </c>
      <c r="B575" s="650" t="s">
        <v>581</v>
      </c>
      <c r="C575" s="650">
        <v>89301212</v>
      </c>
      <c r="D575" s="729" t="s">
        <v>5559</v>
      </c>
      <c r="E575" s="730" t="s">
        <v>3634</v>
      </c>
      <c r="F575" s="650" t="s">
        <v>3625</v>
      </c>
      <c r="G575" s="650" t="s">
        <v>3767</v>
      </c>
      <c r="H575" s="650" t="s">
        <v>582</v>
      </c>
      <c r="I575" s="650" t="s">
        <v>3991</v>
      </c>
      <c r="J575" s="650" t="s">
        <v>3771</v>
      </c>
      <c r="K575" s="650" t="s">
        <v>3992</v>
      </c>
      <c r="L575" s="651">
        <v>0</v>
      </c>
      <c r="M575" s="651">
        <v>0</v>
      </c>
      <c r="N575" s="650">
        <v>1</v>
      </c>
      <c r="O575" s="731">
        <v>1</v>
      </c>
      <c r="P575" s="651">
        <v>0</v>
      </c>
      <c r="Q575" s="666"/>
      <c r="R575" s="650">
        <v>1</v>
      </c>
      <c r="S575" s="666">
        <v>1</v>
      </c>
      <c r="T575" s="731">
        <v>1</v>
      </c>
      <c r="U575" s="689">
        <v>1</v>
      </c>
    </row>
    <row r="576" spans="1:21" ht="14.4" customHeight="1" x14ac:dyDescent="0.3">
      <c r="A576" s="649">
        <v>21</v>
      </c>
      <c r="B576" s="650" t="s">
        <v>581</v>
      </c>
      <c r="C576" s="650">
        <v>89301212</v>
      </c>
      <c r="D576" s="729" t="s">
        <v>5559</v>
      </c>
      <c r="E576" s="730" t="s">
        <v>3634</v>
      </c>
      <c r="F576" s="650" t="s">
        <v>3625</v>
      </c>
      <c r="G576" s="650" t="s">
        <v>4238</v>
      </c>
      <c r="H576" s="650" t="s">
        <v>582</v>
      </c>
      <c r="I576" s="650" t="s">
        <v>4239</v>
      </c>
      <c r="J576" s="650" t="s">
        <v>4240</v>
      </c>
      <c r="K576" s="650" t="s">
        <v>2125</v>
      </c>
      <c r="L576" s="651">
        <v>106.3</v>
      </c>
      <c r="M576" s="651">
        <v>212.6</v>
      </c>
      <c r="N576" s="650">
        <v>2</v>
      </c>
      <c r="O576" s="731">
        <v>0.5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21</v>
      </c>
      <c r="B577" s="650" t="s">
        <v>581</v>
      </c>
      <c r="C577" s="650">
        <v>89301212</v>
      </c>
      <c r="D577" s="729" t="s">
        <v>5559</v>
      </c>
      <c r="E577" s="730" t="s">
        <v>3634</v>
      </c>
      <c r="F577" s="650" t="s">
        <v>3625</v>
      </c>
      <c r="G577" s="650" t="s">
        <v>3776</v>
      </c>
      <c r="H577" s="650" t="s">
        <v>582</v>
      </c>
      <c r="I577" s="650" t="s">
        <v>960</v>
      </c>
      <c r="J577" s="650" t="s">
        <v>3777</v>
      </c>
      <c r="K577" s="650" t="s">
        <v>3778</v>
      </c>
      <c r="L577" s="651">
        <v>56.01</v>
      </c>
      <c r="M577" s="651">
        <v>112.02</v>
      </c>
      <c r="N577" s="650">
        <v>2</v>
      </c>
      <c r="O577" s="731">
        <v>1.5</v>
      </c>
      <c r="P577" s="651">
        <v>56.01</v>
      </c>
      <c r="Q577" s="666">
        <v>0.5</v>
      </c>
      <c r="R577" s="650">
        <v>1</v>
      </c>
      <c r="S577" s="666">
        <v>0.5</v>
      </c>
      <c r="T577" s="731">
        <v>1</v>
      </c>
      <c r="U577" s="689">
        <v>0.66666666666666663</v>
      </c>
    </row>
    <row r="578" spans="1:21" ht="14.4" customHeight="1" x14ac:dyDescent="0.3">
      <c r="A578" s="649">
        <v>21</v>
      </c>
      <c r="B578" s="650" t="s">
        <v>581</v>
      </c>
      <c r="C578" s="650">
        <v>89301212</v>
      </c>
      <c r="D578" s="729" t="s">
        <v>5559</v>
      </c>
      <c r="E578" s="730" t="s">
        <v>3634</v>
      </c>
      <c r="F578" s="650" t="s">
        <v>3625</v>
      </c>
      <c r="G578" s="650" t="s">
        <v>3779</v>
      </c>
      <c r="H578" s="650" t="s">
        <v>582</v>
      </c>
      <c r="I578" s="650" t="s">
        <v>4241</v>
      </c>
      <c r="J578" s="650" t="s">
        <v>1073</v>
      </c>
      <c r="K578" s="650" t="s">
        <v>1074</v>
      </c>
      <c r="L578" s="651">
        <v>49.92</v>
      </c>
      <c r="M578" s="651">
        <v>49.92</v>
      </c>
      <c r="N578" s="650">
        <v>1</v>
      </c>
      <c r="O578" s="731">
        <v>0.5</v>
      </c>
      <c r="P578" s="651">
        <v>49.92</v>
      </c>
      <c r="Q578" s="666">
        <v>1</v>
      </c>
      <c r="R578" s="650">
        <v>1</v>
      </c>
      <c r="S578" s="666">
        <v>1</v>
      </c>
      <c r="T578" s="731">
        <v>0.5</v>
      </c>
      <c r="U578" s="689">
        <v>1</v>
      </c>
    </row>
    <row r="579" spans="1:21" ht="14.4" customHeight="1" x14ac:dyDescent="0.3">
      <c r="A579" s="649">
        <v>21</v>
      </c>
      <c r="B579" s="650" t="s">
        <v>581</v>
      </c>
      <c r="C579" s="650">
        <v>89301212</v>
      </c>
      <c r="D579" s="729" t="s">
        <v>5559</v>
      </c>
      <c r="E579" s="730" t="s">
        <v>3634</v>
      </c>
      <c r="F579" s="650" t="s">
        <v>3625</v>
      </c>
      <c r="G579" s="650" t="s">
        <v>3666</v>
      </c>
      <c r="H579" s="650" t="s">
        <v>582</v>
      </c>
      <c r="I579" s="650" t="s">
        <v>764</v>
      </c>
      <c r="J579" s="650" t="s">
        <v>765</v>
      </c>
      <c r="K579" s="650" t="s">
        <v>3783</v>
      </c>
      <c r="L579" s="651">
        <v>391.83</v>
      </c>
      <c r="M579" s="651">
        <v>391.83</v>
      </c>
      <c r="N579" s="650">
        <v>1</v>
      </c>
      <c r="O579" s="731">
        <v>0.5</v>
      </c>
      <c r="P579" s="651"/>
      <c r="Q579" s="666">
        <v>0</v>
      </c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21</v>
      </c>
      <c r="B580" s="650" t="s">
        <v>581</v>
      </c>
      <c r="C580" s="650">
        <v>89301212</v>
      </c>
      <c r="D580" s="729" t="s">
        <v>5559</v>
      </c>
      <c r="E580" s="730" t="s">
        <v>3634</v>
      </c>
      <c r="F580" s="650" t="s">
        <v>3625</v>
      </c>
      <c r="G580" s="650" t="s">
        <v>3666</v>
      </c>
      <c r="H580" s="650" t="s">
        <v>582</v>
      </c>
      <c r="I580" s="650" t="s">
        <v>4242</v>
      </c>
      <c r="J580" s="650" t="s">
        <v>4243</v>
      </c>
      <c r="K580" s="650" t="s">
        <v>4244</v>
      </c>
      <c r="L580" s="651">
        <v>310.66000000000003</v>
      </c>
      <c r="M580" s="651">
        <v>621.32000000000005</v>
      </c>
      <c r="N580" s="650">
        <v>2</v>
      </c>
      <c r="O580" s="731">
        <v>0.5</v>
      </c>
      <c r="P580" s="651"/>
      <c r="Q580" s="666">
        <v>0</v>
      </c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21</v>
      </c>
      <c r="B581" s="650" t="s">
        <v>581</v>
      </c>
      <c r="C581" s="650">
        <v>89301212</v>
      </c>
      <c r="D581" s="729" t="s">
        <v>5559</v>
      </c>
      <c r="E581" s="730" t="s">
        <v>3634</v>
      </c>
      <c r="F581" s="650" t="s">
        <v>3625</v>
      </c>
      <c r="G581" s="650" t="s">
        <v>3671</v>
      </c>
      <c r="H581" s="650" t="s">
        <v>1839</v>
      </c>
      <c r="I581" s="650" t="s">
        <v>2871</v>
      </c>
      <c r="J581" s="650" t="s">
        <v>2018</v>
      </c>
      <c r="K581" s="650" t="s">
        <v>2872</v>
      </c>
      <c r="L581" s="651">
        <v>1458.07</v>
      </c>
      <c r="M581" s="651">
        <v>2916.14</v>
      </c>
      <c r="N581" s="650">
        <v>2</v>
      </c>
      <c r="O581" s="731">
        <v>1</v>
      </c>
      <c r="P581" s="651">
        <v>2916.14</v>
      </c>
      <c r="Q581" s="666">
        <v>1</v>
      </c>
      <c r="R581" s="650">
        <v>2</v>
      </c>
      <c r="S581" s="666">
        <v>1</v>
      </c>
      <c r="T581" s="731">
        <v>1</v>
      </c>
      <c r="U581" s="689">
        <v>1</v>
      </c>
    </row>
    <row r="582" spans="1:21" ht="14.4" customHeight="1" x14ac:dyDescent="0.3">
      <c r="A582" s="649">
        <v>21</v>
      </c>
      <c r="B582" s="650" t="s">
        <v>581</v>
      </c>
      <c r="C582" s="650">
        <v>89301212</v>
      </c>
      <c r="D582" s="729" t="s">
        <v>5559</v>
      </c>
      <c r="E582" s="730" t="s">
        <v>3634</v>
      </c>
      <c r="F582" s="650" t="s">
        <v>3625</v>
      </c>
      <c r="G582" s="650" t="s">
        <v>3671</v>
      </c>
      <c r="H582" s="650" t="s">
        <v>1839</v>
      </c>
      <c r="I582" s="650" t="s">
        <v>1930</v>
      </c>
      <c r="J582" s="650" t="s">
        <v>1924</v>
      </c>
      <c r="K582" s="650" t="s">
        <v>2872</v>
      </c>
      <c r="L582" s="651">
        <v>2916.16</v>
      </c>
      <c r="M582" s="651">
        <v>20413.12</v>
      </c>
      <c r="N582" s="650">
        <v>7</v>
      </c>
      <c r="O582" s="731">
        <v>4</v>
      </c>
      <c r="P582" s="651">
        <v>20413.12</v>
      </c>
      <c r="Q582" s="666">
        <v>1</v>
      </c>
      <c r="R582" s="650">
        <v>7</v>
      </c>
      <c r="S582" s="666">
        <v>1</v>
      </c>
      <c r="T582" s="731">
        <v>4</v>
      </c>
      <c r="U582" s="689">
        <v>1</v>
      </c>
    </row>
    <row r="583" spans="1:21" ht="14.4" customHeight="1" x14ac:dyDescent="0.3">
      <c r="A583" s="649">
        <v>21</v>
      </c>
      <c r="B583" s="650" t="s">
        <v>581</v>
      </c>
      <c r="C583" s="650">
        <v>89301212</v>
      </c>
      <c r="D583" s="729" t="s">
        <v>5559</v>
      </c>
      <c r="E583" s="730" t="s">
        <v>3634</v>
      </c>
      <c r="F583" s="650" t="s">
        <v>3625</v>
      </c>
      <c r="G583" s="650" t="s">
        <v>4144</v>
      </c>
      <c r="H583" s="650" t="s">
        <v>1839</v>
      </c>
      <c r="I583" s="650" t="s">
        <v>1848</v>
      </c>
      <c r="J583" s="650" t="s">
        <v>1849</v>
      </c>
      <c r="K583" s="650" t="s">
        <v>1774</v>
      </c>
      <c r="L583" s="651">
        <v>96.63</v>
      </c>
      <c r="M583" s="651">
        <v>1739.34</v>
      </c>
      <c r="N583" s="650">
        <v>18</v>
      </c>
      <c r="O583" s="731">
        <v>10.5</v>
      </c>
      <c r="P583" s="651">
        <v>773.04</v>
      </c>
      <c r="Q583" s="666">
        <v>0.44444444444444442</v>
      </c>
      <c r="R583" s="650">
        <v>8</v>
      </c>
      <c r="S583" s="666">
        <v>0.44444444444444442</v>
      </c>
      <c r="T583" s="731">
        <v>5</v>
      </c>
      <c r="U583" s="689">
        <v>0.47619047619047616</v>
      </c>
    </row>
    <row r="584" spans="1:21" ht="14.4" customHeight="1" x14ac:dyDescent="0.3">
      <c r="A584" s="649">
        <v>21</v>
      </c>
      <c r="B584" s="650" t="s">
        <v>581</v>
      </c>
      <c r="C584" s="650">
        <v>89301212</v>
      </c>
      <c r="D584" s="729" t="s">
        <v>5559</v>
      </c>
      <c r="E584" s="730" t="s">
        <v>3634</v>
      </c>
      <c r="F584" s="650" t="s">
        <v>3625</v>
      </c>
      <c r="G584" s="650" t="s">
        <v>4144</v>
      </c>
      <c r="H584" s="650" t="s">
        <v>582</v>
      </c>
      <c r="I584" s="650" t="s">
        <v>2725</v>
      </c>
      <c r="J584" s="650" t="s">
        <v>1849</v>
      </c>
      <c r="K584" s="650" t="s">
        <v>4245</v>
      </c>
      <c r="L584" s="651">
        <v>96.63</v>
      </c>
      <c r="M584" s="651">
        <v>96.63</v>
      </c>
      <c r="N584" s="650">
        <v>1</v>
      </c>
      <c r="O584" s="731">
        <v>0.5</v>
      </c>
      <c r="P584" s="651">
        <v>96.63</v>
      </c>
      <c r="Q584" s="666">
        <v>1</v>
      </c>
      <c r="R584" s="650">
        <v>1</v>
      </c>
      <c r="S584" s="666">
        <v>1</v>
      </c>
      <c r="T584" s="731">
        <v>0.5</v>
      </c>
      <c r="U584" s="689">
        <v>1</v>
      </c>
    </row>
    <row r="585" spans="1:21" ht="14.4" customHeight="1" x14ac:dyDescent="0.3">
      <c r="A585" s="649">
        <v>21</v>
      </c>
      <c r="B585" s="650" t="s">
        <v>581</v>
      </c>
      <c r="C585" s="650">
        <v>89301212</v>
      </c>
      <c r="D585" s="729" t="s">
        <v>5559</v>
      </c>
      <c r="E585" s="730" t="s">
        <v>3634</v>
      </c>
      <c r="F585" s="650" t="s">
        <v>3625</v>
      </c>
      <c r="G585" s="650" t="s">
        <v>4144</v>
      </c>
      <c r="H585" s="650" t="s">
        <v>582</v>
      </c>
      <c r="I585" s="650" t="s">
        <v>4246</v>
      </c>
      <c r="J585" s="650" t="s">
        <v>4247</v>
      </c>
      <c r="K585" s="650" t="s">
        <v>4248</v>
      </c>
      <c r="L585" s="651">
        <v>96.63</v>
      </c>
      <c r="M585" s="651">
        <v>289.89</v>
      </c>
      <c r="N585" s="650">
        <v>3</v>
      </c>
      <c r="O585" s="731">
        <v>1.5</v>
      </c>
      <c r="P585" s="651"/>
      <c r="Q585" s="666">
        <v>0</v>
      </c>
      <c r="R585" s="650"/>
      <c r="S585" s="666">
        <v>0</v>
      </c>
      <c r="T585" s="731"/>
      <c r="U585" s="689">
        <v>0</v>
      </c>
    </row>
    <row r="586" spans="1:21" ht="14.4" customHeight="1" x14ac:dyDescent="0.3">
      <c r="A586" s="649">
        <v>21</v>
      </c>
      <c r="B586" s="650" t="s">
        <v>581</v>
      </c>
      <c r="C586" s="650">
        <v>89301212</v>
      </c>
      <c r="D586" s="729" t="s">
        <v>5559</v>
      </c>
      <c r="E586" s="730" t="s">
        <v>3634</v>
      </c>
      <c r="F586" s="650" t="s">
        <v>3625</v>
      </c>
      <c r="G586" s="650" t="s">
        <v>3907</v>
      </c>
      <c r="H586" s="650" t="s">
        <v>582</v>
      </c>
      <c r="I586" s="650" t="s">
        <v>2222</v>
      </c>
      <c r="J586" s="650" t="s">
        <v>2223</v>
      </c>
      <c r="K586" s="650" t="s">
        <v>2224</v>
      </c>
      <c r="L586" s="651">
        <v>153.52000000000001</v>
      </c>
      <c r="M586" s="651">
        <v>307.04000000000002</v>
      </c>
      <c r="N586" s="650">
        <v>2</v>
      </c>
      <c r="O586" s="731">
        <v>1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21</v>
      </c>
      <c r="B587" s="650" t="s">
        <v>581</v>
      </c>
      <c r="C587" s="650">
        <v>89301212</v>
      </c>
      <c r="D587" s="729" t="s">
        <v>5559</v>
      </c>
      <c r="E587" s="730" t="s">
        <v>3634</v>
      </c>
      <c r="F587" s="650" t="s">
        <v>3625</v>
      </c>
      <c r="G587" s="650" t="s">
        <v>3672</v>
      </c>
      <c r="H587" s="650" t="s">
        <v>582</v>
      </c>
      <c r="I587" s="650" t="s">
        <v>3789</v>
      </c>
      <c r="J587" s="650" t="s">
        <v>3790</v>
      </c>
      <c r="K587" s="650" t="s">
        <v>793</v>
      </c>
      <c r="L587" s="651">
        <v>97.97</v>
      </c>
      <c r="M587" s="651">
        <v>195.94</v>
      </c>
      <c r="N587" s="650">
        <v>2</v>
      </c>
      <c r="O587" s="731">
        <v>1</v>
      </c>
      <c r="P587" s="651"/>
      <c r="Q587" s="666">
        <v>0</v>
      </c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21</v>
      </c>
      <c r="B588" s="650" t="s">
        <v>581</v>
      </c>
      <c r="C588" s="650">
        <v>89301212</v>
      </c>
      <c r="D588" s="729" t="s">
        <v>5559</v>
      </c>
      <c r="E588" s="730" t="s">
        <v>3634</v>
      </c>
      <c r="F588" s="650" t="s">
        <v>3625</v>
      </c>
      <c r="G588" s="650" t="s">
        <v>3672</v>
      </c>
      <c r="H588" s="650" t="s">
        <v>582</v>
      </c>
      <c r="I588" s="650" t="s">
        <v>3791</v>
      </c>
      <c r="J588" s="650" t="s">
        <v>3674</v>
      </c>
      <c r="K588" s="650" t="s">
        <v>793</v>
      </c>
      <c r="L588" s="651">
        <v>97.97</v>
      </c>
      <c r="M588" s="651">
        <v>587.81999999999994</v>
      </c>
      <c r="N588" s="650">
        <v>6</v>
      </c>
      <c r="O588" s="731">
        <v>2</v>
      </c>
      <c r="P588" s="651">
        <v>587.81999999999994</v>
      </c>
      <c r="Q588" s="666">
        <v>1</v>
      </c>
      <c r="R588" s="650">
        <v>6</v>
      </c>
      <c r="S588" s="666">
        <v>1</v>
      </c>
      <c r="T588" s="731">
        <v>2</v>
      </c>
      <c r="U588" s="689">
        <v>1</v>
      </c>
    </row>
    <row r="589" spans="1:21" ht="14.4" customHeight="1" x14ac:dyDescent="0.3">
      <c r="A589" s="649">
        <v>21</v>
      </c>
      <c r="B589" s="650" t="s">
        <v>581</v>
      </c>
      <c r="C589" s="650">
        <v>89301212</v>
      </c>
      <c r="D589" s="729" t="s">
        <v>5559</v>
      </c>
      <c r="E589" s="730" t="s">
        <v>3634</v>
      </c>
      <c r="F589" s="650" t="s">
        <v>3625</v>
      </c>
      <c r="G589" s="650" t="s">
        <v>3672</v>
      </c>
      <c r="H589" s="650" t="s">
        <v>582</v>
      </c>
      <c r="I589" s="650" t="s">
        <v>791</v>
      </c>
      <c r="J589" s="650" t="s">
        <v>792</v>
      </c>
      <c r="K589" s="650" t="s">
        <v>4012</v>
      </c>
      <c r="L589" s="651">
        <v>97.97</v>
      </c>
      <c r="M589" s="651">
        <v>293.90999999999997</v>
      </c>
      <c r="N589" s="650">
        <v>3</v>
      </c>
      <c r="O589" s="731">
        <v>2</v>
      </c>
      <c r="P589" s="651">
        <v>195.94</v>
      </c>
      <c r="Q589" s="666">
        <v>0.66666666666666674</v>
      </c>
      <c r="R589" s="650">
        <v>2</v>
      </c>
      <c r="S589" s="666">
        <v>0.66666666666666663</v>
      </c>
      <c r="T589" s="731">
        <v>1</v>
      </c>
      <c r="U589" s="689">
        <v>0.5</v>
      </c>
    </row>
    <row r="590" spans="1:21" ht="14.4" customHeight="1" x14ac:dyDescent="0.3">
      <c r="A590" s="649">
        <v>21</v>
      </c>
      <c r="B590" s="650" t="s">
        <v>581</v>
      </c>
      <c r="C590" s="650">
        <v>89301212</v>
      </c>
      <c r="D590" s="729" t="s">
        <v>5559</v>
      </c>
      <c r="E590" s="730" t="s">
        <v>3634</v>
      </c>
      <c r="F590" s="650" t="s">
        <v>3625</v>
      </c>
      <c r="G590" s="650" t="s">
        <v>3669</v>
      </c>
      <c r="H590" s="650" t="s">
        <v>1839</v>
      </c>
      <c r="I590" s="650" t="s">
        <v>2024</v>
      </c>
      <c r="J590" s="650" t="s">
        <v>2025</v>
      </c>
      <c r="K590" s="650" t="s">
        <v>2026</v>
      </c>
      <c r="L590" s="651">
        <v>497.4</v>
      </c>
      <c r="M590" s="651">
        <v>19398.599999999999</v>
      </c>
      <c r="N590" s="650">
        <v>39</v>
      </c>
      <c r="O590" s="731">
        <v>29.5</v>
      </c>
      <c r="P590" s="651">
        <v>17906.399999999998</v>
      </c>
      <c r="Q590" s="666">
        <v>0.92307692307692302</v>
      </c>
      <c r="R590" s="650">
        <v>36</v>
      </c>
      <c r="S590" s="666">
        <v>0.92307692307692313</v>
      </c>
      <c r="T590" s="731">
        <v>28</v>
      </c>
      <c r="U590" s="689">
        <v>0.94915254237288138</v>
      </c>
    </row>
    <row r="591" spans="1:21" ht="14.4" customHeight="1" x14ac:dyDescent="0.3">
      <c r="A591" s="649">
        <v>21</v>
      </c>
      <c r="B591" s="650" t="s">
        <v>581</v>
      </c>
      <c r="C591" s="650">
        <v>89301212</v>
      </c>
      <c r="D591" s="729" t="s">
        <v>5559</v>
      </c>
      <c r="E591" s="730" t="s">
        <v>3634</v>
      </c>
      <c r="F591" s="650" t="s">
        <v>3625</v>
      </c>
      <c r="G591" s="650" t="s">
        <v>3669</v>
      </c>
      <c r="H591" s="650" t="s">
        <v>1839</v>
      </c>
      <c r="I591" s="650" t="s">
        <v>2042</v>
      </c>
      <c r="J591" s="650" t="s">
        <v>2043</v>
      </c>
      <c r="K591" s="650" t="s">
        <v>3418</v>
      </c>
      <c r="L591" s="651">
        <v>1359.61</v>
      </c>
      <c r="M591" s="651">
        <v>50305.570000000007</v>
      </c>
      <c r="N591" s="650">
        <v>37</v>
      </c>
      <c r="O591" s="731">
        <v>23.5</v>
      </c>
      <c r="P591" s="651">
        <v>31271.030000000006</v>
      </c>
      <c r="Q591" s="666">
        <v>0.62162162162162171</v>
      </c>
      <c r="R591" s="650">
        <v>23</v>
      </c>
      <c r="S591" s="666">
        <v>0.6216216216216216</v>
      </c>
      <c r="T591" s="731">
        <v>14</v>
      </c>
      <c r="U591" s="689">
        <v>0.5957446808510638</v>
      </c>
    </row>
    <row r="592" spans="1:21" ht="14.4" customHeight="1" x14ac:dyDescent="0.3">
      <c r="A592" s="649">
        <v>21</v>
      </c>
      <c r="B592" s="650" t="s">
        <v>581</v>
      </c>
      <c r="C592" s="650">
        <v>89301212</v>
      </c>
      <c r="D592" s="729" t="s">
        <v>5559</v>
      </c>
      <c r="E592" s="730" t="s">
        <v>3634</v>
      </c>
      <c r="F592" s="650" t="s">
        <v>3625</v>
      </c>
      <c r="G592" s="650" t="s">
        <v>3669</v>
      </c>
      <c r="H592" s="650" t="s">
        <v>1839</v>
      </c>
      <c r="I592" s="650" t="s">
        <v>3685</v>
      </c>
      <c r="J592" s="650" t="s">
        <v>3686</v>
      </c>
      <c r="K592" s="650" t="s">
        <v>3687</v>
      </c>
      <c r="L592" s="651">
        <v>1359.61</v>
      </c>
      <c r="M592" s="651">
        <v>5438.44</v>
      </c>
      <c r="N592" s="650">
        <v>4</v>
      </c>
      <c r="O592" s="731">
        <v>2.5</v>
      </c>
      <c r="P592" s="651">
        <v>2719.22</v>
      </c>
      <c r="Q592" s="666">
        <v>0.5</v>
      </c>
      <c r="R592" s="650">
        <v>2</v>
      </c>
      <c r="S592" s="666">
        <v>0.5</v>
      </c>
      <c r="T592" s="731">
        <v>1</v>
      </c>
      <c r="U592" s="689">
        <v>0.4</v>
      </c>
    </row>
    <row r="593" spans="1:21" ht="14.4" customHeight="1" x14ac:dyDescent="0.3">
      <c r="A593" s="649">
        <v>21</v>
      </c>
      <c r="B593" s="650" t="s">
        <v>581</v>
      </c>
      <c r="C593" s="650">
        <v>89301212</v>
      </c>
      <c r="D593" s="729" t="s">
        <v>5559</v>
      </c>
      <c r="E593" s="730" t="s">
        <v>3634</v>
      </c>
      <c r="F593" s="650" t="s">
        <v>3625</v>
      </c>
      <c r="G593" s="650" t="s">
        <v>4249</v>
      </c>
      <c r="H593" s="650" t="s">
        <v>582</v>
      </c>
      <c r="I593" s="650" t="s">
        <v>1302</v>
      </c>
      <c r="J593" s="650" t="s">
        <v>4250</v>
      </c>
      <c r="K593" s="650" t="s">
        <v>4251</v>
      </c>
      <c r="L593" s="651">
        <v>19.66</v>
      </c>
      <c r="M593" s="651">
        <v>58.980000000000004</v>
      </c>
      <c r="N593" s="650">
        <v>3</v>
      </c>
      <c r="O593" s="731">
        <v>1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21</v>
      </c>
      <c r="B594" s="650" t="s">
        <v>581</v>
      </c>
      <c r="C594" s="650">
        <v>89301212</v>
      </c>
      <c r="D594" s="729" t="s">
        <v>5559</v>
      </c>
      <c r="E594" s="730" t="s">
        <v>3634</v>
      </c>
      <c r="F594" s="650" t="s">
        <v>3625</v>
      </c>
      <c r="G594" s="650" t="s">
        <v>4252</v>
      </c>
      <c r="H594" s="650" t="s">
        <v>582</v>
      </c>
      <c r="I594" s="650" t="s">
        <v>4253</v>
      </c>
      <c r="J594" s="650" t="s">
        <v>4254</v>
      </c>
      <c r="K594" s="650" t="s">
        <v>4255</v>
      </c>
      <c r="L594" s="651">
        <v>1044.3599999999999</v>
      </c>
      <c r="M594" s="651">
        <v>1044.3599999999999</v>
      </c>
      <c r="N594" s="650">
        <v>1</v>
      </c>
      <c r="O594" s="731">
        <v>0.5</v>
      </c>
      <c r="P594" s="651">
        <v>1044.3599999999999</v>
      </c>
      <c r="Q594" s="666">
        <v>1</v>
      </c>
      <c r="R594" s="650">
        <v>1</v>
      </c>
      <c r="S594" s="666">
        <v>1</v>
      </c>
      <c r="T594" s="731">
        <v>0.5</v>
      </c>
      <c r="U594" s="689">
        <v>1</v>
      </c>
    </row>
    <row r="595" spans="1:21" ht="14.4" customHeight="1" x14ac:dyDescent="0.3">
      <c r="A595" s="649">
        <v>21</v>
      </c>
      <c r="B595" s="650" t="s">
        <v>581</v>
      </c>
      <c r="C595" s="650">
        <v>89301212</v>
      </c>
      <c r="D595" s="729" t="s">
        <v>5559</v>
      </c>
      <c r="E595" s="730" t="s">
        <v>3634</v>
      </c>
      <c r="F595" s="650" t="s">
        <v>3625</v>
      </c>
      <c r="G595" s="650" t="s">
        <v>4252</v>
      </c>
      <c r="H595" s="650" t="s">
        <v>582</v>
      </c>
      <c r="I595" s="650" t="s">
        <v>1653</v>
      </c>
      <c r="J595" s="650" t="s">
        <v>4254</v>
      </c>
      <c r="K595" s="650" t="s">
        <v>4255</v>
      </c>
      <c r="L595" s="651">
        <v>1044.3599999999999</v>
      </c>
      <c r="M595" s="651">
        <v>21931.559999999998</v>
      </c>
      <c r="N595" s="650">
        <v>21</v>
      </c>
      <c r="O595" s="731">
        <v>8.5</v>
      </c>
      <c r="P595" s="651">
        <v>17754.12</v>
      </c>
      <c r="Q595" s="666">
        <v>0.80952380952380953</v>
      </c>
      <c r="R595" s="650">
        <v>17</v>
      </c>
      <c r="S595" s="666">
        <v>0.80952380952380953</v>
      </c>
      <c r="T595" s="731">
        <v>6</v>
      </c>
      <c r="U595" s="689">
        <v>0.70588235294117652</v>
      </c>
    </row>
    <row r="596" spans="1:21" ht="14.4" customHeight="1" x14ac:dyDescent="0.3">
      <c r="A596" s="649">
        <v>21</v>
      </c>
      <c r="B596" s="650" t="s">
        <v>581</v>
      </c>
      <c r="C596" s="650">
        <v>89301212</v>
      </c>
      <c r="D596" s="729" t="s">
        <v>5559</v>
      </c>
      <c r="E596" s="730" t="s">
        <v>3634</v>
      </c>
      <c r="F596" s="650" t="s">
        <v>3625</v>
      </c>
      <c r="G596" s="650" t="s">
        <v>4018</v>
      </c>
      <c r="H596" s="650" t="s">
        <v>582</v>
      </c>
      <c r="I596" s="650" t="s">
        <v>4019</v>
      </c>
      <c r="J596" s="650" t="s">
        <v>1079</v>
      </c>
      <c r="K596" s="650" t="s">
        <v>4020</v>
      </c>
      <c r="L596" s="651">
        <v>0</v>
      </c>
      <c r="M596" s="651">
        <v>0</v>
      </c>
      <c r="N596" s="650">
        <v>2</v>
      </c>
      <c r="O596" s="731">
        <v>1</v>
      </c>
      <c r="P596" s="651"/>
      <c r="Q596" s="666"/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21</v>
      </c>
      <c r="B597" s="650" t="s">
        <v>581</v>
      </c>
      <c r="C597" s="650">
        <v>89301212</v>
      </c>
      <c r="D597" s="729" t="s">
        <v>5559</v>
      </c>
      <c r="E597" s="730" t="s">
        <v>3634</v>
      </c>
      <c r="F597" s="650" t="s">
        <v>3625</v>
      </c>
      <c r="G597" s="650" t="s">
        <v>3805</v>
      </c>
      <c r="H597" s="650" t="s">
        <v>582</v>
      </c>
      <c r="I597" s="650" t="s">
        <v>1782</v>
      </c>
      <c r="J597" s="650" t="s">
        <v>850</v>
      </c>
      <c r="K597" s="650" t="s">
        <v>1165</v>
      </c>
      <c r="L597" s="651">
        <v>113.37</v>
      </c>
      <c r="M597" s="651">
        <v>226.74</v>
      </c>
      <c r="N597" s="650">
        <v>2</v>
      </c>
      <c r="O597" s="731">
        <v>1</v>
      </c>
      <c r="P597" s="651"/>
      <c r="Q597" s="666">
        <v>0</v>
      </c>
      <c r="R597" s="650"/>
      <c r="S597" s="666">
        <v>0</v>
      </c>
      <c r="T597" s="731"/>
      <c r="U597" s="689">
        <v>0</v>
      </c>
    </row>
    <row r="598" spans="1:21" ht="14.4" customHeight="1" x14ac:dyDescent="0.3">
      <c r="A598" s="649">
        <v>21</v>
      </c>
      <c r="B598" s="650" t="s">
        <v>581</v>
      </c>
      <c r="C598" s="650">
        <v>89301212</v>
      </c>
      <c r="D598" s="729" t="s">
        <v>5559</v>
      </c>
      <c r="E598" s="730" t="s">
        <v>3634</v>
      </c>
      <c r="F598" s="650" t="s">
        <v>3625</v>
      </c>
      <c r="G598" s="650" t="s">
        <v>3805</v>
      </c>
      <c r="H598" s="650" t="s">
        <v>582</v>
      </c>
      <c r="I598" s="650" t="s">
        <v>849</v>
      </c>
      <c r="J598" s="650" t="s">
        <v>850</v>
      </c>
      <c r="K598" s="650" t="s">
        <v>851</v>
      </c>
      <c r="L598" s="651">
        <v>56.69</v>
      </c>
      <c r="M598" s="651">
        <v>1870.77</v>
      </c>
      <c r="N598" s="650">
        <v>33</v>
      </c>
      <c r="O598" s="731">
        <v>12</v>
      </c>
      <c r="P598" s="651">
        <v>850.35</v>
      </c>
      <c r="Q598" s="666">
        <v>0.45454545454545459</v>
      </c>
      <c r="R598" s="650">
        <v>15</v>
      </c>
      <c r="S598" s="666">
        <v>0.45454545454545453</v>
      </c>
      <c r="T598" s="731">
        <v>5</v>
      </c>
      <c r="U598" s="689">
        <v>0.41666666666666669</v>
      </c>
    </row>
    <row r="599" spans="1:21" ht="14.4" customHeight="1" x14ac:dyDescent="0.3">
      <c r="A599" s="649">
        <v>21</v>
      </c>
      <c r="B599" s="650" t="s">
        <v>581</v>
      </c>
      <c r="C599" s="650">
        <v>89301212</v>
      </c>
      <c r="D599" s="729" t="s">
        <v>5559</v>
      </c>
      <c r="E599" s="730" t="s">
        <v>3634</v>
      </c>
      <c r="F599" s="650" t="s">
        <v>3625</v>
      </c>
      <c r="G599" s="650" t="s">
        <v>4025</v>
      </c>
      <c r="H599" s="650" t="s">
        <v>1839</v>
      </c>
      <c r="I599" s="650" t="s">
        <v>4256</v>
      </c>
      <c r="J599" s="650" t="s">
        <v>4257</v>
      </c>
      <c r="K599" s="650" t="s">
        <v>2145</v>
      </c>
      <c r="L599" s="651">
        <v>31.59</v>
      </c>
      <c r="M599" s="651">
        <v>3001.0499999999997</v>
      </c>
      <c r="N599" s="650">
        <v>95</v>
      </c>
      <c r="O599" s="731">
        <v>2.5</v>
      </c>
      <c r="P599" s="651">
        <v>1737.4499999999998</v>
      </c>
      <c r="Q599" s="666">
        <v>0.57894736842105265</v>
      </c>
      <c r="R599" s="650">
        <v>55</v>
      </c>
      <c r="S599" s="666">
        <v>0.57894736842105265</v>
      </c>
      <c r="T599" s="731">
        <v>1.5</v>
      </c>
      <c r="U599" s="689">
        <v>0.6</v>
      </c>
    </row>
    <row r="600" spans="1:21" ht="14.4" customHeight="1" x14ac:dyDescent="0.3">
      <c r="A600" s="649">
        <v>21</v>
      </c>
      <c r="B600" s="650" t="s">
        <v>581</v>
      </c>
      <c r="C600" s="650">
        <v>89301212</v>
      </c>
      <c r="D600" s="729" t="s">
        <v>5559</v>
      </c>
      <c r="E600" s="730" t="s">
        <v>3634</v>
      </c>
      <c r="F600" s="650" t="s">
        <v>3625</v>
      </c>
      <c r="G600" s="650" t="s">
        <v>4025</v>
      </c>
      <c r="H600" s="650" t="s">
        <v>1839</v>
      </c>
      <c r="I600" s="650" t="s">
        <v>4256</v>
      </c>
      <c r="J600" s="650" t="s">
        <v>4257</v>
      </c>
      <c r="K600" s="650" t="s">
        <v>2145</v>
      </c>
      <c r="L600" s="651">
        <v>32.6</v>
      </c>
      <c r="M600" s="651">
        <v>2477.6</v>
      </c>
      <c r="N600" s="650">
        <v>76</v>
      </c>
      <c r="O600" s="731">
        <v>2.5</v>
      </c>
      <c r="P600" s="651">
        <v>978</v>
      </c>
      <c r="Q600" s="666">
        <v>0.39473684210526316</v>
      </c>
      <c r="R600" s="650">
        <v>30</v>
      </c>
      <c r="S600" s="666">
        <v>0.39473684210526316</v>
      </c>
      <c r="T600" s="731">
        <v>1</v>
      </c>
      <c r="U600" s="689">
        <v>0.4</v>
      </c>
    </row>
    <row r="601" spans="1:21" ht="14.4" customHeight="1" x14ac:dyDescent="0.3">
      <c r="A601" s="649">
        <v>21</v>
      </c>
      <c r="B601" s="650" t="s">
        <v>581</v>
      </c>
      <c r="C601" s="650">
        <v>89301212</v>
      </c>
      <c r="D601" s="729" t="s">
        <v>5559</v>
      </c>
      <c r="E601" s="730" t="s">
        <v>3634</v>
      </c>
      <c r="F601" s="650" t="s">
        <v>3625</v>
      </c>
      <c r="G601" s="650" t="s">
        <v>4025</v>
      </c>
      <c r="H601" s="650" t="s">
        <v>1839</v>
      </c>
      <c r="I601" s="650" t="s">
        <v>4258</v>
      </c>
      <c r="J601" s="650" t="s">
        <v>4259</v>
      </c>
      <c r="K601" s="650" t="s">
        <v>2145</v>
      </c>
      <c r="L601" s="651">
        <v>32.380000000000003</v>
      </c>
      <c r="M601" s="651">
        <v>194.28000000000003</v>
      </c>
      <c r="N601" s="650">
        <v>6</v>
      </c>
      <c r="O601" s="731">
        <v>0.5</v>
      </c>
      <c r="P601" s="651"/>
      <c r="Q601" s="666">
        <v>0</v>
      </c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21</v>
      </c>
      <c r="B602" s="650" t="s">
        <v>581</v>
      </c>
      <c r="C602" s="650">
        <v>89301212</v>
      </c>
      <c r="D602" s="729" t="s">
        <v>5559</v>
      </c>
      <c r="E602" s="730" t="s">
        <v>3634</v>
      </c>
      <c r="F602" s="650" t="s">
        <v>3625</v>
      </c>
      <c r="G602" s="650" t="s">
        <v>4025</v>
      </c>
      <c r="H602" s="650" t="s">
        <v>1839</v>
      </c>
      <c r="I602" s="650" t="s">
        <v>4260</v>
      </c>
      <c r="J602" s="650" t="s">
        <v>4261</v>
      </c>
      <c r="K602" s="650" t="s">
        <v>2145</v>
      </c>
      <c r="L602" s="651">
        <v>31.59</v>
      </c>
      <c r="M602" s="651">
        <v>379.08</v>
      </c>
      <c r="N602" s="650">
        <v>12</v>
      </c>
      <c r="O602" s="731">
        <v>1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21</v>
      </c>
      <c r="B603" s="650" t="s">
        <v>581</v>
      </c>
      <c r="C603" s="650">
        <v>89301212</v>
      </c>
      <c r="D603" s="729" t="s">
        <v>5559</v>
      </c>
      <c r="E603" s="730" t="s">
        <v>3634</v>
      </c>
      <c r="F603" s="650" t="s">
        <v>3625</v>
      </c>
      <c r="G603" s="650" t="s">
        <v>4025</v>
      </c>
      <c r="H603" s="650" t="s">
        <v>1839</v>
      </c>
      <c r="I603" s="650" t="s">
        <v>4262</v>
      </c>
      <c r="J603" s="650" t="s">
        <v>4263</v>
      </c>
      <c r="K603" s="650" t="s">
        <v>2145</v>
      </c>
      <c r="L603" s="651">
        <v>31.59</v>
      </c>
      <c r="M603" s="651">
        <v>1010.8799999999999</v>
      </c>
      <c r="N603" s="650">
        <v>32</v>
      </c>
      <c r="O603" s="731">
        <v>1.5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21</v>
      </c>
      <c r="B604" s="650" t="s">
        <v>581</v>
      </c>
      <c r="C604" s="650">
        <v>89301212</v>
      </c>
      <c r="D604" s="729" t="s">
        <v>5559</v>
      </c>
      <c r="E604" s="730" t="s">
        <v>3634</v>
      </c>
      <c r="F604" s="650" t="s">
        <v>3625</v>
      </c>
      <c r="G604" s="650" t="s">
        <v>4025</v>
      </c>
      <c r="H604" s="650" t="s">
        <v>1839</v>
      </c>
      <c r="I604" s="650" t="s">
        <v>4264</v>
      </c>
      <c r="J604" s="650" t="s">
        <v>4265</v>
      </c>
      <c r="K604" s="650" t="s">
        <v>2145</v>
      </c>
      <c r="L604" s="651">
        <v>31.59</v>
      </c>
      <c r="M604" s="651">
        <v>379.08</v>
      </c>
      <c r="N604" s="650">
        <v>12</v>
      </c>
      <c r="O604" s="731">
        <v>1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21</v>
      </c>
      <c r="B605" s="650" t="s">
        <v>581</v>
      </c>
      <c r="C605" s="650">
        <v>89301212</v>
      </c>
      <c r="D605" s="729" t="s">
        <v>5559</v>
      </c>
      <c r="E605" s="730" t="s">
        <v>3634</v>
      </c>
      <c r="F605" s="650" t="s">
        <v>3625</v>
      </c>
      <c r="G605" s="650" t="s">
        <v>4025</v>
      </c>
      <c r="H605" s="650" t="s">
        <v>1839</v>
      </c>
      <c r="I605" s="650" t="s">
        <v>4266</v>
      </c>
      <c r="J605" s="650" t="s">
        <v>4267</v>
      </c>
      <c r="K605" s="650" t="s">
        <v>2145</v>
      </c>
      <c r="L605" s="651">
        <v>31.59</v>
      </c>
      <c r="M605" s="651">
        <v>663.39</v>
      </c>
      <c r="N605" s="650">
        <v>21</v>
      </c>
      <c r="O605" s="731">
        <v>1.5</v>
      </c>
      <c r="P605" s="651">
        <v>663.39</v>
      </c>
      <c r="Q605" s="666">
        <v>1</v>
      </c>
      <c r="R605" s="650">
        <v>21</v>
      </c>
      <c r="S605" s="666">
        <v>1</v>
      </c>
      <c r="T605" s="731">
        <v>1.5</v>
      </c>
      <c r="U605" s="689">
        <v>1</v>
      </c>
    </row>
    <row r="606" spans="1:21" ht="14.4" customHeight="1" x14ac:dyDescent="0.3">
      <c r="A606" s="649">
        <v>21</v>
      </c>
      <c r="B606" s="650" t="s">
        <v>581</v>
      </c>
      <c r="C606" s="650">
        <v>89301212</v>
      </c>
      <c r="D606" s="729" t="s">
        <v>5559</v>
      </c>
      <c r="E606" s="730" t="s">
        <v>3634</v>
      </c>
      <c r="F606" s="650" t="s">
        <v>3625</v>
      </c>
      <c r="G606" s="650" t="s">
        <v>4025</v>
      </c>
      <c r="H606" s="650" t="s">
        <v>1839</v>
      </c>
      <c r="I606" s="650" t="s">
        <v>4266</v>
      </c>
      <c r="J606" s="650" t="s">
        <v>4267</v>
      </c>
      <c r="K606" s="650" t="s">
        <v>2145</v>
      </c>
      <c r="L606" s="651">
        <v>32.380000000000003</v>
      </c>
      <c r="M606" s="651">
        <v>971.40000000000009</v>
      </c>
      <c r="N606" s="650">
        <v>30</v>
      </c>
      <c r="O606" s="731">
        <v>1</v>
      </c>
      <c r="P606" s="651">
        <v>971.40000000000009</v>
      </c>
      <c r="Q606" s="666">
        <v>1</v>
      </c>
      <c r="R606" s="650">
        <v>30</v>
      </c>
      <c r="S606" s="666">
        <v>1</v>
      </c>
      <c r="T606" s="731">
        <v>1</v>
      </c>
      <c r="U606" s="689">
        <v>1</v>
      </c>
    </row>
    <row r="607" spans="1:21" ht="14.4" customHeight="1" x14ac:dyDescent="0.3">
      <c r="A607" s="649">
        <v>21</v>
      </c>
      <c r="B607" s="650" t="s">
        <v>581</v>
      </c>
      <c r="C607" s="650">
        <v>89301212</v>
      </c>
      <c r="D607" s="729" t="s">
        <v>5559</v>
      </c>
      <c r="E607" s="730" t="s">
        <v>3634</v>
      </c>
      <c r="F607" s="650" t="s">
        <v>3625</v>
      </c>
      <c r="G607" s="650" t="s">
        <v>4025</v>
      </c>
      <c r="H607" s="650" t="s">
        <v>1839</v>
      </c>
      <c r="I607" s="650" t="s">
        <v>4268</v>
      </c>
      <c r="J607" s="650" t="s">
        <v>4269</v>
      </c>
      <c r="K607" s="650" t="s">
        <v>2145</v>
      </c>
      <c r="L607" s="651">
        <v>31.59</v>
      </c>
      <c r="M607" s="651">
        <v>473.85</v>
      </c>
      <c r="N607" s="650">
        <v>15</v>
      </c>
      <c r="O607" s="731">
        <v>0.5</v>
      </c>
      <c r="P607" s="651">
        <v>473.85</v>
      </c>
      <c r="Q607" s="666">
        <v>1</v>
      </c>
      <c r="R607" s="650">
        <v>15</v>
      </c>
      <c r="S607" s="666">
        <v>1</v>
      </c>
      <c r="T607" s="731">
        <v>0.5</v>
      </c>
      <c r="U607" s="689">
        <v>1</v>
      </c>
    </row>
    <row r="608" spans="1:21" ht="14.4" customHeight="1" x14ac:dyDescent="0.3">
      <c r="A608" s="649">
        <v>21</v>
      </c>
      <c r="B608" s="650" t="s">
        <v>581</v>
      </c>
      <c r="C608" s="650">
        <v>89301212</v>
      </c>
      <c r="D608" s="729" t="s">
        <v>5559</v>
      </c>
      <c r="E608" s="730" t="s">
        <v>3634</v>
      </c>
      <c r="F608" s="650" t="s">
        <v>3625</v>
      </c>
      <c r="G608" s="650" t="s">
        <v>4025</v>
      </c>
      <c r="H608" s="650" t="s">
        <v>1839</v>
      </c>
      <c r="I608" s="650" t="s">
        <v>4268</v>
      </c>
      <c r="J608" s="650" t="s">
        <v>4269</v>
      </c>
      <c r="K608" s="650" t="s">
        <v>2145</v>
      </c>
      <c r="L608" s="651">
        <v>32.380000000000003</v>
      </c>
      <c r="M608" s="651">
        <v>194.28000000000003</v>
      </c>
      <c r="N608" s="650">
        <v>6</v>
      </c>
      <c r="O608" s="731">
        <v>0.5</v>
      </c>
      <c r="P608" s="651"/>
      <c r="Q608" s="666">
        <v>0</v>
      </c>
      <c r="R608" s="650"/>
      <c r="S608" s="666">
        <v>0</v>
      </c>
      <c r="T608" s="731"/>
      <c r="U608" s="689">
        <v>0</v>
      </c>
    </row>
    <row r="609" spans="1:21" ht="14.4" customHeight="1" x14ac:dyDescent="0.3">
      <c r="A609" s="649">
        <v>21</v>
      </c>
      <c r="B609" s="650" t="s">
        <v>581</v>
      </c>
      <c r="C609" s="650">
        <v>89301212</v>
      </c>
      <c r="D609" s="729" t="s">
        <v>5559</v>
      </c>
      <c r="E609" s="730" t="s">
        <v>3634</v>
      </c>
      <c r="F609" s="650" t="s">
        <v>3625</v>
      </c>
      <c r="G609" s="650" t="s">
        <v>4025</v>
      </c>
      <c r="H609" s="650" t="s">
        <v>1839</v>
      </c>
      <c r="I609" s="650" t="s">
        <v>3014</v>
      </c>
      <c r="J609" s="650" t="s">
        <v>3015</v>
      </c>
      <c r="K609" s="650" t="s">
        <v>3016</v>
      </c>
      <c r="L609" s="651">
        <v>189.56</v>
      </c>
      <c r="M609" s="651">
        <v>30519.16</v>
      </c>
      <c r="N609" s="650">
        <v>161</v>
      </c>
      <c r="O609" s="731">
        <v>42</v>
      </c>
      <c r="P609" s="651">
        <v>17249.96</v>
      </c>
      <c r="Q609" s="666">
        <v>0.56521739130434778</v>
      </c>
      <c r="R609" s="650">
        <v>91</v>
      </c>
      <c r="S609" s="666">
        <v>0.56521739130434778</v>
      </c>
      <c r="T609" s="731">
        <v>22</v>
      </c>
      <c r="U609" s="689">
        <v>0.52380952380952384</v>
      </c>
    </row>
    <row r="610" spans="1:21" ht="14.4" customHeight="1" x14ac:dyDescent="0.3">
      <c r="A610" s="649">
        <v>21</v>
      </c>
      <c r="B610" s="650" t="s">
        <v>581</v>
      </c>
      <c r="C610" s="650">
        <v>89301212</v>
      </c>
      <c r="D610" s="729" t="s">
        <v>5559</v>
      </c>
      <c r="E610" s="730" t="s">
        <v>3634</v>
      </c>
      <c r="F610" s="650" t="s">
        <v>3625</v>
      </c>
      <c r="G610" s="650" t="s">
        <v>4025</v>
      </c>
      <c r="H610" s="650" t="s">
        <v>1839</v>
      </c>
      <c r="I610" s="650" t="s">
        <v>3014</v>
      </c>
      <c r="J610" s="650" t="s">
        <v>3015</v>
      </c>
      <c r="K610" s="650" t="s">
        <v>3016</v>
      </c>
      <c r="L610" s="651">
        <v>194.26</v>
      </c>
      <c r="M610" s="651">
        <v>146083.51999999996</v>
      </c>
      <c r="N610" s="650">
        <v>752</v>
      </c>
      <c r="O610" s="731">
        <v>162.5</v>
      </c>
      <c r="P610" s="651">
        <v>72847.499999999956</v>
      </c>
      <c r="Q610" s="666">
        <v>0.4986702127659573</v>
      </c>
      <c r="R610" s="650">
        <v>375</v>
      </c>
      <c r="S610" s="666">
        <v>0.49867021276595747</v>
      </c>
      <c r="T610" s="731">
        <v>82</v>
      </c>
      <c r="U610" s="689">
        <v>0.50461538461538458</v>
      </c>
    </row>
    <row r="611" spans="1:21" ht="14.4" customHeight="1" x14ac:dyDescent="0.3">
      <c r="A611" s="649">
        <v>21</v>
      </c>
      <c r="B611" s="650" t="s">
        <v>581</v>
      </c>
      <c r="C611" s="650">
        <v>89301212</v>
      </c>
      <c r="D611" s="729" t="s">
        <v>5559</v>
      </c>
      <c r="E611" s="730" t="s">
        <v>3634</v>
      </c>
      <c r="F611" s="650" t="s">
        <v>3625</v>
      </c>
      <c r="G611" s="650" t="s">
        <v>4025</v>
      </c>
      <c r="H611" s="650" t="s">
        <v>1839</v>
      </c>
      <c r="I611" s="650" t="s">
        <v>4270</v>
      </c>
      <c r="J611" s="650" t="s">
        <v>4271</v>
      </c>
      <c r="K611" s="650" t="s">
        <v>2145</v>
      </c>
      <c r="L611" s="651">
        <v>31.59</v>
      </c>
      <c r="M611" s="651">
        <v>379.08</v>
      </c>
      <c r="N611" s="650">
        <v>12</v>
      </c>
      <c r="O611" s="731">
        <v>1</v>
      </c>
      <c r="P611" s="651"/>
      <c r="Q611" s="666">
        <v>0</v>
      </c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21</v>
      </c>
      <c r="B612" s="650" t="s">
        <v>581</v>
      </c>
      <c r="C612" s="650">
        <v>89301212</v>
      </c>
      <c r="D612" s="729" t="s">
        <v>5559</v>
      </c>
      <c r="E612" s="730" t="s">
        <v>3634</v>
      </c>
      <c r="F612" s="650" t="s">
        <v>3625</v>
      </c>
      <c r="G612" s="650" t="s">
        <v>4025</v>
      </c>
      <c r="H612" s="650" t="s">
        <v>1839</v>
      </c>
      <c r="I612" s="650" t="s">
        <v>2143</v>
      </c>
      <c r="J612" s="650" t="s">
        <v>3526</v>
      </c>
      <c r="K612" s="650" t="s">
        <v>2145</v>
      </c>
      <c r="L612" s="651">
        <v>21.06</v>
      </c>
      <c r="M612" s="651">
        <v>484.38</v>
      </c>
      <c r="N612" s="650">
        <v>23</v>
      </c>
      <c r="O612" s="731">
        <v>1.5</v>
      </c>
      <c r="P612" s="651"/>
      <c r="Q612" s="666">
        <v>0</v>
      </c>
      <c r="R612" s="650"/>
      <c r="S612" s="666">
        <v>0</v>
      </c>
      <c r="T612" s="731"/>
      <c r="U612" s="689">
        <v>0</v>
      </c>
    </row>
    <row r="613" spans="1:21" ht="14.4" customHeight="1" x14ac:dyDescent="0.3">
      <c r="A613" s="649">
        <v>21</v>
      </c>
      <c r="B613" s="650" t="s">
        <v>581</v>
      </c>
      <c r="C613" s="650">
        <v>89301212</v>
      </c>
      <c r="D613" s="729" t="s">
        <v>5559</v>
      </c>
      <c r="E613" s="730" t="s">
        <v>3634</v>
      </c>
      <c r="F613" s="650" t="s">
        <v>3625</v>
      </c>
      <c r="G613" s="650" t="s">
        <v>4025</v>
      </c>
      <c r="H613" s="650" t="s">
        <v>1839</v>
      </c>
      <c r="I613" s="650" t="s">
        <v>2147</v>
      </c>
      <c r="J613" s="650" t="s">
        <v>3527</v>
      </c>
      <c r="K613" s="650" t="s">
        <v>2145</v>
      </c>
      <c r="L613" s="651">
        <v>21.06</v>
      </c>
      <c r="M613" s="651">
        <v>273.77999999999997</v>
      </c>
      <c r="N613" s="650">
        <v>13</v>
      </c>
      <c r="O613" s="731">
        <v>2</v>
      </c>
      <c r="P613" s="651">
        <v>210.6</v>
      </c>
      <c r="Q613" s="666">
        <v>0.76923076923076927</v>
      </c>
      <c r="R613" s="650">
        <v>10</v>
      </c>
      <c r="S613" s="666">
        <v>0.76923076923076927</v>
      </c>
      <c r="T613" s="731">
        <v>1</v>
      </c>
      <c r="U613" s="689">
        <v>0.5</v>
      </c>
    </row>
    <row r="614" spans="1:21" ht="14.4" customHeight="1" x14ac:dyDescent="0.3">
      <c r="A614" s="649">
        <v>21</v>
      </c>
      <c r="B614" s="650" t="s">
        <v>581</v>
      </c>
      <c r="C614" s="650">
        <v>89301212</v>
      </c>
      <c r="D614" s="729" t="s">
        <v>5559</v>
      </c>
      <c r="E614" s="730" t="s">
        <v>3634</v>
      </c>
      <c r="F614" s="650" t="s">
        <v>3625</v>
      </c>
      <c r="G614" s="650" t="s">
        <v>4025</v>
      </c>
      <c r="H614" s="650" t="s">
        <v>1839</v>
      </c>
      <c r="I614" s="650" t="s">
        <v>4272</v>
      </c>
      <c r="J614" s="650" t="s">
        <v>4273</v>
      </c>
      <c r="K614" s="650" t="s">
        <v>4028</v>
      </c>
      <c r="L614" s="651">
        <v>129.51</v>
      </c>
      <c r="M614" s="651">
        <v>129.51</v>
      </c>
      <c r="N614" s="650">
        <v>1</v>
      </c>
      <c r="O614" s="731">
        <v>0.5</v>
      </c>
      <c r="P614" s="651"/>
      <c r="Q614" s="666">
        <v>0</v>
      </c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21</v>
      </c>
      <c r="B615" s="650" t="s">
        <v>581</v>
      </c>
      <c r="C615" s="650">
        <v>89301212</v>
      </c>
      <c r="D615" s="729" t="s">
        <v>5559</v>
      </c>
      <c r="E615" s="730" t="s">
        <v>3634</v>
      </c>
      <c r="F615" s="650" t="s">
        <v>3625</v>
      </c>
      <c r="G615" s="650" t="s">
        <v>4025</v>
      </c>
      <c r="H615" s="650" t="s">
        <v>1839</v>
      </c>
      <c r="I615" s="650" t="s">
        <v>4274</v>
      </c>
      <c r="J615" s="650" t="s">
        <v>4275</v>
      </c>
      <c r="K615" s="650" t="s">
        <v>4028</v>
      </c>
      <c r="L615" s="651">
        <v>126.37</v>
      </c>
      <c r="M615" s="651">
        <v>252.74</v>
      </c>
      <c r="N615" s="650">
        <v>2</v>
      </c>
      <c r="O615" s="731">
        <v>0.5</v>
      </c>
      <c r="P615" s="651">
        <v>252.74</v>
      </c>
      <c r="Q615" s="666">
        <v>1</v>
      </c>
      <c r="R615" s="650">
        <v>2</v>
      </c>
      <c r="S615" s="666">
        <v>1</v>
      </c>
      <c r="T615" s="731">
        <v>0.5</v>
      </c>
      <c r="U615" s="689">
        <v>1</v>
      </c>
    </row>
    <row r="616" spans="1:21" ht="14.4" customHeight="1" x14ac:dyDescent="0.3">
      <c r="A616" s="649">
        <v>21</v>
      </c>
      <c r="B616" s="650" t="s">
        <v>581</v>
      </c>
      <c r="C616" s="650">
        <v>89301212</v>
      </c>
      <c r="D616" s="729" t="s">
        <v>5559</v>
      </c>
      <c r="E616" s="730" t="s">
        <v>3634</v>
      </c>
      <c r="F616" s="650" t="s">
        <v>3625</v>
      </c>
      <c r="G616" s="650" t="s">
        <v>4025</v>
      </c>
      <c r="H616" s="650" t="s">
        <v>1839</v>
      </c>
      <c r="I616" s="650" t="s">
        <v>4274</v>
      </c>
      <c r="J616" s="650" t="s">
        <v>4275</v>
      </c>
      <c r="K616" s="650" t="s">
        <v>4028</v>
      </c>
      <c r="L616" s="651">
        <v>129.51</v>
      </c>
      <c r="M616" s="651">
        <v>129.51</v>
      </c>
      <c r="N616" s="650">
        <v>1</v>
      </c>
      <c r="O616" s="731">
        <v>0.5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21</v>
      </c>
      <c r="B617" s="650" t="s">
        <v>581</v>
      </c>
      <c r="C617" s="650">
        <v>89301212</v>
      </c>
      <c r="D617" s="729" t="s">
        <v>5559</v>
      </c>
      <c r="E617" s="730" t="s">
        <v>3634</v>
      </c>
      <c r="F617" s="650" t="s">
        <v>3625</v>
      </c>
      <c r="G617" s="650" t="s">
        <v>4025</v>
      </c>
      <c r="H617" s="650" t="s">
        <v>1839</v>
      </c>
      <c r="I617" s="650" t="s">
        <v>4276</v>
      </c>
      <c r="J617" s="650" t="s">
        <v>4277</v>
      </c>
      <c r="K617" s="650" t="s">
        <v>2145</v>
      </c>
      <c r="L617" s="651">
        <v>31.59</v>
      </c>
      <c r="M617" s="651">
        <v>2400.84</v>
      </c>
      <c r="N617" s="650">
        <v>76</v>
      </c>
      <c r="O617" s="731">
        <v>3</v>
      </c>
      <c r="P617" s="651">
        <v>821.34</v>
      </c>
      <c r="Q617" s="666">
        <v>0.34210526315789475</v>
      </c>
      <c r="R617" s="650">
        <v>26</v>
      </c>
      <c r="S617" s="666">
        <v>0.34210526315789475</v>
      </c>
      <c r="T617" s="731">
        <v>1.5</v>
      </c>
      <c r="U617" s="689">
        <v>0.5</v>
      </c>
    </row>
    <row r="618" spans="1:21" ht="14.4" customHeight="1" x14ac:dyDescent="0.3">
      <c r="A618" s="649">
        <v>21</v>
      </c>
      <c r="B618" s="650" t="s">
        <v>581</v>
      </c>
      <c r="C618" s="650">
        <v>89301212</v>
      </c>
      <c r="D618" s="729" t="s">
        <v>5559</v>
      </c>
      <c r="E618" s="730" t="s">
        <v>3634</v>
      </c>
      <c r="F618" s="650" t="s">
        <v>3625</v>
      </c>
      <c r="G618" s="650" t="s">
        <v>4025</v>
      </c>
      <c r="H618" s="650" t="s">
        <v>1839</v>
      </c>
      <c r="I618" s="650" t="s">
        <v>4278</v>
      </c>
      <c r="J618" s="650" t="s">
        <v>4279</v>
      </c>
      <c r="K618" s="650" t="s">
        <v>2145</v>
      </c>
      <c r="L618" s="651">
        <v>31.59</v>
      </c>
      <c r="M618" s="651">
        <v>2116.5299999999997</v>
      </c>
      <c r="N618" s="650">
        <v>67</v>
      </c>
      <c r="O618" s="731">
        <v>4.5</v>
      </c>
      <c r="P618" s="651">
        <v>1168.83</v>
      </c>
      <c r="Q618" s="666">
        <v>0.55223880597014929</v>
      </c>
      <c r="R618" s="650">
        <v>37</v>
      </c>
      <c r="S618" s="666">
        <v>0.55223880597014929</v>
      </c>
      <c r="T618" s="731">
        <v>3</v>
      </c>
      <c r="U618" s="689">
        <v>0.66666666666666663</v>
      </c>
    </row>
    <row r="619" spans="1:21" ht="14.4" customHeight="1" x14ac:dyDescent="0.3">
      <c r="A619" s="649">
        <v>21</v>
      </c>
      <c r="B619" s="650" t="s">
        <v>581</v>
      </c>
      <c r="C619" s="650">
        <v>89301212</v>
      </c>
      <c r="D619" s="729" t="s">
        <v>5559</v>
      </c>
      <c r="E619" s="730" t="s">
        <v>3634</v>
      </c>
      <c r="F619" s="650" t="s">
        <v>3625</v>
      </c>
      <c r="G619" s="650" t="s">
        <v>4025</v>
      </c>
      <c r="H619" s="650" t="s">
        <v>1839</v>
      </c>
      <c r="I619" s="650" t="s">
        <v>4280</v>
      </c>
      <c r="J619" s="650" t="s">
        <v>4281</v>
      </c>
      <c r="K619" s="650" t="s">
        <v>2145</v>
      </c>
      <c r="L619" s="651">
        <v>31.59</v>
      </c>
      <c r="M619" s="651">
        <v>315.89999999999998</v>
      </c>
      <c r="N619" s="650">
        <v>10</v>
      </c>
      <c r="O619" s="731">
        <v>0.5</v>
      </c>
      <c r="P619" s="651"/>
      <c r="Q619" s="666">
        <v>0</v>
      </c>
      <c r="R619" s="650"/>
      <c r="S619" s="666">
        <v>0</v>
      </c>
      <c r="T619" s="731"/>
      <c r="U619" s="689">
        <v>0</v>
      </c>
    </row>
    <row r="620" spans="1:21" ht="14.4" customHeight="1" x14ac:dyDescent="0.3">
      <c r="A620" s="649">
        <v>21</v>
      </c>
      <c r="B620" s="650" t="s">
        <v>581</v>
      </c>
      <c r="C620" s="650">
        <v>89301212</v>
      </c>
      <c r="D620" s="729" t="s">
        <v>5559</v>
      </c>
      <c r="E620" s="730" t="s">
        <v>3634</v>
      </c>
      <c r="F620" s="650" t="s">
        <v>3625</v>
      </c>
      <c r="G620" s="650" t="s">
        <v>4025</v>
      </c>
      <c r="H620" s="650" t="s">
        <v>1839</v>
      </c>
      <c r="I620" s="650" t="s">
        <v>4282</v>
      </c>
      <c r="J620" s="650" t="s">
        <v>4283</v>
      </c>
      <c r="K620" s="650" t="s">
        <v>2145</v>
      </c>
      <c r="L620" s="651">
        <v>31.59</v>
      </c>
      <c r="M620" s="651">
        <v>315.89999999999998</v>
      </c>
      <c r="N620" s="650">
        <v>10</v>
      </c>
      <c r="O620" s="731">
        <v>0.5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21</v>
      </c>
      <c r="B621" s="650" t="s">
        <v>581</v>
      </c>
      <c r="C621" s="650">
        <v>89301212</v>
      </c>
      <c r="D621" s="729" t="s">
        <v>5559</v>
      </c>
      <c r="E621" s="730" t="s">
        <v>3634</v>
      </c>
      <c r="F621" s="650" t="s">
        <v>3625</v>
      </c>
      <c r="G621" s="650" t="s">
        <v>4025</v>
      </c>
      <c r="H621" s="650" t="s">
        <v>1839</v>
      </c>
      <c r="I621" s="650" t="s">
        <v>4284</v>
      </c>
      <c r="J621" s="650" t="s">
        <v>4285</v>
      </c>
      <c r="K621" s="650" t="s">
        <v>2145</v>
      </c>
      <c r="L621" s="651">
        <v>31.59</v>
      </c>
      <c r="M621" s="651">
        <v>631.79999999999995</v>
      </c>
      <c r="N621" s="650">
        <v>20</v>
      </c>
      <c r="O621" s="731">
        <v>0.5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21</v>
      </c>
      <c r="B622" s="650" t="s">
        <v>581</v>
      </c>
      <c r="C622" s="650">
        <v>89301212</v>
      </c>
      <c r="D622" s="729" t="s">
        <v>5559</v>
      </c>
      <c r="E622" s="730" t="s">
        <v>3634</v>
      </c>
      <c r="F622" s="650" t="s">
        <v>3625</v>
      </c>
      <c r="G622" s="650" t="s">
        <v>4025</v>
      </c>
      <c r="H622" s="650" t="s">
        <v>1839</v>
      </c>
      <c r="I622" s="650" t="s">
        <v>2159</v>
      </c>
      <c r="J622" s="650" t="s">
        <v>2160</v>
      </c>
      <c r="K622" s="650" t="s">
        <v>2161</v>
      </c>
      <c r="L622" s="651">
        <v>105.31</v>
      </c>
      <c r="M622" s="651">
        <v>21904.479999999996</v>
      </c>
      <c r="N622" s="650">
        <v>208</v>
      </c>
      <c r="O622" s="731">
        <v>5.5</v>
      </c>
      <c r="P622" s="651">
        <v>18534.559999999998</v>
      </c>
      <c r="Q622" s="666">
        <v>0.84615384615384626</v>
      </c>
      <c r="R622" s="650">
        <v>176</v>
      </c>
      <c r="S622" s="666">
        <v>0.84615384615384615</v>
      </c>
      <c r="T622" s="731">
        <v>3.5</v>
      </c>
      <c r="U622" s="689">
        <v>0.63636363636363635</v>
      </c>
    </row>
    <row r="623" spans="1:21" ht="14.4" customHeight="1" x14ac:dyDescent="0.3">
      <c r="A623" s="649">
        <v>21</v>
      </c>
      <c r="B623" s="650" t="s">
        <v>581</v>
      </c>
      <c r="C623" s="650">
        <v>89301212</v>
      </c>
      <c r="D623" s="729" t="s">
        <v>5559</v>
      </c>
      <c r="E623" s="730" t="s">
        <v>3634</v>
      </c>
      <c r="F623" s="650" t="s">
        <v>3625</v>
      </c>
      <c r="G623" s="650" t="s">
        <v>4025</v>
      </c>
      <c r="H623" s="650" t="s">
        <v>1839</v>
      </c>
      <c r="I623" s="650" t="s">
        <v>4286</v>
      </c>
      <c r="J623" s="650" t="s">
        <v>4287</v>
      </c>
      <c r="K623" s="650" t="s">
        <v>2161</v>
      </c>
      <c r="L623" s="651">
        <v>108.47</v>
      </c>
      <c r="M623" s="651">
        <v>18982.25</v>
      </c>
      <c r="N623" s="650">
        <v>175</v>
      </c>
      <c r="O623" s="731">
        <v>5</v>
      </c>
      <c r="P623" s="651">
        <v>15728.150000000001</v>
      </c>
      <c r="Q623" s="666">
        <v>0.82857142857142863</v>
      </c>
      <c r="R623" s="650">
        <v>145</v>
      </c>
      <c r="S623" s="666">
        <v>0.82857142857142863</v>
      </c>
      <c r="T623" s="731">
        <v>4</v>
      </c>
      <c r="U623" s="689">
        <v>0.8</v>
      </c>
    </row>
    <row r="624" spans="1:21" ht="14.4" customHeight="1" x14ac:dyDescent="0.3">
      <c r="A624" s="649">
        <v>21</v>
      </c>
      <c r="B624" s="650" t="s">
        <v>581</v>
      </c>
      <c r="C624" s="650">
        <v>89301212</v>
      </c>
      <c r="D624" s="729" t="s">
        <v>5559</v>
      </c>
      <c r="E624" s="730" t="s">
        <v>3634</v>
      </c>
      <c r="F624" s="650" t="s">
        <v>3625</v>
      </c>
      <c r="G624" s="650" t="s">
        <v>4025</v>
      </c>
      <c r="H624" s="650" t="s">
        <v>1839</v>
      </c>
      <c r="I624" s="650" t="s">
        <v>2153</v>
      </c>
      <c r="J624" s="650" t="s">
        <v>3529</v>
      </c>
      <c r="K624" s="650" t="s">
        <v>2145</v>
      </c>
      <c r="L624" s="651">
        <v>21.91</v>
      </c>
      <c r="M624" s="651">
        <v>65.73</v>
      </c>
      <c r="N624" s="650">
        <v>3</v>
      </c>
      <c r="O624" s="731">
        <v>0.5</v>
      </c>
      <c r="P624" s="651"/>
      <c r="Q624" s="666">
        <v>0</v>
      </c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21</v>
      </c>
      <c r="B625" s="650" t="s">
        <v>581</v>
      </c>
      <c r="C625" s="650">
        <v>89301212</v>
      </c>
      <c r="D625" s="729" t="s">
        <v>5559</v>
      </c>
      <c r="E625" s="730" t="s">
        <v>3634</v>
      </c>
      <c r="F625" s="650" t="s">
        <v>3625</v>
      </c>
      <c r="G625" s="650" t="s">
        <v>4025</v>
      </c>
      <c r="H625" s="650" t="s">
        <v>1839</v>
      </c>
      <c r="I625" s="650" t="s">
        <v>4288</v>
      </c>
      <c r="J625" s="650" t="s">
        <v>4289</v>
      </c>
      <c r="K625" s="650" t="s">
        <v>2145</v>
      </c>
      <c r="L625" s="651">
        <v>32.380000000000003</v>
      </c>
      <c r="M625" s="651">
        <v>194.28000000000003</v>
      </c>
      <c r="N625" s="650">
        <v>6</v>
      </c>
      <c r="O625" s="731">
        <v>1</v>
      </c>
      <c r="P625" s="651"/>
      <c r="Q625" s="666">
        <v>0</v>
      </c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21</v>
      </c>
      <c r="B626" s="650" t="s">
        <v>581</v>
      </c>
      <c r="C626" s="650">
        <v>89301212</v>
      </c>
      <c r="D626" s="729" t="s">
        <v>5559</v>
      </c>
      <c r="E626" s="730" t="s">
        <v>3634</v>
      </c>
      <c r="F626" s="650" t="s">
        <v>3625</v>
      </c>
      <c r="G626" s="650" t="s">
        <v>4025</v>
      </c>
      <c r="H626" s="650" t="s">
        <v>1839</v>
      </c>
      <c r="I626" s="650" t="s">
        <v>4290</v>
      </c>
      <c r="J626" s="650" t="s">
        <v>4291</v>
      </c>
      <c r="K626" s="650" t="s">
        <v>4028</v>
      </c>
      <c r="L626" s="651">
        <v>126.28</v>
      </c>
      <c r="M626" s="651">
        <v>252.56</v>
      </c>
      <c r="N626" s="650">
        <v>2</v>
      </c>
      <c r="O626" s="731">
        <v>0.5</v>
      </c>
      <c r="P626" s="651">
        <v>252.56</v>
      </c>
      <c r="Q626" s="666">
        <v>1</v>
      </c>
      <c r="R626" s="650">
        <v>2</v>
      </c>
      <c r="S626" s="666">
        <v>1</v>
      </c>
      <c r="T626" s="731">
        <v>0.5</v>
      </c>
      <c r="U626" s="689">
        <v>1</v>
      </c>
    </row>
    <row r="627" spans="1:21" ht="14.4" customHeight="1" x14ac:dyDescent="0.3">
      <c r="A627" s="649">
        <v>21</v>
      </c>
      <c r="B627" s="650" t="s">
        <v>581</v>
      </c>
      <c r="C627" s="650">
        <v>89301212</v>
      </c>
      <c r="D627" s="729" t="s">
        <v>5559</v>
      </c>
      <c r="E627" s="730" t="s">
        <v>3634</v>
      </c>
      <c r="F627" s="650" t="s">
        <v>3625</v>
      </c>
      <c r="G627" s="650" t="s">
        <v>4025</v>
      </c>
      <c r="H627" s="650" t="s">
        <v>1839</v>
      </c>
      <c r="I627" s="650" t="s">
        <v>4292</v>
      </c>
      <c r="J627" s="650" t="s">
        <v>4293</v>
      </c>
      <c r="K627" s="650" t="s">
        <v>4028</v>
      </c>
      <c r="L627" s="651">
        <v>126.28</v>
      </c>
      <c r="M627" s="651">
        <v>252.56</v>
      </c>
      <c r="N627" s="650">
        <v>2</v>
      </c>
      <c r="O627" s="731">
        <v>1</v>
      </c>
      <c r="P627" s="651">
        <v>252.56</v>
      </c>
      <c r="Q627" s="666">
        <v>1</v>
      </c>
      <c r="R627" s="650">
        <v>2</v>
      </c>
      <c r="S627" s="666">
        <v>1</v>
      </c>
      <c r="T627" s="731">
        <v>1</v>
      </c>
      <c r="U627" s="689">
        <v>1</v>
      </c>
    </row>
    <row r="628" spans="1:21" ht="14.4" customHeight="1" x14ac:dyDescent="0.3">
      <c r="A628" s="649">
        <v>21</v>
      </c>
      <c r="B628" s="650" t="s">
        <v>581</v>
      </c>
      <c r="C628" s="650">
        <v>89301212</v>
      </c>
      <c r="D628" s="729" t="s">
        <v>5559</v>
      </c>
      <c r="E628" s="730" t="s">
        <v>3634</v>
      </c>
      <c r="F628" s="650" t="s">
        <v>3625</v>
      </c>
      <c r="G628" s="650" t="s">
        <v>4025</v>
      </c>
      <c r="H628" s="650" t="s">
        <v>1839</v>
      </c>
      <c r="I628" s="650" t="s">
        <v>4294</v>
      </c>
      <c r="J628" s="650" t="s">
        <v>4295</v>
      </c>
      <c r="K628" s="650" t="s">
        <v>4028</v>
      </c>
      <c r="L628" s="651">
        <v>129.51</v>
      </c>
      <c r="M628" s="651">
        <v>518.04</v>
      </c>
      <c r="N628" s="650">
        <v>4</v>
      </c>
      <c r="O628" s="731">
        <v>1</v>
      </c>
      <c r="P628" s="651">
        <v>388.53</v>
      </c>
      <c r="Q628" s="666">
        <v>0.75</v>
      </c>
      <c r="R628" s="650">
        <v>3</v>
      </c>
      <c r="S628" s="666">
        <v>0.75</v>
      </c>
      <c r="T628" s="731">
        <v>0.5</v>
      </c>
      <c r="U628" s="689">
        <v>0.5</v>
      </c>
    </row>
    <row r="629" spans="1:21" ht="14.4" customHeight="1" x14ac:dyDescent="0.3">
      <c r="A629" s="649">
        <v>21</v>
      </c>
      <c r="B629" s="650" t="s">
        <v>581</v>
      </c>
      <c r="C629" s="650">
        <v>89301212</v>
      </c>
      <c r="D629" s="729" t="s">
        <v>5559</v>
      </c>
      <c r="E629" s="730" t="s">
        <v>3634</v>
      </c>
      <c r="F629" s="650" t="s">
        <v>3625</v>
      </c>
      <c r="G629" s="650" t="s">
        <v>4025</v>
      </c>
      <c r="H629" s="650" t="s">
        <v>1839</v>
      </c>
      <c r="I629" s="650" t="s">
        <v>4296</v>
      </c>
      <c r="J629" s="650" t="s">
        <v>4297</v>
      </c>
      <c r="K629" s="650" t="s">
        <v>4028</v>
      </c>
      <c r="L629" s="651">
        <v>126.28</v>
      </c>
      <c r="M629" s="651">
        <v>378.84000000000003</v>
      </c>
      <c r="N629" s="650">
        <v>3</v>
      </c>
      <c r="O629" s="731">
        <v>1.5</v>
      </c>
      <c r="P629" s="651">
        <v>378.84000000000003</v>
      </c>
      <c r="Q629" s="666">
        <v>1</v>
      </c>
      <c r="R629" s="650">
        <v>3</v>
      </c>
      <c r="S629" s="666">
        <v>1</v>
      </c>
      <c r="T629" s="731">
        <v>1.5</v>
      </c>
      <c r="U629" s="689">
        <v>1</v>
      </c>
    </row>
    <row r="630" spans="1:21" ht="14.4" customHeight="1" x14ac:dyDescent="0.3">
      <c r="A630" s="649">
        <v>21</v>
      </c>
      <c r="B630" s="650" t="s">
        <v>581</v>
      </c>
      <c r="C630" s="650">
        <v>89301212</v>
      </c>
      <c r="D630" s="729" t="s">
        <v>5559</v>
      </c>
      <c r="E630" s="730" t="s">
        <v>3634</v>
      </c>
      <c r="F630" s="650" t="s">
        <v>3625</v>
      </c>
      <c r="G630" s="650" t="s">
        <v>4025</v>
      </c>
      <c r="H630" s="650" t="s">
        <v>1839</v>
      </c>
      <c r="I630" s="650" t="s">
        <v>3020</v>
      </c>
      <c r="J630" s="650" t="s">
        <v>3021</v>
      </c>
      <c r="K630" s="650" t="s">
        <v>3022</v>
      </c>
      <c r="L630" s="651">
        <v>84.19</v>
      </c>
      <c r="M630" s="651">
        <v>252.57</v>
      </c>
      <c r="N630" s="650">
        <v>3</v>
      </c>
      <c r="O630" s="731">
        <v>0.5</v>
      </c>
      <c r="P630" s="651">
        <v>252.57</v>
      </c>
      <c r="Q630" s="666">
        <v>1</v>
      </c>
      <c r="R630" s="650">
        <v>3</v>
      </c>
      <c r="S630" s="666">
        <v>1</v>
      </c>
      <c r="T630" s="731">
        <v>0.5</v>
      </c>
      <c r="U630" s="689">
        <v>1</v>
      </c>
    </row>
    <row r="631" spans="1:21" ht="14.4" customHeight="1" x14ac:dyDescent="0.3">
      <c r="A631" s="649">
        <v>21</v>
      </c>
      <c r="B631" s="650" t="s">
        <v>581</v>
      </c>
      <c r="C631" s="650">
        <v>89301212</v>
      </c>
      <c r="D631" s="729" t="s">
        <v>5559</v>
      </c>
      <c r="E631" s="730" t="s">
        <v>3634</v>
      </c>
      <c r="F631" s="650" t="s">
        <v>3625</v>
      </c>
      <c r="G631" s="650" t="s">
        <v>4025</v>
      </c>
      <c r="H631" s="650" t="s">
        <v>1839</v>
      </c>
      <c r="I631" s="650" t="s">
        <v>4026</v>
      </c>
      <c r="J631" s="650" t="s">
        <v>4027</v>
      </c>
      <c r="K631" s="650" t="s">
        <v>4028</v>
      </c>
      <c r="L631" s="651">
        <v>82.04</v>
      </c>
      <c r="M631" s="651">
        <v>164.08</v>
      </c>
      <c r="N631" s="650">
        <v>2</v>
      </c>
      <c r="O631" s="731">
        <v>1.5</v>
      </c>
      <c r="P631" s="651">
        <v>82.04</v>
      </c>
      <c r="Q631" s="666">
        <v>0.5</v>
      </c>
      <c r="R631" s="650">
        <v>1</v>
      </c>
      <c r="S631" s="666">
        <v>0.5</v>
      </c>
      <c r="T631" s="731">
        <v>1</v>
      </c>
      <c r="U631" s="689">
        <v>0.66666666666666663</v>
      </c>
    </row>
    <row r="632" spans="1:21" ht="14.4" customHeight="1" x14ac:dyDescent="0.3">
      <c r="A632" s="649">
        <v>21</v>
      </c>
      <c r="B632" s="650" t="s">
        <v>581</v>
      </c>
      <c r="C632" s="650">
        <v>89301212</v>
      </c>
      <c r="D632" s="729" t="s">
        <v>5559</v>
      </c>
      <c r="E632" s="730" t="s">
        <v>3634</v>
      </c>
      <c r="F632" s="650" t="s">
        <v>3625</v>
      </c>
      <c r="G632" s="650" t="s">
        <v>4025</v>
      </c>
      <c r="H632" s="650" t="s">
        <v>1839</v>
      </c>
      <c r="I632" s="650" t="s">
        <v>4298</v>
      </c>
      <c r="J632" s="650" t="s">
        <v>4299</v>
      </c>
      <c r="K632" s="650" t="s">
        <v>4028</v>
      </c>
      <c r="L632" s="651">
        <v>129.51</v>
      </c>
      <c r="M632" s="651">
        <v>259.02</v>
      </c>
      <c r="N632" s="650">
        <v>2</v>
      </c>
      <c r="O632" s="731">
        <v>0.5</v>
      </c>
      <c r="P632" s="651"/>
      <c r="Q632" s="666">
        <v>0</v>
      </c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21</v>
      </c>
      <c r="B633" s="650" t="s">
        <v>581</v>
      </c>
      <c r="C633" s="650">
        <v>89301212</v>
      </c>
      <c r="D633" s="729" t="s">
        <v>5559</v>
      </c>
      <c r="E633" s="730" t="s">
        <v>3634</v>
      </c>
      <c r="F633" s="650" t="s">
        <v>3625</v>
      </c>
      <c r="G633" s="650" t="s">
        <v>4025</v>
      </c>
      <c r="H633" s="650" t="s">
        <v>1839</v>
      </c>
      <c r="I633" s="650" t="s">
        <v>4300</v>
      </c>
      <c r="J633" s="650" t="s">
        <v>4301</v>
      </c>
      <c r="K633" s="650" t="s">
        <v>4028</v>
      </c>
      <c r="L633" s="651">
        <v>126.28</v>
      </c>
      <c r="M633" s="651">
        <v>505.12</v>
      </c>
      <c r="N633" s="650">
        <v>4</v>
      </c>
      <c r="O633" s="731">
        <v>1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21</v>
      </c>
      <c r="B634" s="650" t="s">
        <v>581</v>
      </c>
      <c r="C634" s="650">
        <v>89301212</v>
      </c>
      <c r="D634" s="729" t="s">
        <v>5559</v>
      </c>
      <c r="E634" s="730" t="s">
        <v>3634</v>
      </c>
      <c r="F634" s="650" t="s">
        <v>3625</v>
      </c>
      <c r="G634" s="650" t="s">
        <v>4025</v>
      </c>
      <c r="H634" s="650" t="s">
        <v>1839</v>
      </c>
      <c r="I634" s="650" t="s">
        <v>4029</v>
      </c>
      <c r="J634" s="650" t="s">
        <v>4030</v>
      </c>
      <c r="K634" s="650" t="s">
        <v>4028</v>
      </c>
      <c r="L634" s="651">
        <v>82.04</v>
      </c>
      <c r="M634" s="651">
        <v>1312.64</v>
      </c>
      <c r="N634" s="650">
        <v>16</v>
      </c>
      <c r="O634" s="731">
        <v>1.5</v>
      </c>
      <c r="P634" s="651">
        <v>1312.64</v>
      </c>
      <c r="Q634" s="666">
        <v>1</v>
      </c>
      <c r="R634" s="650">
        <v>16</v>
      </c>
      <c r="S634" s="666">
        <v>1</v>
      </c>
      <c r="T634" s="731">
        <v>1.5</v>
      </c>
      <c r="U634" s="689">
        <v>1</v>
      </c>
    </row>
    <row r="635" spans="1:21" ht="14.4" customHeight="1" x14ac:dyDescent="0.3">
      <c r="A635" s="649">
        <v>21</v>
      </c>
      <c r="B635" s="650" t="s">
        <v>581</v>
      </c>
      <c r="C635" s="650">
        <v>89301212</v>
      </c>
      <c r="D635" s="729" t="s">
        <v>5559</v>
      </c>
      <c r="E635" s="730" t="s">
        <v>3634</v>
      </c>
      <c r="F635" s="650" t="s">
        <v>3625</v>
      </c>
      <c r="G635" s="650" t="s">
        <v>4025</v>
      </c>
      <c r="H635" s="650" t="s">
        <v>1839</v>
      </c>
      <c r="I635" s="650" t="s">
        <v>4302</v>
      </c>
      <c r="J635" s="650" t="s">
        <v>4303</v>
      </c>
      <c r="K635" s="650" t="s">
        <v>4028</v>
      </c>
      <c r="L635" s="651">
        <v>82.04</v>
      </c>
      <c r="M635" s="651">
        <v>164.08</v>
      </c>
      <c r="N635" s="650">
        <v>2</v>
      </c>
      <c r="O635" s="731">
        <v>1</v>
      </c>
      <c r="P635" s="651">
        <v>82.04</v>
      </c>
      <c r="Q635" s="666">
        <v>0.5</v>
      </c>
      <c r="R635" s="650">
        <v>1</v>
      </c>
      <c r="S635" s="666">
        <v>0.5</v>
      </c>
      <c r="T635" s="731">
        <v>0.5</v>
      </c>
      <c r="U635" s="689">
        <v>0.5</v>
      </c>
    </row>
    <row r="636" spans="1:21" ht="14.4" customHeight="1" x14ac:dyDescent="0.3">
      <c r="A636" s="649">
        <v>21</v>
      </c>
      <c r="B636" s="650" t="s">
        <v>581</v>
      </c>
      <c r="C636" s="650">
        <v>89301212</v>
      </c>
      <c r="D636" s="729" t="s">
        <v>5559</v>
      </c>
      <c r="E636" s="730" t="s">
        <v>3634</v>
      </c>
      <c r="F636" s="650" t="s">
        <v>3625</v>
      </c>
      <c r="G636" s="650" t="s">
        <v>4025</v>
      </c>
      <c r="H636" s="650" t="s">
        <v>1839</v>
      </c>
      <c r="I636" s="650" t="s">
        <v>4304</v>
      </c>
      <c r="J636" s="650" t="s">
        <v>4305</v>
      </c>
      <c r="K636" s="650" t="s">
        <v>4306</v>
      </c>
      <c r="L636" s="651">
        <v>1451.04</v>
      </c>
      <c r="M636" s="651">
        <v>7255.2</v>
      </c>
      <c r="N636" s="650">
        <v>5</v>
      </c>
      <c r="O636" s="731">
        <v>1</v>
      </c>
      <c r="P636" s="651">
        <v>7255.2</v>
      </c>
      <c r="Q636" s="666">
        <v>1</v>
      </c>
      <c r="R636" s="650">
        <v>5</v>
      </c>
      <c r="S636" s="666">
        <v>1</v>
      </c>
      <c r="T636" s="731">
        <v>1</v>
      </c>
      <c r="U636" s="689">
        <v>1</v>
      </c>
    </row>
    <row r="637" spans="1:21" ht="14.4" customHeight="1" x14ac:dyDescent="0.3">
      <c r="A637" s="649">
        <v>21</v>
      </c>
      <c r="B637" s="650" t="s">
        <v>581</v>
      </c>
      <c r="C637" s="650">
        <v>89301212</v>
      </c>
      <c r="D637" s="729" t="s">
        <v>5559</v>
      </c>
      <c r="E637" s="730" t="s">
        <v>3634</v>
      </c>
      <c r="F637" s="650" t="s">
        <v>3625</v>
      </c>
      <c r="G637" s="650" t="s">
        <v>4025</v>
      </c>
      <c r="H637" s="650" t="s">
        <v>582</v>
      </c>
      <c r="I637" s="650" t="s">
        <v>4307</v>
      </c>
      <c r="J637" s="650" t="s">
        <v>4308</v>
      </c>
      <c r="K637" s="650" t="s">
        <v>3016</v>
      </c>
      <c r="L637" s="651">
        <v>194.26</v>
      </c>
      <c r="M637" s="651">
        <v>1942.6</v>
      </c>
      <c r="N637" s="650">
        <v>10</v>
      </c>
      <c r="O637" s="731">
        <v>3</v>
      </c>
      <c r="P637" s="651"/>
      <c r="Q637" s="666">
        <v>0</v>
      </c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21</v>
      </c>
      <c r="B638" s="650" t="s">
        <v>581</v>
      </c>
      <c r="C638" s="650">
        <v>89301212</v>
      </c>
      <c r="D638" s="729" t="s">
        <v>5559</v>
      </c>
      <c r="E638" s="730" t="s">
        <v>3634</v>
      </c>
      <c r="F638" s="650" t="s">
        <v>3625</v>
      </c>
      <c r="G638" s="650" t="s">
        <v>3806</v>
      </c>
      <c r="H638" s="650" t="s">
        <v>582</v>
      </c>
      <c r="I638" s="650" t="s">
        <v>2333</v>
      </c>
      <c r="J638" s="650" t="s">
        <v>3807</v>
      </c>
      <c r="K638" s="650" t="s">
        <v>3808</v>
      </c>
      <c r="L638" s="651">
        <v>22.88</v>
      </c>
      <c r="M638" s="651">
        <v>114.39999999999999</v>
      </c>
      <c r="N638" s="650">
        <v>5</v>
      </c>
      <c r="O638" s="731">
        <v>2</v>
      </c>
      <c r="P638" s="651">
        <v>114.39999999999999</v>
      </c>
      <c r="Q638" s="666">
        <v>1</v>
      </c>
      <c r="R638" s="650">
        <v>5</v>
      </c>
      <c r="S638" s="666">
        <v>1</v>
      </c>
      <c r="T638" s="731">
        <v>2</v>
      </c>
      <c r="U638" s="689">
        <v>1</v>
      </c>
    </row>
    <row r="639" spans="1:21" ht="14.4" customHeight="1" x14ac:dyDescent="0.3">
      <c r="A639" s="649">
        <v>21</v>
      </c>
      <c r="B639" s="650" t="s">
        <v>581</v>
      </c>
      <c r="C639" s="650">
        <v>89301212</v>
      </c>
      <c r="D639" s="729" t="s">
        <v>5559</v>
      </c>
      <c r="E639" s="730" t="s">
        <v>3634</v>
      </c>
      <c r="F639" s="650" t="s">
        <v>3625</v>
      </c>
      <c r="G639" s="650" t="s">
        <v>3806</v>
      </c>
      <c r="H639" s="650" t="s">
        <v>582</v>
      </c>
      <c r="I639" s="650" t="s">
        <v>1294</v>
      </c>
      <c r="J639" s="650" t="s">
        <v>3809</v>
      </c>
      <c r="K639" s="650" t="s">
        <v>3810</v>
      </c>
      <c r="L639" s="651">
        <v>91.52</v>
      </c>
      <c r="M639" s="651">
        <v>457.6</v>
      </c>
      <c r="N639" s="650">
        <v>5</v>
      </c>
      <c r="O639" s="731">
        <v>2</v>
      </c>
      <c r="P639" s="651">
        <v>183.04</v>
      </c>
      <c r="Q639" s="666">
        <v>0.39999999999999997</v>
      </c>
      <c r="R639" s="650">
        <v>2</v>
      </c>
      <c r="S639" s="666">
        <v>0.4</v>
      </c>
      <c r="T639" s="731">
        <v>0.5</v>
      </c>
      <c r="U639" s="689">
        <v>0.25</v>
      </c>
    </row>
    <row r="640" spans="1:21" ht="14.4" customHeight="1" x14ac:dyDescent="0.3">
      <c r="A640" s="649">
        <v>21</v>
      </c>
      <c r="B640" s="650" t="s">
        <v>581</v>
      </c>
      <c r="C640" s="650">
        <v>89301212</v>
      </c>
      <c r="D640" s="729" t="s">
        <v>5559</v>
      </c>
      <c r="E640" s="730" t="s">
        <v>3634</v>
      </c>
      <c r="F640" s="650" t="s">
        <v>3625</v>
      </c>
      <c r="G640" s="650" t="s">
        <v>4135</v>
      </c>
      <c r="H640" s="650" t="s">
        <v>1839</v>
      </c>
      <c r="I640" s="650" t="s">
        <v>4309</v>
      </c>
      <c r="J640" s="650" t="s">
        <v>2862</v>
      </c>
      <c r="K640" s="650" t="s">
        <v>4310</v>
      </c>
      <c r="L640" s="651">
        <v>1793.46</v>
      </c>
      <c r="M640" s="651">
        <v>14347.68</v>
      </c>
      <c r="N640" s="650">
        <v>8</v>
      </c>
      <c r="O640" s="731">
        <v>1.5</v>
      </c>
      <c r="P640" s="651">
        <v>14347.68</v>
      </c>
      <c r="Q640" s="666">
        <v>1</v>
      </c>
      <c r="R640" s="650">
        <v>8</v>
      </c>
      <c r="S640" s="666">
        <v>1</v>
      </c>
      <c r="T640" s="731">
        <v>1.5</v>
      </c>
      <c r="U640" s="689">
        <v>1</v>
      </c>
    </row>
    <row r="641" spans="1:21" ht="14.4" customHeight="1" x14ac:dyDescent="0.3">
      <c r="A641" s="649">
        <v>21</v>
      </c>
      <c r="B641" s="650" t="s">
        <v>581</v>
      </c>
      <c r="C641" s="650">
        <v>89301212</v>
      </c>
      <c r="D641" s="729" t="s">
        <v>5559</v>
      </c>
      <c r="E641" s="730" t="s">
        <v>3634</v>
      </c>
      <c r="F641" s="650" t="s">
        <v>3625</v>
      </c>
      <c r="G641" s="650" t="s">
        <v>4311</v>
      </c>
      <c r="H641" s="650" t="s">
        <v>1839</v>
      </c>
      <c r="I641" s="650" t="s">
        <v>2966</v>
      </c>
      <c r="J641" s="650" t="s">
        <v>3586</v>
      </c>
      <c r="K641" s="650" t="s">
        <v>3587</v>
      </c>
      <c r="L641" s="651">
        <v>269</v>
      </c>
      <c r="M641" s="651">
        <v>2421</v>
      </c>
      <c r="N641" s="650">
        <v>9</v>
      </c>
      <c r="O641" s="731">
        <v>3</v>
      </c>
      <c r="P641" s="651">
        <v>1076</v>
      </c>
      <c r="Q641" s="666">
        <v>0.44444444444444442</v>
      </c>
      <c r="R641" s="650">
        <v>4</v>
      </c>
      <c r="S641" s="666">
        <v>0.44444444444444442</v>
      </c>
      <c r="T641" s="731">
        <v>1.5</v>
      </c>
      <c r="U641" s="689">
        <v>0.5</v>
      </c>
    </row>
    <row r="642" spans="1:21" ht="14.4" customHeight="1" x14ac:dyDescent="0.3">
      <c r="A642" s="649">
        <v>21</v>
      </c>
      <c r="B642" s="650" t="s">
        <v>581</v>
      </c>
      <c r="C642" s="650">
        <v>89301212</v>
      </c>
      <c r="D642" s="729" t="s">
        <v>5559</v>
      </c>
      <c r="E642" s="730" t="s">
        <v>3634</v>
      </c>
      <c r="F642" s="650" t="s">
        <v>3625</v>
      </c>
      <c r="G642" s="650" t="s">
        <v>3818</v>
      </c>
      <c r="H642" s="650" t="s">
        <v>582</v>
      </c>
      <c r="I642" s="650" t="s">
        <v>4312</v>
      </c>
      <c r="J642" s="650" t="s">
        <v>884</v>
      </c>
      <c r="K642" s="650" t="s">
        <v>4313</v>
      </c>
      <c r="L642" s="651">
        <v>0</v>
      </c>
      <c r="M642" s="651">
        <v>0</v>
      </c>
      <c r="N642" s="650">
        <v>1</v>
      </c>
      <c r="O642" s="731">
        <v>1</v>
      </c>
      <c r="P642" s="651"/>
      <c r="Q642" s="666"/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21</v>
      </c>
      <c r="B643" s="650" t="s">
        <v>581</v>
      </c>
      <c r="C643" s="650">
        <v>89301212</v>
      </c>
      <c r="D643" s="729" t="s">
        <v>5559</v>
      </c>
      <c r="E643" s="730" t="s">
        <v>3634</v>
      </c>
      <c r="F643" s="650" t="s">
        <v>3625</v>
      </c>
      <c r="G643" s="650" t="s">
        <v>3821</v>
      </c>
      <c r="H643" s="650" t="s">
        <v>582</v>
      </c>
      <c r="I643" s="650" t="s">
        <v>857</v>
      </c>
      <c r="J643" s="650" t="s">
        <v>3822</v>
      </c>
      <c r="K643" s="650" t="s">
        <v>3823</v>
      </c>
      <c r="L643" s="651">
        <v>0</v>
      </c>
      <c r="M643" s="651">
        <v>0</v>
      </c>
      <c r="N643" s="650">
        <v>10</v>
      </c>
      <c r="O643" s="731">
        <v>4</v>
      </c>
      <c r="P643" s="651">
        <v>0</v>
      </c>
      <c r="Q643" s="666"/>
      <c r="R643" s="650">
        <v>7</v>
      </c>
      <c r="S643" s="666">
        <v>0.7</v>
      </c>
      <c r="T643" s="731">
        <v>2.5</v>
      </c>
      <c r="U643" s="689">
        <v>0.625</v>
      </c>
    </row>
    <row r="644" spans="1:21" ht="14.4" customHeight="1" x14ac:dyDescent="0.3">
      <c r="A644" s="649">
        <v>21</v>
      </c>
      <c r="B644" s="650" t="s">
        <v>581</v>
      </c>
      <c r="C644" s="650">
        <v>89301212</v>
      </c>
      <c r="D644" s="729" t="s">
        <v>5559</v>
      </c>
      <c r="E644" s="730" t="s">
        <v>3634</v>
      </c>
      <c r="F644" s="650" t="s">
        <v>3625</v>
      </c>
      <c r="G644" s="650" t="s">
        <v>4081</v>
      </c>
      <c r="H644" s="650" t="s">
        <v>1839</v>
      </c>
      <c r="I644" s="650" t="s">
        <v>3003</v>
      </c>
      <c r="J644" s="650" t="s">
        <v>3571</v>
      </c>
      <c r="K644" s="650" t="s">
        <v>3572</v>
      </c>
      <c r="L644" s="651">
        <v>514.67999999999995</v>
      </c>
      <c r="M644" s="651">
        <v>7720.1999999999989</v>
      </c>
      <c r="N644" s="650">
        <v>15</v>
      </c>
      <c r="O644" s="731">
        <v>15</v>
      </c>
      <c r="P644" s="651">
        <v>4117.4399999999996</v>
      </c>
      <c r="Q644" s="666">
        <v>0.53333333333333333</v>
      </c>
      <c r="R644" s="650">
        <v>8</v>
      </c>
      <c r="S644" s="666">
        <v>0.53333333333333333</v>
      </c>
      <c r="T644" s="731">
        <v>8</v>
      </c>
      <c r="U644" s="689">
        <v>0.53333333333333333</v>
      </c>
    </row>
    <row r="645" spans="1:21" ht="14.4" customHeight="1" x14ac:dyDescent="0.3">
      <c r="A645" s="649">
        <v>21</v>
      </c>
      <c r="B645" s="650" t="s">
        <v>581</v>
      </c>
      <c r="C645" s="650">
        <v>89301212</v>
      </c>
      <c r="D645" s="729" t="s">
        <v>5559</v>
      </c>
      <c r="E645" s="730" t="s">
        <v>3634</v>
      </c>
      <c r="F645" s="650" t="s">
        <v>3625</v>
      </c>
      <c r="G645" s="650" t="s">
        <v>3829</v>
      </c>
      <c r="H645" s="650" t="s">
        <v>582</v>
      </c>
      <c r="I645" s="650" t="s">
        <v>1112</v>
      </c>
      <c r="J645" s="650" t="s">
        <v>946</v>
      </c>
      <c r="K645" s="650" t="s">
        <v>3830</v>
      </c>
      <c r="L645" s="651">
        <v>96.72</v>
      </c>
      <c r="M645" s="651">
        <v>483.6</v>
      </c>
      <c r="N645" s="650">
        <v>5</v>
      </c>
      <c r="O645" s="731">
        <v>3.5</v>
      </c>
      <c r="P645" s="651">
        <v>386.88</v>
      </c>
      <c r="Q645" s="666">
        <v>0.79999999999999993</v>
      </c>
      <c r="R645" s="650">
        <v>4</v>
      </c>
      <c r="S645" s="666">
        <v>0.8</v>
      </c>
      <c r="T645" s="731">
        <v>2.5</v>
      </c>
      <c r="U645" s="689">
        <v>0.7142857142857143</v>
      </c>
    </row>
    <row r="646" spans="1:21" ht="14.4" customHeight="1" x14ac:dyDescent="0.3">
      <c r="A646" s="649">
        <v>21</v>
      </c>
      <c r="B646" s="650" t="s">
        <v>581</v>
      </c>
      <c r="C646" s="650">
        <v>89301212</v>
      </c>
      <c r="D646" s="729" t="s">
        <v>5559</v>
      </c>
      <c r="E646" s="730" t="s">
        <v>3634</v>
      </c>
      <c r="F646" s="650" t="s">
        <v>3625</v>
      </c>
      <c r="G646" s="650" t="s">
        <v>3829</v>
      </c>
      <c r="H646" s="650" t="s">
        <v>582</v>
      </c>
      <c r="I646" s="650" t="s">
        <v>1112</v>
      </c>
      <c r="J646" s="650" t="s">
        <v>946</v>
      </c>
      <c r="K646" s="650" t="s">
        <v>3830</v>
      </c>
      <c r="L646" s="651">
        <v>89.66</v>
      </c>
      <c r="M646" s="651">
        <v>179.32</v>
      </c>
      <c r="N646" s="650">
        <v>2</v>
      </c>
      <c r="O646" s="731">
        <v>1.5</v>
      </c>
      <c r="P646" s="651"/>
      <c r="Q646" s="666">
        <v>0</v>
      </c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21</v>
      </c>
      <c r="B647" s="650" t="s">
        <v>581</v>
      </c>
      <c r="C647" s="650">
        <v>89301212</v>
      </c>
      <c r="D647" s="729" t="s">
        <v>5559</v>
      </c>
      <c r="E647" s="730" t="s">
        <v>3634</v>
      </c>
      <c r="F647" s="650" t="s">
        <v>3625</v>
      </c>
      <c r="G647" s="650" t="s">
        <v>3829</v>
      </c>
      <c r="H647" s="650" t="s">
        <v>582</v>
      </c>
      <c r="I647" s="650" t="s">
        <v>2344</v>
      </c>
      <c r="J647" s="650" t="s">
        <v>946</v>
      </c>
      <c r="K647" s="650" t="s">
        <v>3882</v>
      </c>
      <c r="L647" s="651">
        <v>57.85</v>
      </c>
      <c r="M647" s="651">
        <v>115.7</v>
      </c>
      <c r="N647" s="650">
        <v>2</v>
      </c>
      <c r="O647" s="731">
        <v>0.5</v>
      </c>
      <c r="P647" s="651">
        <v>115.7</v>
      </c>
      <c r="Q647" s="666">
        <v>1</v>
      </c>
      <c r="R647" s="650">
        <v>2</v>
      </c>
      <c r="S647" s="666">
        <v>1</v>
      </c>
      <c r="T647" s="731">
        <v>0.5</v>
      </c>
      <c r="U647" s="689">
        <v>1</v>
      </c>
    </row>
    <row r="648" spans="1:21" ht="14.4" customHeight="1" x14ac:dyDescent="0.3">
      <c r="A648" s="649">
        <v>21</v>
      </c>
      <c r="B648" s="650" t="s">
        <v>581</v>
      </c>
      <c r="C648" s="650">
        <v>89301212</v>
      </c>
      <c r="D648" s="729" t="s">
        <v>5559</v>
      </c>
      <c r="E648" s="730" t="s">
        <v>3634</v>
      </c>
      <c r="F648" s="650" t="s">
        <v>3625</v>
      </c>
      <c r="G648" s="650" t="s">
        <v>3831</v>
      </c>
      <c r="H648" s="650" t="s">
        <v>1839</v>
      </c>
      <c r="I648" s="650" t="s">
        <v>1894</v>
      </c>
      <c r="J648" s="650" t="s">
        <v>1895</v>
      </c>
      <c r="K648" s="650" t="s">
        <v>3498</v>
      </c>
      <c r="L648" s="651">
        <v>147.36000000000001</v>
      </c>
      <c r="M648" s="651">
        <v>1031.52</v>
      </c>
      <c r="N648" s="650">
        <v>7</v>
      </c>
      <c r="O648" s="731">
        <v>3.5</v>
      </c>
      <c r="P648" s="651">
        <v>589.44000000000005</v>
      </c>
      <c r="Q648" s="666">
        <v>0.57142857142857151</v>
      </c>
      <c r="R648" s="650">
        <v>4</v>
      </c>
      <c r="S648" s="666">
        <v>0.5714285714285714</v>
      </c>
      <c r="T648" s="731">
        <v>1.5</v>
      </c>
      <c r="U648" s="689">
        <v>0.42857142857142855</v>
      </c>
    </row>
    <row r="649" spans="1:21" ht="14.4" customHeight="1" x14ac:dyDescent="0.3">
      <c r="A649" s="649">
        <v>21</v>
      </c>
      <c r="B649" s="650" t="s">
        <v>581</v>
      </c>
      <c r="C649" s="650">
        <v>89301212</v>
      </c>
      <c r="D649" s="729" t="s">
        <v>5559</v>
      </c>
      <c r="E649" s="730" t="s">
        <v>3634</v>
      </c>
      <c r="F649" s="650" t="s">
        <v>3625</v>
      </c>
      <c r="G649" s="650" t="s">
        <v>3831</v>
      </c>
      <c r="H649" s="650" t="s">
        <v>1839</v>
      </c>
      <c r="I649" s="650" t="s">
        <v>2082</v>
      </c>
      <c r="J649" s="650" t="s">
        <v>2083</v>
      </c>
      <c r="K649" s="650" t="s">
        <v>1472</v>
      </c>
      <c r="L649" s="651">
        <v>196.46</v>
      </c>
      <c r="M649" s="651">
        <v>785.84</v>
      </c>
      <c r="N649" s="650">
        <v>4</v>
      </c>
      <c r="O649" s="731">
        <v>1.5</v>
      </c>
      <c r="P649" s="651">
        <v>589.38</v>
      </c>
      <c r="Q649" s="666">
        <v>0.75</v>
      </c>
      <c r="R649" s="650">
        <v>3</v>
      </c>
      <c r="S649" s="666">
        <v>0.75</v>
      </c>
      <c r="T649" s="731">
        <v>0.5</v>
      </c>
      <c r="U649" s="689">
        <v>0.33333333333333331</v>
      </c>
    </row>
    <row r="650" spans="1:21" ht="14.4" customHeight="1" x14ac:dyDescent="0.3">
      <c r="A650" s="649">
        <v>21</v>
      </c>
      <c r="B650" s="650" t="s">
        <v>581</v>
      </c>
      <c r="C650" s="650">
        <v>89301212</v>
      </c>
      <c r="D650" s="729" t="s">
        <v>5559</v>
      </c>
      <c r="E650" s="730" t="s">
        <v>3634</v>
      </c>
      <c r="F650" s="650" t="s">
        <v>3625</v>
      </c>
      <c r="G650" s="650" t="s">
        <v>3831</v>
      </c>
      <c r="H650" s="650" t="s">
        <v>1839</v>
      </c>
      <c r="I650" s="650" t="s">
        <v>4039</v>
      </c>
      <c r="J650" s="650" t="s">
        <v>1917</v>
      </c>
      <c r="K650" s="650" t="s">
        <v>4040</v>
      </c>
      <c r="L650" s="651">
        <v>163.72999999999999</v>
      </c>
      <c r="M650" s="651">
        <v>654.91999999999996</v>
      </c>
      <c r="N650" s="650">
        <v>4</v>
      </c>
      <c r="O650" s="731">
        <v>2</v>
      </c>
      <c r="P650" s="651">
        <v>654.91999999999996</v>
      </c>
      <c r="Q650" s="666">
        <v>1</v>
      </c>
      <c r="R650" s="650">
        <v>4</v>
      </c>
      <c r="S650" s="666">
        <v>1</v>
      </c>
      <c r="T650" s="731">
        <v>2</v>
      </c>
      <c r="U650" s="689">
        <v>1</v>
      </c>
    </row>
    <row r="651" spans="1:21" ht="14.4" customHeight="1" x14ac:dyDescent="0.3">
      <c r="A651" s="649">
        <v>21</v>
      </c>
      <c r="B651" s="650" t="s">
        <v>581</v>
      </c>
      <c r="C651" s="650">
        <v>89301212</v>
      </c>
      <c r="D651" s="729" t="s">
        <v>5559</v>
      </c>
      <c r="E651" s="730" t="s">
        <v>3634</v>
      </c>
      <c r="F651" s="650" t="s">
        <v>3625</v>
      </c>
      <c r="G651" s="650" t="s">
        <v>3831</v>
      </c>
      <c r="H651" s="650" t="s">
        <v>1839</v>
      </c>
      <c r="I651" s="650" t="s">
        <v>4083</v>
      </c>
      <c r="J651" s="650" t="s">
        <v>2036</v>
      </c>
      <c r="K651" s="650" t="s">
        <v>4084</v>
      </c>
      <c r="L651" s="651">
        <v>314.33999999999997</v>
      </c>
      <c r="M651" s="651">
        <v>314.33999999999997</v>
      </c>
      <c r="N651" s="650">
        <v>1</v>
      </c>
      <c r="O651" s="731">
        <v>0.5</v>
      </c>
      <c r="P651" s="651">
        <v>314.33999999999997</v>
      </c>
      <c r="Q651" s="666">
        <v>1</v>
      </c>
      <c r="R651" s="650">
        <v>1</v>
      </c>
      <c r="S651" s="666">
        <v>1</v>
      </c>
      <c r="T651" s="731">
        <v>0.5</v>
      </c>
      <c r="U651" s="689">
        <v>1</v>
      </c>
    </row>
    <row r="652" spans="1:21" ht="14.4" customHeight="1" x14ac:dyDescent="0.3">
      <c r="A652" s="649">
        <v>21</v>
      </c>
      <c r="B652" s="650" t="s">
        <v>581</v>
      </c>
      <c r="C652" s="650">
        <v>89301212</v>
      </c>
      <c r="D652" s="729" t="s">
        <v>5559</v>
      </c>
      <c r="E652" s="730" t="s">
        <v>3634</v>
      </c>
      <c r="F652" s="650" t="s">
        <v>3625</v>
      </c>
      <c r="G652" s="650" t="s">
        <v>3832</v>
      </c>
      <c r="H652" s="650" t="s">
        <v>582</v>
      </c>
      <c r="I652" s="650" t="s">
        <v>1223</v>
      </c>
      <c r="J652" s="650" t="s">
        <v>1130</v>
      </c>
      <c r="K652" s="650" t="s">
        <v>1224</v>
      </c>
      <c r="L652" s="651">
        <v>60.97</v>
      </c>
      <c r="M652" s="651">
        <v>243.88</v>
      </c>
      <c r="N652" s="650">
        <v>4</v>
      </c>
      <c r="O652" s="731">
        <v>1</v>
      </c>
      <c r="P652" s="651">
        <v>243.88</v>
      </c>
      <c r="Q652" s="666">
        <v>1</v>
      </c>
      <c r="R652" s="650">
        <v>4</v>
      </c>
      <c r="S652" s="666">
        <v>1</v>
      </c>
      <c r="T652" s="731">
        <v>1</v>
      </c>
      <c r="U652" s="689">
        <v>1</v>
      </c>
    </row>
    <row r="653" spans="1:21" ht="14.4" customHeight="1" x14ac:dyDescent="0.3">
      <c r="A653" s="649">
        <v>21</v>
      </c>
      <c r="B653" s="650" t="s">
        <v>581</v>
      </c>
      <c r="C653" s="650">
        <v>89301212</v>
      </c>
      <c r="D653" s="729" t="s">
        <v>5559</v>
      </c>
      <c r="E653" s="730" t="s">
        <v>3634</v>
      </c>
      <c r="F653" s="650" t="s">
        <v>3625</v>
      </c>
      <c r="G653" s="650" t="s">
        <v>3832</v>
      </c>
      <c r="H653" s="650" t="s">
        <v>582</v>
      </c>
      <c r="I653" s="650" t="s">
        <v>4314</v>
      </c>
      <c r="J653" s="650" t="s">
        <v>4045</v>
      </c>
      <c r="K653" s="650" t="s">
        <v>1224</v>
      </c>
      <c r="L653" s="651">
        <v>143.15</v>
      </c>
      <c r="M653" s="651">
        <v>286.3</v>
      </c>
      <c r="N653" s="650">
        <v>2</v>
      </c>
      <c r="O653" s="731">
        <v>0.5</v>
      </c>
      <c r="P653" s="651">
        <v>286.3</v>
      </c>
      <c r="Q653" s="666">
        <v>1</v>
      </c>
      <c r="R653" s="650">
        <v>2</v>
      </c>
      <c r="S653" s="666">
        <v>1</v>
      </c>
      <c r="T653" s="731">
        <v>0.5</v>
      </c>
      <c r="U653" s="689">
        <v>1</v>
      </c>
    </row>
    <row r="654" spans="1:21" ht="14.4" customHeight="1" x14ac:dyDescent="0.3">
      <c r="A654" s="649">
        <v>21</v>
      </c>
      <c r="B654" s="650" t="s">
        <v>581</v>
      </c>
      <c r="C654" s="650">
        <v>89301212</v>
      </c>
      <c r="D654" s="729" t="s">
        <v>5559</v>
      </c>
      <c r="E654" s="730" t="s">
        <v>3634</v>
      </c>
      <c r="F654" s="650" t="s">
        <v>3625</v>
      </c>
      <c r="G654" s="650" t="s">
        <v>4315</v>
      </c>
      <c r="H654" s="650" t="s">
        <v>582</v>
      </c>
      <c r="I654" s="650" t="s">
        <v>4316</v>
      </c>
      <c r="J654" s="650" t="s">
        <v>4317</v>
      </c>
      <c r="K654" s="650" t="s">
        <v>4318</v>
      </c>
      <c r="L654" s="651">
        <v>668.45</v>
      </c>
      <c r="M654" s="651">
        <v>1336.9</v>
      </c>
      <c r="N654" s="650">
        <v>2</v>
      </c>
      <c r="O654" s="731">
        <v>1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21</v>
      </c>
      <c r="B655" s="650" t="s">
        <v>581</v>
      </c>
      <c r="C655" s="650">
        <v>89301212</v>
      </c>
      <c r="D655" s="729" t="s">
        <v>5559</v>
      </c>
      <c r="E655" s="730" t="s">
        <v>3634</v>
      </c>
      <c r="F655" s="650" t="s">
        <v>3625</v>
      </c>
      <c r="G655" s="650" t="s">
        <v>4046</v>
      </c>
      <c r="H655" s="650" t="s">
        <v>582</v>
      </c>
      <c r="I655" s="650" t="s">
        <v>1367</v>
      </c>
      <c r="J655" s="650" t="s">
        <v>1368</v>
      </c>
      <c r="K655" s="650" t="s">
        <v>4319</v>
      </c>
      <c r="L655" s="651">
        <v>432.32</v>
      </c>
      <c r="M655" s="651">
        <v>864.64</v>
      </c>
      <c r="N655" s="650">
        <v>2</v>
      </c>
      <c r="O655" s="731">
        <v>1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21</v>
      </c>
      <c r="B656" s="650" t="s">
        <v>581</v>
      </c>
      <c r="C656" s="650">
        <v>89301212</v>
      </c>
      <c r="D656" s="729" t="s">
        <v>5559</v>
      </c>
      <c r="E656" s="730" t="s">
        <v>3634</v>
      </c>
      <c r="F656" s="650" t="s">
        <v>3625</v>
      </c>
      <c r="G656" s="650" t="s">
        <v>4320</v>
      </c>
      <c r="H656" s="650" t="s">
        <v>582</v>
      </c>
      <c r="I656" s="650" t="s">
        <v>1108</v>
      </c>
      <c r="J656" s="650" t="s">
        <v>4321</v>
      </c>
      <c r="K656" s="650" t="s">
        <v>3676</v>
      </c>
      <c r="L656" s="651">
        <v>26.26</v>
      </c>
      <c r="M656" s="651">
        <v>26.26</v>
      </c>
      <c r="N656" s="650">
        <v>1</v>
      </c>
      <c r="O656" s="731">
        <v>0.5</v>
      </c>
      <c r="P656" s="651">
        <v>26.26</v>
      </c>
      <c r="Q656" s="666">
        <v>1</v>
      </c>
      <c r="R656" s="650">
        <v>1</v>
      </c>
      <c r="S656" s="666">
        <v>1</v>
      </c>
      <c r="T656" s="731">
        <v>0.5</v>
      </c>
      <c r="U656" s="689">
        <v>1</v>
      </c>
    </row>
    <row r="657" spans="1:21" ht="14.4" customHeight="1" x14ac:dyDescent="0.3">
      <c r="A657" s="649">
        <v>21</v>
      </c>
      <c r="B657" s="650" t="s">
        <v>581</v>
      </c>
      <c r="C657" s="650">
        <v>89301212</v>
      </c>
      <c r="D657" s="729" t="s">
        <v>5559</v>
      </c>
      <c r="E657" s="730" t="s">
        <v>3634</v>
      </c>
      <c r="F657" s="650" t="s">
        <v>3625</v>
      </c>
      <c r="G657" s="650" t="s">
        <v>3836</v>
      </c>
      <c r="H657" s="650" t="s">
        <v>582</v>
      </c>
      <c r="I657" s="650" t="s">
        <v>3837</v>
      </c>
      <c r="J657" s="650" t="s">
        <v>3839</v>
      </c>
      <c r="K657" s="650" t="s">
        <v>980</v>
      </c>
      <c r="L657" s="651">
        <v>0</v>
      </c>
      <c r="M657" s="651">
        <v>0</v>
      </c>
      <c r="N657" s="650">
        <v>1</v>
      </c>
      <c r="O657" s="731">
        <v>1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21</v>
      </c>
      <c r="B658" s="650" t="s">
        <v>581</v>
      </c>
      <c r="C658" s="650">
        <v>89301212</v>
      </c>
      <c r="D658" s="729" t="s">
        <v>5559</v>
      </c>
      <c r="E658" s="730" t="s">
        <v>3634</v>
      </c>
      <c r="F658" s="650" t="s">
        <v>3625</v>
      </c>
      <c r="G658" s="650" t="s">
        <v>3836</v>
      </c>
      <c r="H658" s="650" t="s">
        <v>582</v>
      </c>
      <c r="I658" s="650" t="s">
        <v>4322</v>
      </c>
      <c r="J658" s="650" t="s">
        <v>4323</v>
      </c>
      <c r="K658" s="650" t="s">
        <v>977</v>
      </c>
      <c r="L658" s="651">
        <v>0</v>
      </c>
      <c r="M658" s="651">
        <v>0</v>
      </c>
      <c r="N658" s="650">
        <v>2</v>
      </c>
      <c r="O658" s="731">
        <v>1.5</v>
      </c>
      <c r="P658" s="651">
        <v>0</v>
      </c>
      <c r="Q658" s="666"/>
      <c r="R658" s="650">
        <v>2</v>
      </c>
      <c r="S658" s="666">
        <v>1</v>
      </c>
      <c r="T658" s="731">
        <v>1.5</v>
      </c>
      <c r="U658" s="689">
        <v>1</v>
      </c>
    </row>
    <row r="659" spans="1:21" ht="14.4" customHeight="1" x14ac:dyDescent="0.3">
      <c r="A659" s="649">
        <v>21</v>
      </c>
      <c r="B659" s="650" t="s">
        <v>581</v>
      </c>
      <c r="C659" s="650">
        <v>89301212</v>
      </c>
      <c r="D659" s="729" t="s">
        <v>5559</v>
      </c>
      <c r="E659" s="730" t="s">
        <v>3634</v>
      </c>
      <c r="F659" s="650" t="s">
        <v>3625</v>
      </c>
      <c r="G659" s="650" t="s">
        <v>3836</v>
      </c>
      <c r="H659" s="650" t="s">
        <v>582</v>
      </c>
      <c r="I659" s="650" t="s">
        <v>4324</v>
      </c>
      <c r="J659" s="650" t="s">
        <v>4323</v>
      </c>
      <c r="K659" s="650" t="s">
        <v>980</v>
      </c>
      <c r="L659" s="651">
        <v>0</v>
      </c>
      <c r="M659" s="651">
        <v>0</v>
      </c>
      <c r="N659" s="650">
        <v>5</v>
      </c>
      <c r="O659" s="731">
        <v>3.5</v>
      </c>
      <c r="P659" s="651">
        <v>0</v>
      </c>
      <c r="Q659" s="666"/>
      <c r="R659" s="650">
        <v>4</v>
      </c>
      <c r="S659" s="666">
        <v>0.8</v>
      </c>
      <c r="T659" s="731">
        <v>2.5</v>
      </c>
      <c r="U659" s="689">
        <v>0.7142857142857143</v>
      </c>
    </row>
    <row r="660" spans="1:21" ht="14.4" customHeight="1" x14ac:dyDescent="0.3">
      <c r="A660" s="649">
        <v>21</v>
      </c>
      <c r="B660" s="650" t="s">
        <v>581</v>
      </c>
      <c r="C660" s="650">
        <v>89301212</v>
      </c>
      <c r="D660" s="729" t="s">
        <v>5559</v>
      </c>
      <c r="E660" s="730" t="s">
        <v>3634</v>
      </c>
      <c r="F660" s="650" t="s">
        <v>3625</v>
      </c>
      <c r="G660" s="650" t="s">
        <v>3836</v>
      </c>
      <c r="H660" s="650" t="s">
        <v>582</v>
      </c>
      <c r="I660" s="650" t="s">
        <v>4325</v>
      </c>
      <c r="J660" s="650" t="s">
        <v>4326</v>
      </c>
      <c r="K660" s="650" t="s">
        <v>4327</v>
      </c>
      <c r="L660" s="651">
        <v>0</v>
      </c>
      <c r="M660" s="651">
        <v>0</v>
      </c>
      <c r="N660" s="650">
        <v>2</v>
      </c>
      <c r="O660" s="731">
        <v>1.5</v>
      </c>
      <c r="P660" s="651">
        <v>0</v>
      </c>
      <c r="Q660" s="666"/>
      <c r="R660" s="650">
        <v>2</v>
      </c>
      <c r="S660" s="666">
        <v>1</v>
      </c>
      <c r="T660" s="731">
        <v>1.5</v>
      </c>
      <c r="U660" s="689">
        <v>1</v>
      </c>
    </row>
    <row r="661" spans="1:21" ht="14.4" customHeight="1" x14ac:dyDescent="0.3">
      <c r="A661" s="649">
        <v>21</v>
      </c>
      <c r="B661" s="650" t="s">
        <v>581</v>
      </c>
      <c r="C661" s="650">
        <v>89301212</v>
      </c>
      <c r="D661" s="729" t="s">
        <v>5559</v>
      </c>
      <c r="E661" s="730" t="s">
        <v>3634</v>
      </c>
      <c r="F661" s="650" t="s">
        <v>3625</v>
      </c>
      <c r="G661" s="650" t="s">
        <v>3836</v>
      </c>
      <c r="H661" s="650" t="s">
        <v>582</v>
      </c>
      <c r="I661" s="650" t="s">
        <v>979</v>
      </c>
      <c r="J661" s="650" t="s">
        <v>976</v>
      </c>
      <c r="K661" s="650" t="s">
        <v>980</v>
      </c>
      <c r="L661" s="651">
        <v>0</v>
      </c>
      <c r="M661" s="651">
        <v>0</v>
      </c>
      <c r="N661" s="650">
        <v>1</v>
      </c>
      <c r="O661" s="731">
        <v>0.5</v>
      </c>
      <c r="P661" s="651"/>
      <c r="Q661" s="666"/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21</v>
      </c>
      <c r="B662" s="650" t="s">
        <v>581</v>
      </c>
      <c r="C662" s="650">
        <v>89301212</v>
      </c>
      <c r="D662" s="729" t="s">
        <v>5559</v>
      </c>
      <c r="E662" s="730" t="s">
        <v>3634</v>
      </c>
      <c r="F662" s="650" t="s">
        <v>3625</v>
      </c>
      <c r="G662" s="650" t="s">
        <v>3836</v>
      </c>
      <c r="H662" s="650" t="s">
        <v>582</v>
      </c>
      <c r="I662" s="650" t="s">
        <v>4328</v>
      </c>
      <c r="J662" s="650" t="s">
        <v>4326</v>
      </c>
      <c r="K662" s="650" t="s">
        <v>1903</v>
      </c>
      <c r="L662" s="651">
        <v>0</v>
      </c>
      <c r="M662" s="651">
        <v>0</v>
      </c>
      <c r="N662" s="650">
        <v>1</v>
      </c>
      <c r="O662" s="731">
        <v>0.5</v>
      </c>
      <c r="P662" s="651"/>
      <c r="Q662" s="666"/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21</v>
      </c>
      <c r="B663" s="650" t="s">
        <v>581</v>
      </c>
      <c r="C663" s="650">
        <v>89301212</v>
      </c>
      <c r="D663" s="729" t="s">
        <v>5559</v>
      </c>
      <c r="E663" s="730" t="s">
        <v>3634</v>
      </c>
      <c r="F663" s="650" t="s">
        <v>3626</v>
      </c>
      <c r="G663" s="650" t="s">
        <v>4058</v>
      </c>
      <c r="H663" s="650" t="s">
        <v>582</v>
      </c>
      <c r="I663" s="650" t="s">
        <v>4059</v>
      </c>
      <c r="J663" s="650" t="s">
        <v>3640</v>
      </c>
      <c r="K663" s="650"/>
      <c r="L663" s="651">
        <v>0</v>
      </c>
      <c r="M663" s="651">
        <v>0</v>
      </c>
      <c r="N663" s="650">
        <v>10</v>
      </c>
      <c r="O663" s="731">
        <v>10</v>
      </c>
      <c r="P663" s="651">
        <v>0</v>
      </c>
      <c r="Q663" s="666"/>
      <c r="R663" s="650">
        <v>9</v>
      </c>
      <c r="S663" s="666">
        <v>0.9</v>
      </c>
      <c r="T663" s="731">
        <v>9</v>
      </c>
      <c r="U663" s="689">
        <v>0.9</v>
      </c>
    </row>
    <row r="664" spans="1:21" ht="14.4" customHeight="1" x14ac:dyDescent="0.3">
      <c r="A664" s="649">
        <v>21</v>
      </c>
      <c r="B664" s="650" t="s">
        <v>581</v>
      </c>
      <c r="C664" s="650">
        <v>89301212</v>
      </c>
      <c r="D664" s="729" t="s">
        <v>5559</v>
      </c>
      <c r="E664" s="730" t="s">
        <v>3634</v>
      </c>
      <c r="F664" s="650" t="s">
        <v>3626</v>
      </c>
      <c r="G664" s="650" t="s">
        <v>4058</v>
      </c>
      <c r="H664" s="650" t="s">
        <v>582</v>
      </c>
      <c r="I664" s="650" t="s">
        <v>4329</v>
      </c>
      <c r="J664" s="650" t="s">
        <v>3640</v>
      </c>
      <c r="K664" s="650"/>
      <c r="L664" s="651">
        <v>0</v>
      </c>
      <c r="M664" s="651">
        <v>0</v>
      </c>
      <c r="N664" s="650">
        <v>5</v>
      </c>
      <c r="O664" s="731">
        <v>5</v>
      </c>
      <c r="P664" s="651">
        <v>0</v>
      </c>
      <c r="Q664" s="666"/>
      <c r="R664" s="650">
        <v>5</v>
      </c>
      <c r="S664" s="666">
        <v>1</v>
      </c>
      <c r="T664" s="731">
        <v>5</v>
      </c>
      <c r="U664" s="689">
        <v>1</v>
      </c>
    </row>
    <row r="665" spans="1:21" ht="14.4" customHeight="1" x14ac:dyDescent="0.3">
      <c r="A665" s="649">
        <v>21</v>
      </c>
      <c r="B665" s="650" t="s">
        <v>581</v>
      </c>
      <c r="C665" s="650">
        <v>89301212</v>
      </c>
      <c r="D665" s="729" t="s">
        <v>5559</v>
      </c>
      <c r="E665" s="730" t="s">
        <v>3634</v>
      </c>
      <c r="F665" s="650" t="s">
        <v>3627</v>
      </c>
      <c r="G665" s="650" t="s">
        <v>4330</v>
      </c>
      <c r="H665" s="650" t="s">
        <v>582</v>
      </c>
      <c r="I665" s="650" t="s">
        <v>4331</v>
      </c>
      <c r="J665" s="650" t="s">
        <v>4332</v>
      </c>
      <c r="K665" s="650" t="s">
        <v>4333</v>
      </c>
      <c r="L665" s="651">
        <v>1800</v>
      </c>
      <c r="M665" s="651">
        <v>19800</v>
      </c>
      <c r="N665" s="650">
        <v>11</v>
      </c>
      <c r="O665" s="731">
        <v>11</v>
      </c>
      <c r="P665" s="651">
        <v>9000</v>
      </c>
      <c r="Q665" s="666">
        <v>0.45454545454545453</v>
      </c>
      <c r="R665" s="650">
        <v>5</v>
      </c>
      <c r="S665" s="666">
        <v>0.45454545454545453</v>
      </c>
      <c r="T665" s="731">
        <v>5</v>
      </c>
      <c r="U665" s="689">
        <v>0.45454545454545453</v>
      </c>
    </row>
    <row r="666" spans="1:21" ht="14.4" customHeight="1" x14ac:dyDescent="0.3">
      <c r="A666" s="649">
        <v>21</v>
      </c>
      <c r="B666" s="650" t="s">
        <v>581</v>
      </c>
      <c r="C666" s="650">
        <v>89301212</v>
      </c>
      <c r="D666" s="729" t="s">
        <v>5559</v>
      </c>
      <c r="E666" s="730" t="s">
        <v>3634</v>
      </c>
      <c r="F666" s="650" t="s">
        <v>3627</v>
      </c>
      <c r="G666" s="650" t="s">
        <v>4330</v>
      </c>
      <c r="H666" s="650" t="s">
        <v>582</v>
      </c>
      <c r="I666" s="650" t="s">
        <v>4334</v>
      </c>
      <c r="J666" s="650" t="s">
        <v>4335</v>
      </c>
      <c r="K666" s="650" t="s">
        <v>4336</v>
      </c>
      <c r="L666" s="651">
        <v>1800</v>
      </c>
      <c r="M666" s="651">
        <v>1800</v>
      </c>
      <c r="N666" s="650">
        <v>1</v>
      </c>
      <c r="O666" s="731">
        <v>1</v>
      </c>
      <c r="P666" s="651"/>
      <c r="Q666" s="666">
        <v>0</v>
      </c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21</v>
      </c>
      <c r="B667" s="650" t="s">
        <v>581</v>
      </c>
      <c r="C667" s="650">
        <v>89301212</v>
      </c>
      <c r="D667" s="729" t="s">
        <v>5559</v>
      </c>
      <c r="E667" s="730" t="s">
        <v>3636</v>
      </c>
      <c r="F667" s="650" t="s">
        <v>3625</v>
      </c>
      <c r="G667" s="650" t="s">
        <v>3693</v>
      </c>
      <c r="H667" s="650" t="s">
        <v>582</v>
      </c>
      <c r="I667" s="650" t="s">
        <v>1082</v>
      </c>
      <c r="J667" s="650" t="s">
        <v>1083</v>
      </c>
      <c r="K667" s="650" t="s">
        <v>1084</v>
      </c>
      <c r="L667" s="651">
        <v>60.92</v>
      </c>
      <c r="M667" s="651">
        <v>182.76</v>
      </c>
      <c r="N667" s="650">
        <v>3</v>
      </c>
      <c r="O667" s="731">
        <v>0.5</v>
      </c>
      <c r="P667" s="651">
        <v>182.76</v>
      </c>
      <c r="Q667" s="666">
        <v>1</v>
      </c>
      <c r="R667" s="650">
        <v>3</v>
      </c>
      <c r="S667" s="666">
        <v>1</v>
      </c>
      <c r="T667" s="731">
        <v>0.5</v>
      </c>
      <c r="U667" s="689">
        <v>1</v>
      </c>
    </row>
    <row r="668" spans="1:21" ht="14.4" customHeight="1" x14ac:dyDescent="0.3">
      <c r="A668" s="649">
        <v>21</v>
      </c>
      <c r="B668" s="650" t="s">
        <v>581</v>
      </c>
      <c r="C668" s="650">
        <v>89301212</v>
      </c>
      <c r="D668" s="729" t="s">
        <v>5559</v>
      </c>
      <c r="E668" s="730" t="s">
        <v>3636</v>
      </c>
      <c r="F668" s="650" t="s">
        <v>3625</v>
      </c>
      <c r="G668" s="650" t="s">
        <v>3693</v>
      </c>
      <c r="H668" s="650" t="s">
        <v>582</v>
      </c>
      <c r="I668" s="650" t="s">
        <v>2456</v>
      </c>
      <c r="J668" s="650" t="s">
        <v>1083</v>
      </c>
      <c r="K668" s="650" t="s">
        <v>2457</v>
      </c>
      <c r="L668" s="651">
        <v>203.07</v>
      </c>
      <c r="M668" s="651">
        <v>203.07</v>
      </c>
      <c r="N668" s="650">
        <v>1</v>
      </c>
      <c r="O668" s="731">
        <v>1</v>
      </c>
      <c r="P668" s="651"/>
      <c r="Q668" s="666">
        <v>0</v>
      </c>
      <c r="R668" s="650"/>
      <c r="S668" s="666">
        <v>0</v>
      </c>
      <c r="T668" s="731"/>
      <c r="U668" s="689">
        <v>0</v>
      </c>
    </row>
    <row r="669" spans="1:21" ht="14.4" customHeight="1" x14ac:dyDescent="0.3">
      <c r="A669" s="649">
        <v>21</v>
      </c>
      <c r="B669" s="650" t="s">
        <v>581</v>
      </c>
      <c r="C669" s="650">
        <v>89301212</v>
      </c>
      <c r="D669" s="729" t="s">
        <v>5559</v>
      </c>
      <c r="E669" s="730" t="s">
        <v>3636</v>
      </c>
      <c r="F669" s="650" t="s">
        <v>3625</v>
      </c>
      <c r="G669" s="650" t="s">
        <v>3697</v>
      </c>
      <c r="H669" s="650" t="s">
        <v>582</v>
      </c>
      <c r="I669" s="650" t="s">
        <v>3040</v>
      </c>
      <c r="J669" s="650" t="s">
        <v>3564</v>
      </c>
      <c r="K669" s="650" t="s">
        <v>3565</v>
      </c>
      <c r="L669" s="651">
        <v>151.61000000000001</v>
      </c>
      <c r="M669" s="651">
        <v>151.61000000000001</v>
      </c>
      <c r="N669" s="650">
        <v>1</v>
      </c>
      <c r="O669" s="731">
        <v>0.5</v>
      </c>
      <c r="P669" s="651"/>
      <c r="Q669" s="666">
        <v>0</v>
      </c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21</v>
      </c>
      <c r="B670" s="650" t="s">
        <v>581</v>
      </c>
      <c r="C670" s="650">
        <v>89301212</v>
      </c>
      <c r="D670" s="729" t="s">
        <v>5559</v>
      </c>
      <c r="E670" s="730" t="s">
        <v>3636</v>
      </c>
      <c r="F670" s="650" t="s">
        <v>3625</v>
      </c>
      <c r="G670" s="650" t="s">
        <v>4170</v>
      </c>
      <c r="H670" s="650" t="s">
        <v>1839</v>
      </c>
      <c r="I670" s="650" t="s">
        <v>4337</v>
      </c>
      <c r="J670" s="650" t="s">
        <v>4172</v>
      </c>
      <c r="K670" s="650" t="s">
        <v>4338</v>
      </c>
      <c r="L670" s="651">
        <v>2681.96</v>
      </c>
      <c r="M670" s="651">
        <v>2681.96</v>
      </c>
      <c r="N670" s="650">
        <v>1</v>
      </c>
      <c r="O670" s="731">
        <v>1</v>
      </c>
      <c r="P670" s="651"/>
      <c r="Q670" s="666">
        <v>0</v>
      </c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21</v>
      </c>
      <c r="B671" s="650" t="s">
        <v>581</v>
      </c>
      <c r="C671" s="650">
        <v>89301212</v>
      </c>
      <c r="D671" s="729" t="s">
        <v>5559</v>
      </c>
      <c r="E671" s="730" t="s">
        <v>3636</v>
      </c>
      <c r="F671" s="650" t="s">
        <v>3625</v>
      </c>
      <c r="G671" s="650" t="s">
        <v>4339</v>
      </c>
      <c r="H671" s="650" t="s">
        <v>582</v>
      </c>
      <c r="I671" s="650" t="s">
        <v>4340</v>
      </c>
      <c r="J671" s="650" t="s">
        <v>4341</v>
      </c>
      <c r="K671" s="650" t="s">
        <v>685</v>
      </c>
      <c r="L671" s="651">
        <v>45.75</v>
      </c>
      <c r="M671" s="651">
        <v>91.5</v>
      </c>
      <c r="N671" s="650">
        <v>2</v>
      </c>
      <c r="O671" s="731">
        <v>1</v>
      </c>
      <c r="P671" s="651">
        <v>91.5</v>
      </c>
      <c r="Q671" s="666">
        <v>1</v>
      </c>
      <c r="R671" s="650">
        <v>2</v>
      </c>
      <c r="S671" s="666">
        <v>1</v>
      </c>
      <c r="T671" s="731">
        <v>1</v>
      </c>
      <c r="U671" s="689">
        <v>1</v>
      </c>
    </row>
    <row r="672" spans="1:21" ht="14.4" customHeight="1" x14ac:dyDescent="0.3">
      <c r="A672" s="649">
        <v>21</v>
      </c>
      <c r="B672" s="650" t="s">
        <v>581</v>
      </c>
      <c r="C672" s="650">
        <v>89301212</v>
      </c>
      <c r="D672" s="729" t="s">
        <v>5559</v>
      </c>
      <c r="E672" s="730" t="s">
        <v>3636</v>
      </c>
      <c r="F672" s="650" t="s">
        <v>3625</v>
      </c>
      <c r="G672" s="650" t="s">
        <v>3681</v>
      </c>
      <c r="H672" s="650" t="s">
        <v>582</v>
      </c>
      <c r="I672" s="650" t="s">
        <v>3682</v>
      </c>
      <c r="J672" s="650" t="s">
        <v>3683</v>
      </c>
      <c r="K672" s="650" t="s">
        <v>3684</v>
      </c>
      <c r="L672" s="651">
        <v>1789.73</v>
      </c>
      <c r="M672" s="651">
        <v>12528.11</v>
      </c>
      <c r="N672" s="650">
        <v>7</v>
      </c>
      <c r="O672" s="731">
        <v>2</v>
      </c>
      <c r="P672" s="651">
        <v>12528.11</v>
      </c>
      <c r="Q672" s="666">
        <v>1</v>
      </c>
      <c r="R672" s="650">
        <v>7</v>
      </c>
      <c r="S672" s="666">
        <v>1</v>
      </c>
      <c r="T672" s="731">
        <v>2</v>
      </c>
      <c r="U672" s="689">
        <v>1</v>
      </c>
    </row>
    <row r="673" spans="1:21" ht="14.4" customHeight="1" x14ac:dyDescent="0.3">
      <c r="A673" s="649">
        <v>21</v>
      </c>
      <c r="B673" s="650" t="s">
        <v>581</v>
      </c>
      <c r="C673" s="650">
        <v>89301212</v>
      </c>
      <c r="D673" s="729" t="s">
        <v>5559</v>
      </c>
      <c r="E673" s="730" t="s">
        <v>3636</v>
      </c>
      <c r="F673" s="650" t="s">
        <v>3625</v>
      </c>
      <c r="G673" s="650" t="s">
        <v>4342</v>
      </c>
      <c r="H673" s="650" t="s">
        <v>582</v>
      </c>
      <c r="I673" s="650" t="s">
        <v>4343</v>
      </c>
      <c r="J673" s="650" t="s">
        <v>4344</v>
      </c>
      <c r="K673" s="650" t="s">
        <v>4345</v>
      </c>
      <c r="L673" s="651">
        <v>149.75</v>
      </c>
      <c r="M673" s="651">
        <v>149.75</v>
      </c>
      <c r="N673" s="650">
        <v>1</v>
      </c>
      <c r="O673" s="731">
        <v>1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21</v>
      </c>
      <c r="B674" s="650" t="s">
        <v>581</v>
      </c>
      <c r="C674" s="650">
        <v>89301212</v>
      </c>
      <c r="D674" s="729" t="s">
        <v>5559</v>
      </c>
      <c r="E674" s="730" t="s">
        <v>3636</v>
      </c>
      <c r="F674" s="650" t="s">
        <v>3625</v>
      </c>
      <c r="G674" s="650" t="s">
        <v>4342</v>
      </c>
      <c r="H674" s="650" t="s">
        <v>582</v>
      </c>
      <c r="I674" s="650" t="s">
        <v>2336</v>
      </c>
      <c r="J674" s="650" t="s">
        <v>2337</v>
      </c>
      <c r="K674" s="650" t="s">
        <v>2338</v>
      </c>
      <c r="L674" s="651">
        <v>44.93</v>
      </c>
      <c r="M674" s="651">
        <v>44.93</v>
      </c>
      <c r="N674" s="650">
        <v>1</v>
      </c>
      <c r="O674" s="731">
        <v>0.5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21</v>
      </c>
      <c r="B675" s="650" t="s">
        <v>581</v>
      </c>
      <c r="C675" s="650">
        <v>89301212</v>
      </c>
      <c r="D675" s="729" t="s">
        <v>5559</v>
      </c>
      <c r="E675" s="730" t="s">
        <v>3636</v>
      </c>
      <c r="F675" s="650" t="s">
        <v>3625</v>
      </c>
      <c r="G675" s="650" t="s">
        <v>3925</v>
      </c>
      <c r="H675" s="650" t="s">
        <v>1839</v>
      </c>
      <c r="I675" s="650" t="s">
        <v>3926</v>
      </c>
      <c r="J675" s="650" t="s">
        <v>3927</v>
      </c>
      <c r="K675" s="650" t="s">
        <v>3518</v>
      </c>
      <c r="L675" s="651">
        <v>216.29</v>
      </c>
      <c r="M675" s="651">
        <v>216.29</v>
      </c>
      <c r="N675" s="650">
        <v>1</v>
      </c>
      <c r="O675" s="731">
        <v>1</v>
      </c>
      <c r="P675" s="651">
        <v>216.29</v>
      </c>
      <c r="Q675" s="666">
        <v>1</v>
      </c>
      <c r="R675" s="650">
        <v>1</v>
      </c>
      <c r="S675" s="666">
        <v>1</v>
      </c>
      <c r="T675" s="731">
        <v>1</v>
      </c>
      <c r="U675" s="689">
        <v>1</v>
      </c>
    </row>
    <row r="676" spans="1:21" ht="14.4" customHeight="1" x14ac:dyDescent="0.3">
      <c r="A676" s="649">
        <v>21</v>
      </c>
      <c r="B676" s="650" t="s">
        <v>581</v>
      </c>
      <c r="C676" s="650">
        <v>89301212</v>
      </c>
      <c r="D676" s="729" t="s">
        <v>5559</v>
      </c>
      <c r="E676" s="730" t="s">
        <v>3636</v>
      </c>
      <c r="F676" s="650" t="s">
        <v>3625</v>
      </c>
      <c r="G676" s="650" t="s">
        <v>3925</v>
      </c>
      <c r="H676" s="650" t="s">
        <v>1839</v>
      </c>
      <c r="I676" s="650" t="s">
        <v>2118</v>
      </c>
      <c r="J676" s="650" t="s">
        <v>2119</v>
      </c>
      <c r="K676" s="650" t="s">
        <v>1517</v>
      </c>
      <c r="L676" s="651">
        <v>1140.7</v>
      </c>
      <c r="M676" s="651">
        <v>2281.4</v>
      </c>
      <c r="N676" s="650">
        <v>2</v>
      </c>
      <c r="O676" s="731">
        <v>1</v>
      </c>
      <c r="P676" s="651">
        <v>2281.4</v>
      </c>
      <c r="Q676" s="666">
        <v>1</v>
      </c>
      <c r="R676" s="650">
        <v>2</v>
      </c>
      <c r="S676" s="666">
        <v>1</v>
      </c>
      <c r="T676" s="731">
        <v>1</v>
      </c>
      <c r="U676" s="689">
        <v>1</v>
      </c>
    </row>
    <row r="677" spans="1:21" ht="14.4" customHeight="1" x14ac:dyDescent="0.3">
      <c r="A677" s="649">
        <v>21</v>
      </c>
      <c r="B677" s="650" t="s">
        <v>581</v>
      </c>
      <c r="C677" s="650">
        <v>89301212</v>
      </c>
      <c r="D677" s="729" t="s">
        <v>5559</v>
      </c>
      <c r="E677" s="730" t="s">
        <v>3636</v>
      </c>
      <c r="F677" s="650" t="s">
        <v>3625</v>
      </c>
      <c r="G677" s="650" t="s">
        <v>4346</v>
      </c>
      <c r="H677" s="650" t="s">
        <v>582</v>
      </c>
      <c r="I677" s="650" t="s">
        <v>4347</v>
      </c>
      <c r="J677" s="650" t="s">
        <v>4348</v>
      </c>
      <c r="K677" s="650" t="s">
        <v>4349</v>
      </c>
      <c r="L677" s="651">
        <v>0</v>
      </c>
      <c r="M677" s="651">
        <v>0</v>
      </c>
      <c r="N677" s="650">
        <v>1</v>
      </c>
      <c r="O677" s="731">
        <v>1</v>
      </c>
      <c r="P677" s="651">
        <v>0</v>
      </c>
      <c r="Q677" s="666"/>
      <c r="R677" s="650">
        <v>1</v>
      </c>
      <c r="S677" s="666">
        <v>1</v>
      </c>
      <c r="T677" s="731">
        <v>1</v>
      </c>
      <c r="U677" s="689">
        <v>1</v>
      </c>
    </row>
    <row r="678" spans="1:21" ht="14.4" customHeight="1" x14ac:dyDescent="0.3">
      <c r="A678" s="649">
        <v>21</v>
      </c>
      <c r="B678" s="650" t="s">
        <v>581</v>
      </c>
      <c r="C678" s="650">
        <v>89301212</v>
      </c>
      <c r="D678" s="729" t="s">
        <v>5559</v>
      </c>
      <c r="E678" s="730" t="s">
        <v>3636</v>
      </c>
      <c r="F678" s="650" t="s">
        <v>3625</v>
      </c>
      <c r="G678" s="650" t="s">
        <v>4350</v>
      </c>
      <c r="H678" s="650" t="s">
        <v>582</v>
      </c>
      <c r="I678" s="650" t="s">
        <v>4351</v>
      </c>
      <c r="J678" s="650" t="s">
        <v>4352</v>
      </c>
      <c r="K678" s="650" t="s">
        <v>2518</v>
      </c>
      <c r="L678" s="651">
        <v>2111.88</v>
      </c>
      <c r="M678" s="651">
        <v>14783.16</v>
      </c>
      <c r="N678" s="650">
        <v>7</v>
      </c>
      <c r="O678" s="731">
        <v>1</v>
      </c>
      <c r="P678" s="651"/>
      <c r="Q678" s="666">
        <v>0</v>
      </c>
      <c r="R678" s="650"/>
      <c r="S678" s="666">
        <v>0</v>
      </c>
      <c r="T678" s="731"/>
      <c r="U678" s="689">
        <v>0</v>
      </c>
    </row>
    <row r="679" spans="1:21" ht="14.4" customHeight="1" x14ac:dyDescent="0.3">
      <c r="A679" s="649">
        <v>21</v>
      </c>
      <c r="B679" s="650" t="s">
        <v>581</v>
      </c>
      <c r="C679" s="650">
        <v>89301212</v>
      </c>
      <c r="D679" s="729" t="s">
        <v>5559</v>
      </c>
      <c r="E679" s="730" t="s">
        <v>3636</v>
      </c>
      <c r="F679" s="650" t="s">
        <v>3625</v>
      </c>
      <c r="G679" s="650" t="s">
        <v>3707</v>
      </c>
      <c r="H679" s="650" t="s">
        <v>582</v>
      </c>
      <c r="I679" s="650" t="s">
        <v>2811</v>
      </c>
      <c r="J679" s="650" t="s">
        <v>803</v>
      </c>
      <c r="K679" s="650" t="s">
        <v>2812</v>
      </c>
      <c r="L679" s="651">
        <v>229.57</v>
      </c>
      <c r="M679" s="651">
        <v>688.71</v>
      </c>
      <c r="N679" s="650">
        <v>3</v>
      </c>
      <c r="O679" s="731">
        <v>1.5</v>
      </c>
      <c r="P679" s="651">
        <v>688.71</v>
      </c>
      <c r="Q679" s="666">
        <v>1</v>
      </c>
      <c r="R679" s="650">
        <v>3</v>
      </c>
      <c r="S679" s="666">
        <v>1</v>
      </c>
      <c r="T679" s="731">
        <v>1.5</v>
      </c>
      <c r="U679" s="689">
        <v>1</v>
      </c>
    </row>
    <row r="680" spans="1:21" ht="14.4" customHeight="1" x14ac:dyDescent="0.3">
      <c r="A680" s="649">
        <v>21</v>
      </c>
      <c r="B680" s="650" t="s">
        <v>581</v>
      </c>
      <c r="C680" s="650">
        <v>89301212</v>
      </c>
      <c r="D680" s="729" t="s">
        <v>5559</v>
      </c>
      <c r="E680" s="730" t="s">
        <v>3636</v>
      </c>
      <c r="F680" s="650" t="s">
        <v>3625</v>
      </c>
      <c r="G680" s="650" t="s">
        <v>3707</v>
      </c>
      <c r="H680" s="650" t="s">
        <v>582</v>
      </c>
      <c r="I680" s="650" t="s">
        <v>2811</v>
      </c>
      <c r="J680" s="650" t="s">
        <v>803</v>
      </c>
      <c r="K680" s="650" t="s">
        <v>2812</v>
      </c>
      <c r="L680" s="651">
        <v>198.04</v>
      </c>
      <c r="M680" s="651">
        <v>198.04</v>
      </c>
      <c r="N680" s="650">
        <v>1</v>
      </c>
      <c r="O680" s="731">
        <v>0.5</v>
      </c>
      <c r="P680" s="651"/>
      <c r="Q680" s="666">
        <v>0</v>
      </c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21</v>
      </c>
      <c r="B681" s="650" t="s">
        <v>581</v>
      </c>
      <c r="C681" s="650">
        <v>89301212</v>
      </c>
      <c r="D681" s="729" t="s">
        <v>5559</v>
      </c>
      <c r="E681" s="730" t="s">
        <v>3636</v>
      </c>
      <c r="F681" s="650" t="s">
        <v>3625</v>
      </c>
      <c r="G681" s="650" t="s">
        <v>3714</v>
      </c>
      <c r="H681" s="650" t="s">
        <v>582</v>
      </c>
      <c r="I681" s="650" t="s">
        <v>4353</v>
      </c>
      <c r="J681" s="650" t="s">
        <v>4354</v>
      </c>
      <c r="K681" s="650" t="s">
        <v>4355</v>
      </c>
      <c r="L681" s="651">
        <v>0</v>
      </c>
      <c r="M681" s="651">
        <v>0</v>
      </c>
      <c r="N681" s="650">
        <v>3</v>
      </c>
      <c r="O681" s="731">
        <v>1</v>
      </c>
      <c r="P681" s="651">
        <v>0</v>
      </c>
      <c r="Q681" s="666"/>
      <c r="R681" s="650">
        <v>3</v>
      </c>
      <c r="S681" s="666">
        <v>1</v>
      </c>
      <c r="T681" s="731">
        <v>1</v>
      </c>
      <c r="U681" s="689">
        <v>1</v>
      </c>
    </row>
    <row r="682" spans="1:21" ht="14.4" customHeight="1" x14ac:dyDescent="0.3">
      <c r="A682" s="649">
        <v>21</v>
      </c>
      <c r="B682" s="650" t="s">
        <v>581</v>
      </c>
      <c r="C682" s="650">
        <v>89301212</v>
      </c>
      <c r="D682" s="729" t="s">
        <v>5559</v>
      </c>
      <c r="E682" s="730" t="s">
        <v>3636</v>
      </c>
      <c r="F682" s="650" t="s">
        <v>3625</v>
      </c>
      <c r="G682" s="650" t="s">
        <v>3662</v>
      </c>
      <c r="H682" s="650" t="s">
        <v>582</v>
      </c>
      <c r="I682" s="650" t="s">
        <v>760</v>
      </c>
      <c r="J682" s="650" t="s">
        <v>761</v>
      </c>
      <c r="K682" s="650" t="s">
        <v>3531</v>
      </c>
      <c r="L682" s="651">
        <v>115.3</v>
      </c>
      <c r="M682" s="651">
        <v>230.6</v>
      </c>
      <c r="N682" s="650">
        <v>2</v>
      </c>
      <c r="O682" s="731">
        <v>0.5</v>
      </c>
      <c r="P682" s="651"/>
      <c r="Q682" s="666">
        <v>0</v>
      </c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21</v>
      </c>
      <c r="B683" s="650" t="s">
        <v>581</v>
      </c>
      <c r="C683" s="650">
        <v>89301212</v>
      </c>
      <c r="D683" s="729" t="s">
        <v>5559</v>
      </c>
      <c r="E683" s="730" t="s">
        <v>3636</v>
      </c>
      <c r="F683" s="650" t="s">
        <v>3625</v>
      </c>
      <c r="G683" s="650" t="s">
        <v>3662</v>
      </c>
      <c r="H683" s="650" t="s">
        <v>582</v>
      </c>
      <c r="I683" s="650" t="s">
        <v>2432</v>
      </c>
      <c r="J683" s="650" t="s">
        <v>761</v>
      </c>
      <c r="K683" s="650" t="s">
        <v>3719</v>
      </c>
      <c r="L683" s="651">
        <v>57.65</v>
      </c>
      <c r="M683" s="651">
        <v>57.65</v>
      </c>
      <c r="N683" s="650">
        <v>1</v>
      </c>
      <c r="O683" s="731">
        <v>0.5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21</v>
      </c>
      <c r="B684" s="650" t="s">
        <v>581</v>
      </c>
      <c r="C684" s="650">
        <v>89301212</v>
      </c>
      <c r="D684" s="729" t="s">
        <v>5559</v>
      </c>
      <c r="E684" s="730" t="s">
        <v>3636</v>
      </c>
      <c r="F684" s="650" t="s">
        <v>3625</v>
      </c>
      <c r="G684" s="650" t="s">
        <v>3724</v>
      </c>
      <c r="H684" s="650" t="s">
        <v>582</v>
      </c>
      <c r="I684" s="650" t="s">
        <v>1454</v>
      </c>
      <c r="J684" s="650" t="s">
        <v>3857</v>
      </c>
      <c r="K684" s="650" t="s">
        <v>3858</v>
      </c>
      <c r="L684" s="651">
        <v>1545.22</v>
      </c>
      <c r="M684" s="651">
        <v>6180.88</v>
      </c>
      <c r="N684" s="650">
        <v>4</v>
      </c>
      <c r="O684" s="731">
        <v>2</v>
      </c>
      <c r="P684" s="651"/>
      <c r="Q684" s="666">
        <v>0</v>
      </c>
      <c r="R684" s="650"/>
      <c r="S684" s="666">
        <v>0</v>
      </c>
      <c r="T684" s="731"/>
      <c r="U684" s="689">
        <v>0</v>
      </c>
    </row>
    <row r="685" spans="1:21" ht="14.4" customHeight="1" x14ac:dyDescent="0.3">
      <c r="A685" s="649">
        <v>21</v>
      </c>
      <c r="B685" s="650" t="s">
        <v>581</v>
      </c>
      <c r="C685" s="650">
        <v>89301212</v>
      </c>
      <c r="D685" s="729" t="s">
        <v>5559</v>
      </c>
      <c r="E685" s="730" t="s">
        <v>3636</v>
      </c>
      <c r="F685" s="650" t="s">
        <v>3625</v>
      </c>
      <c r="G685" s="650" t="s">
        <v>3724</v>
      </c>
      <c r="H685" s="650" t="s">
        <v>582</v>
      </c>
      <c r="I685" s="650" t="s">
        <v>1144</v>
      </c>
      <c r="J685" s="650" t="s">
        <v>3727</v>
      </c>
      <c r="K685" s="650" t="s">
        <v>3728</v>
      </c>
      <c r="L685" s="651">
        <v>880.88</v>
      </c>
      <c r="M685" s="651">
        <v>4404.3999999999996</v>
      </c>
      <c r="N685" s="650">
        <v>5</v>
      </c>
      <c r="O685" s="731">
        <v>3</v>
      </c>
      <c r="P685" s="651">
        <v>4404.3999999999996</v>
      </c>
      <c r="Q685" s="666">
        <v>1</v>
      </c>
      <c r="R685" s="650">
        <v>5</v>
      </c>
      <c r="S685" s="666">
        <v>1</v>
      </c>
      <c r="T685" s="731">
        <v>3</v>
      </c>
      <c r="U685" s="689">
        <v>1</v>
      </c>
    </row>
    <row r="686" spans="1:21" ht="14.4" customHeight="1" x14ac:dyDescent="0.3">
      <c r="A686" s="649">
        <v>21</v>
      </c>
      <c r="B686" s="650" t="s">
        <v>581</v>
      </c>
      <c r="C686" s="650">
        <v>89301212</v>
      </c>
      <c r="D686" s="729" t="s">
        <v>5559</v>
      </c>
      <c r="E686" s="730" t="s">
        <v>3636</v>
      </c>
      <c r="F686" s="650" t="s">
        <v>3625</v>
      </c>
      <c r="G686" s="650" t="s">
        <v>3724</v>
      </c>
      <c r="H686" s="650" t="s">
        <v>582</v>
      </c>
      <c r="I686" s="650" t="s">
        <v>1144</v>
      </c>
      <c r="J686" s="650" t="s">
        <v>3727</v>
      </c>
      <c r="K686" s="650" t="s">
        <v>3728</v>
      </c>
      <c r="L686" s="651">
        <v>515.07000000000005</v>
      </c>
      <c r="M686" s="651">
        <v>515.07000000000005</v>
      </c>
      <c r="N686" s="650">
        <v>1</v>
      </c>
      <c r="O686" s="731">
        <v>1</v>
      </c>
      <c r="P686" s="651">
        <v>515.07000000000005</v>
      </c>
      <c r="Q686" s="666">
        <v>1</v>
      </c>
      <c r="R686" s="650">
        <v>1</v>
      </c>
      <c r="S686" s="666">
        <v>1</v>
      </c>
      <c r="T686" s="731">
        <v>1</v>
      </c>
      <c r="U686" s="689">
        <v>1</v>
      </c>
    </row>
    <row r="687" spans="1:21" ht="14.4" customHeight="1" x14ac:dyDescent="0.3">
      <c r="A687" s="649">
        <v>21</v>
      </c>
      <c r="B687" s="650" t="s">
        <v>581</v>
      </c>
      <c r="C687" s="650">
        <v>89301212</v>
      </c>
      <c r="D687" s="729" t="s">
        <v>5559</v>
      </c>
      <c r="E687" s="730" t="s">
        <v>3636</v>
      </c>
      <c r="F687" s="650" t="s">
        <v>3625</v>
      </c>
      <c r="G687" s="650" t="s">
        <v>3724</v>
      </c>
      <c r="H687" s="650" t="s">
        <v>582</v>
      </c>
      <c r="I687" s="650" t="s">
        <v>1330</v>
      </c>
      <c r="J687" s="650" t="s">
        <v>3729</v>
      </c>
      <c r="K687" s="650" t="s">
        <v>3730</v>
      </c>
      <c r="L687" s="651">
        <v>1629.03</v>
      </c>
      <c r="M687" s="651">
        <v>6516.12</v>
      </c>
      <c r="N687" s="650">
        <v>4</v>
      </c>
      <c r="O687" s="731">
        <v>2</v>
      </c>
      <c r="P687" s="651">
        <v>6516.12</v>
      </c>
      <c r="Q687" s="666">
        <v>1</v>
      </c>
      <c r="R687" s="650">
        <v>4</v>
      </c>
      <c r="S687" s="666">
        <v>1</v>
      </c>
      <c r="T687" s="731">
        <v>2</v>
      </c>
      <c r="U687" s="689">
        <v>1</v>
      </c>
    </row>
    <row r="688" spans="1:21" ht="14.4" customHeight="1" x14ac:dyDescent="0.3">
      <c r="A688" s="649">
        <v>21</v>
      </c>
      <c r="B688" s="650" t="s">
        <v>581</v>
      </c>
      <c r="C688" s="650">
        <v>89301212</v>
      </c>
      <c r="D688" s="729" t="s">
        <v>5559</v>
      </c>
      <c r="E688" s="730" t="s">
        <v>3636</v>
      </c>
      <c r="F688" s="650" t="s">
        <v>3625</v>
      </c>
      <c r="G688" s="650" t="s">
        <v>3724</v>
      </c>
      <c r="H688" s="650" t="s">
        <v>582</v>
      </c>
      <c r="I688" s="650" t="s">
        <v>1330</v>
      </c>
      <c r="J688" s="650" t="s">
        <v>3729</v>
      </c>
      <c r="K688" s="650" t="s">
        <v>3730</v>
      </c>
      <c r="L688" s="651">
        <v>1030.1500000000001</v>
      </c>
      <c r="M688" s="651">
        <v>4120.6000000000004</v>
      </c>
      <c r="N688" s="650">
        <v>4</v>
      </c>
      <c r="O688" s="731">
        <v>2</v>
      </c>
      <c r="P688" s="651">
        <v>4120.6000000000004</v>
      </c>
      <c r="Q688" s="666">
        <v>1</v>
      </c>
      <c r="R688" s="650">
        <v>4</v>
      </c>
      <c r="S688" s="666">
        <v>1</v>
      </c>
      <c r="T688" s="731">
        <v>2</v>
      </c>
      <c r="U688" s="689">
        <v>1</v>
      </c>
    </row>
    <row r="689" spans="1:21" ht="14.4" customHeight="1" x14ac:dyDescent="0.3">
      <c r="A689" s="649">
        <v>21</v>
      </c>
      <c r="B689" s="650" t="s">
        <v>581</v>
      </c>
      <c r="C689" s="650">
        <v>89301212</v>
      </c>
      <c r="D689" s="729" t="s">
        <v>5559</v>
      </c>
      <c r="E689" s="730" t="s">
        <v>3636</v>
      </c>
      <c r="F689" s="650" t="s">
        <v>3625</v>
      </c>
      <c r="G689" s="650" t="s">
        <v>3732</v>
      </c>
      <c r="H689" s="650" t="s">
        <v>582</v>
      </c>
      <c r="I689" s="650" t="s">
        <v>4356</v>
      </c>
      <c r="J689" s="650" t="s">
        <v>3734</v>
      </c>
      <c r="K689" s="650" t="s">
        <v>3738</v>
      </c>
      <c r="L689" s="651">
        <v>66.599999999999994</v>
      </c>
      <c r="M689" s="651">
        <v>66.599999999999994</v>
      </c>
      <c r="N689" s="650">
        <v>1</v>
      </c>
      <c r="O689" s="731">
        <v>0.5</v>
      </c>
      <c r="P689" s="651">
        <v>66.599999999999994</v>
      </c>
      <c r="Q689" s="666">
        <v>1</v>
      </c>
      <c r="R689" s="650">
        <v>1</v>
      </c>
      <c r="S689" s="666">
        <v>1</v>
      </c>
      <c r="T689" s="731">
        <v>0.5</v>
      </c>
      <c r="U689" s="689">
        <v>1</v>
      </c>
    </row>
    <row r="690" spans="1:21" ht="14.4" customHeight="1" x14ac:dyDescent="0.3">
      <c r="A690" s="649">
        <v>21</v>
      </c>
      <c r="B690" s="650" t="s">
        <v>581</v>
      </c>
      <c r="C690" s="650">
        <v>89301212</v>
      </c>
      <c r="D690" s="729" t="s">
        <v>5559</v>
      </c>
      <c r="E690" s="730" t="s">
        <v>3636</v>
      </c>
      <c r="F690" s="650" t="s">
        <v>3625</v>
      </c>
      <c r="G690" s="650" t="s">
        <v>3732</v>
      </c>
      <c r="H690" s="650" t="s">
        <v>582</v>
      </c>
      <c r="I690" s="650" t="s">
        <v>1002</v>
      </c>
      <c r="J690" s="650" t="s">
        <v>3737</v>
      </c>
      <c r="K690" s="650" t="s">
        <v>3738</v>
      </c>
      <c r="L690" s="651">
        <v>66.599999999999994</v>
      </c>
      <c r="M690" s="651">
        <v>66.599999999999994</v>
      </c>
      <c r="N690" s="650">
        <v>1</v>
      </c>
      <c r="O690" s="731">
        <v>1</v>
      </c>
      <c r="P690" s="651">
        <v>66.599999999999994</v>
      </c>
      <c r="Q690" s="666">
        <v>1</v>
      </c>
      <c r="R690" s="650">
        <v>1</v>
      </c>
      <c r="S690" s="666">
        <v>1</v>
      </c>
      <c r="T690" s="731">
        <v>1</v>
      </c>
      <c r="U690" s="689">
        <v>1</v>
      </c>
    </row>
    <row r="691" spans="1:21" ht="14.4" customHeight="1" x14ac:dyDescent="0.3">
      <c r="A691" s="649">
        <v>21</v>
      </c>
      <c r="B691" s="650" t="s">
        <v>581</v>
      </c>
      <c r="C691" s="650">
        <v>89301212</v>
      </c>
      <c r="D691" s="729" t="s">
        <v>5559</v>
      </c>
      <c r="E691" s="730" t="s">
        <v>3636</v>
      </c>
      <c r="F691" s="650" t="s">
        <v>3625</v>
      </c>
      <c r="G691" s="650" t="s">
        <v>4357</v>
      </c>
      <c r="H691" s="650" t="s">
        <v>1839</v>
      </c>
      <c r="I691" s="650" t="s">
        <v>4358</v>
      </c>
      <c r="J691" s="650" t="s">
        <v>4359</v>
      </c>
      <c r="K691" s="650" t="s">
        <v>4360</v>
      </c>
      <c r="L691" s="651">
        <v>1359.61</v>
      </c>
      <c r="M691" s="651">
        <v>4078.83</v>
      </c>
      <c r="N691" s="650">
        <v>3</v>
      </c>
      <c r="O691" s="731">
        <v>1</v>
      </c>
      <c r="P691" s="651">
        <v>4078.83</v>
      </c>
      <c r="Q691" s="666">
        <v>1</v>
      </c>
      <c r="R691" s="650">
        <v>3</v>
      </c>
      <c r="S691" s="666">
        <v>1</v>
      </c>
      <c r="T691" s="731">
        <v>1</v>
      </c>
      <c r="U691" s="689">
        <v>1</v>
      </c>
    </row>
    <row r="692" spans="1:21" ht="14.4" customHeight="1" x14ac:dyDescent="0.3">
      <c r="A692" s="649">
        <v>21</v>
      </c>
      <c r="B692" s="650" t="s">
        <v>581</v>
      </c>
      <c r="C692" s="650">
        <v>89301212</v>
      </c>
      <c r="D692" s="729" t="s">
        <v>5559</v>
      </c>
      <c r="E692" s="730" t="s">
        <v>3636</v>
      </c>
      <c r="F692" s="650" t="s">
        <v>3625</v>
      </c>
      <c r="G692" s="650" t="s">
        <v>3679</v>
      </c>
      <c r="H692" s="650" t="s">
        <v>582</v>
      </c>
      <c r="I692" s="650" t="s">
        <v>3680</v>
      </c>
      <c r="J692" s="650" t="s">
        <v>777</v>
      </c>
      <c r="K692" s="650" t="s">
        <v>2994</v>
      </c>
      <c r="L692" s="651">
        <v>0</v>
      </c>
      <c r="M692" s="651">
        <v>0</v>
      </c>
      <c r="N692" s="650">
        <v>1</v>
      </c>
      <c r="O692" s="731">
        <v>0.5</v>
      </c>
      <c r="P692" s="651"/>
      <c r="Q692" s="666"/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21</v>
      </c>
      <c r="B693" s="650" t="s">
        <v>581</v>
      </c>
      <c r="C693" s="650">
        <v>89301212</v>
      </c>
      <c r="D693" s="729" t="s">
        <v>5559</v>
      </c>
      <c r="E693" s="730" t="s">
        <v>3636</v>
      </c>
      <c r="F693" s="650" t="s">
        <v>3625</v>
      </c>
      <c r="G693" s="650" t="s">
        <v>3679</v>
      </c>
      <c r="H693" s="650" t="s">
        <v>582</v>
      </c>
      <c r="I693" s="650" t="s">
        <v>776</v>
      </c>
      <c r="J693" s="650" t="s">
        <v>777</v>
      </c>
      <c r="K693" s="650" t="s">
        <v>4361</v>
      </c>
      <c r="L693" s="651">
        <v>40.36</v>
      </c>
      <c r="M693" s="651">
        <v>40.36</v>
      </c>
      <c r="N693" s="650">
        <v>1</v>
      </c>
      <c r="O693" s="731">
        <v>0.5</v>
      </c>
      <c r="P693" s="651">
        <v>40.36</v>
      </c>
      <c r="Q693" s="666">
        <v>1</v>
      </c>
      <c r="R693" s="650">
        <v>1</v>
      </c>
      <c r="S693" s="666">
        <v>1</v>
      </c>
      <c r="T693" s="731">
        <v>0.5</v>
      </c>
      <c r="U693" s="689">
        <v>1</v>
      </c>
    </row>
    <row r="694" spans="1:21" ht="14.4" customHeight="1" x14ac:dyDescent="0.3">
      <c r="A694" s="649">
        <v>21</v>
      </c>
      <c r="B694" s="650" t="s">
        <v>581</v>
      </c>
      <c r="C694" s="650">
        <v>89301212</v>
      </c>
      <c r="D694" s="729" t="s">
        <v>5559</v>
      </c>
      <c r="E694" s="730" t="s">
        <v>3636</v>
      </c>
      <c r="F694" s="650" t="s">
        <v>3625</v>
      </c>
      <c r="G694" s="650" t="s">
        <v>4362</v>
      </c>
      <c r="H694" s="650" t="s">
        <v>582</v>
      </c>
      <c r="I694" s="650" t="s">
        <v>710</v>
      </c>
      <c r="J694" s="650" t="s">
        <v>711</v>
      </c>
      <c r="K694" s="650" t="s">
        <v>4363</v>
      </c>
      <c r="L694" s="651">
        <v>26.17</v>
      </c>
      <c r="M694" s="651">
        <v>78.510000000000005</v>
      </c>
      <c r="N694" s="650">
        <v>3</v>
      </c>
      <c r="O694" s="731">
        <v>1.5</v>
      </c>
      <c r="P694" s="651">
        <v>26.17</v>
      </c>
      <c r="Q694" s="666">
        <v>0.33333333333333331</v>
      </c>
      <c r="R694" s="650">
        <v>1</v>
      </c>
      <c r="S694" s="666">
        <v>0.33333333333333331</v>
      </c>
      <c r="T694" s="731">
        <v>0.5</v>
      </c>
      <c r="U694" s="689">
        <v>0.33333333333333331</v>
      </c>
    </row>
    <row r="695" spans="1:21" ht="14.4" customHeight="1" x14ac:dyDescent="0.3">
      <c r="A695" s="649">
        <v>21</v>
      </c>
      <c r="B695" s="650" t="s">
        <v>581</v>
      </c>
      <c r="C695" s="650">
        <v>89301212</v>
      </c>
      <c r="D695" s="729" t="s">
        <v>5559</v>
      </c>
      <c r="E695" s="730" t="s">
        <v>3636</v>
      </c>
      <c r="F695" s="650" t="s">
        <v>3625</v>
      </c>
      <c r="G695" s="650" t="s">
        <v>4364</v>
      </c>
      <c r="H695" s="650" t="s">
        <v>582</v>
      </c>
      <c r="I695" s="650" t="s">
        <v>4365</v>
      </c>
      <c r="J695" s="650" t="s">
        <v>4366</v>
      </c>
      <c r="K695" s="650" t="s">
        <v>4367</v>
      </c>
      <c r="L695" s="651">
        <v>313.98</v>
      </c>
      <c r="M695" s="651">
        <v>313.98</v>
      </c>
      <c r="N695" s="650">
        <v>1</v>
      </c>
      <c r="O695" s="731">
        <v>0.5</v>
      </c>
      <c r="P695" s="651">
        <v>313.98</v>
      </c>
      <c r="Q695" s="666">
        <v>1</v>
      </c>
      <c r="R695" s="650">
        <v>1</v>
      </c>
      <c r="S695" s="666">
        <v>1</v>
      </c>
      <c r="T695" s="731">
        <v>0.5</v>
      </c>
      <c r="U695" s="689">
        <v>1</v>
      </c>
    </row>
    <row r="696" spans="1:21" ht="14.4" customHeight="1" x14ac:dyDescent="0.3">
      <c r="A696" s="649">
        <v>21</v>
      </c>
      <c r="B696" s="650" t="s">
        <v>581</v>
      </c>
      <c r="C696" s="650">
        <v>89301212</v>
      </c>
      <c r="D696" s="729" t="s">
        <v>5559</v>
      </c>
      <c r="E696" s="730" t="s">
        <v>3636</v>
      </c>
      <c r="F696" s="650" t="s">
        <v>3625</v>
      </c>
      <c r="G696" s="650" t="s">
        <v>4368</v>
      </c>
      <c r="H696" s="650" t="s">
        <v>582</v>
      </c>
      <c r="I696" s="650" t="s">
        <v>4369</v>
      </c>
      <c r="J696" s="650" t="s">
        <v>4370</v>
      </c>
      <c r="K696" s="650" t="s">
        <v>3518</v>
      </c>
      <c r="L696" s="651">
        <v>4002.14</v>
      </c>
      <c r="M696" s="651">
        <v>8004.28</v>
      </c>
      <c r="N696" s="650">
        <v>2</v>
      </c>
      <c r="O696" s="731">
        <v>0.5</v>
      </c>
      <c r="P696" s="651">
        <v>8004.28</v>
      </c>
      <c r="Q696" s="666">
        <v>1</v>
      </c>
      <c r="R696" s="650">
        <v>2</v>
      </c>
      <c r="S696" s="666">
        <v>1</v>
      </c>
      <c r="T696" s="731">
        <v>0.5</v>
      </c>
      <c r="U696" s="689">
        <v>1</v>
      </c>
    </row>
    <row r="697" spans="1:21" ht="14.4" customHeight="1" x14ac:dyDescent="0.3">
      <c r="A697" s="649">
        <v>21</v>
      </c>
      <c r="B697" s="650" t="s">
        <v>581</v>
      </c>
      <c r="C697" s="650">
        <v>89301212</v>
      </c>
      <c r="D697" s="729" t="s">
        <v>5559</v>
      </c>
      <c r="E697" s="730" t="s">
        <v>3636</v>
      </c>
      <c r="F697" s="650" t="s">
        <v>3625</v>
      </c>
      <c r="G697" s="650" t="s">
        <v>3903</v>
      </c>
      <c r="H697" s="650" t="s">
        <v>582</v>
      </c>
      <c r="I697" s="650" t="s">
        <v>1220</v>
      </c>
      <c r="J697" s="650" t="s">
        <v>1221</v>
      </c>
      <c r="K697" s="650" t="s">
        <v>766</v>
      </c>
      <c r="L697" s="651">
        <v>0</v>
      </c>
      <c r="M697" s="651">
        <v>0</v>
      </c>
      <c r="N697" s="650">
        <v>1</v>
      </c>
      <c r="O697" s="731">
        <v>0.5</v>
      </c>
      <c r="P697" s="651"/>
      <c r="Q697" s="666"/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21</v>
      </c>
      <c r="B698" s="650" t="s">
        <v>581</v>
      </c>
      <c r="C698" s="650">
        <v>89301212</v>
      </c>
      <c r="D698" s="729" t="s">
        <v>5559</v>
      </c>
      <c r="E698" s="730" t="s">
        <v>3636</v>
      </c>
      <c r="F698" s="650" t="s">
        <v>3625</v>
      </c>
      <c r="G698" s="650" t="s">
        <v>3903</v>
      </c>
      <c r="H698" s="650" t="s">
        <v>582</v>
      </c>
      <c r="I698" s="650" t="s">
        <v>4371</v>
      </c>
      <c r="J698" s="650" t="s">
        <v>1221</v>
      </c>
      <c r="K698" s="650" t="s">
        <v>4372</v>
      </c>
      <c r="L698" s="651">
        <v>0</v>
      </c>
      <c r="M698" s="651">
        <v>0</v>
      </c>
      <c r="N698" s="650">
        <v>1</v>
      </c>
      <c r="O698" s="731">
        <v>1</v>
      </c>
      <c r="P698" s="651">
        <v>0</v>
      </c>
      <c r="Q698" s="666"/>
      <c r="R698" s="650">
        <v>1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21</v>
      </c>
      <c r="B699" s="650" t="s">
        <v>581</v>
      </c>
      <c r="C699" s="650">
        <v>89301212</v>
      </c>
      <c r="D699" s="729" t="s">
        <v>5559</v>
      </c>
      <c r="E699" s="730" t="s">
        <v>3636</v>
      </c>
      <c r="F699" s="650" t="s">
        <v>3625</v>
      </c>
      <c r="G699" s="650" t="s">
        <v>3762</v>
      </c>
      <c r="H699" s="650" t="s">
        <v>1839</v>
      </c>
      <c r="I699" s="650" t="s">
        <v>2121</v>
      </c>
      <c r="J699" s="650" t="s">
        <v>2122</v>
      </c>
      <c r="K699" s="650" t="s">
        <v>3490</v>
      </c>
      <c r="L699" s="651">
        <v>804.58</v>
      </c>
      <c r="M699" s="651">
        <v>19309.920000000002</v>
      </c>
      <c r="N699" s="650">
        <v>24</v>
      </c>
      <c r="O699" s="731">
        <v>9</v>
      </c>
      <c r="P699" s="651">
        <v>11264.12</v>
      </c>
      <c r="Q699" s="666">
        <v>0.58333333333333337</v>
      </c>
      <c r="R699" s="650">
        <v>14</v>
      </c>
      <c r="S699" s="666">
        <v>0.58333333333333337</v>
      </c>
      <c r="T699" s="731">
        <v>5</v>
      </c>
      <c r="U699" s="689">
        <v>0.55555555555555558</v>
      </c>
    </row>
    <row r="700" spans="1:21" ht="14.4" customHeight="1" x14ac:dyDescent="0.3">
      <c r="A700" s="649">
        <v>21</v>
      </c>
      <c r="B700" s="650" t="s">
        <v>581</v>
      </c>
      <c r="C700" s="650">
        <v>89301212</v>
      </c>
      <c r="D700" s="729" t="s">
        <v>5559</v>
      </c>
      <c r="E700" s="730" t="s">
        <v>3636</v>
      </c>
      <c r="F700" s="650" t="s">
        <v>3625</v>
      </c>
      <c r="G700" s="650" t="s">
        <v>4121</v>
      </c>
      <c r="H700" s="650" t="s">
        <v>1839</v>
      </c>
      <c r="I700" s="650" t="s">
        <v>4373</v>
      </c>
      <c r="J700" s="650" t="s">
        <v>2321</v>
      </c>
      <c r="K700" s="650" t="s">
        <v>4374</v>
      </c>
      <c r="L700" s="651">
        <v>65.069999999999993</v>
      </c>
      <c r="M700" s="651">
        <v>65.069999999999993</v>
      </c>
      <c r="N700" s="650">
        <v>1</v>
      </c>
      <c r="O700" s="731">
        <v>0.5</v>
      </c>
      <c r="P700" s="651"/>
      <c r="Q700" s="666">
        <v>0</v>
      </c>
      <c r="R700" s="650"/>
      <c r="S700" s="666">
        <v>0</v>
      </c>
      <c r="T700" s="731"/>
      <c r="U700" s="689">
        <v>0</v>
      </c>
    </row>
    <row r="701" spans="1:21" ht="14.4" customHeight="1" x14ac:dyDescent="0.3">
      <c r="A701" s="649">
        <v>21</v>
      </c>
      <c r="B701" s="650" t="s">
        <v>581</v>
      </c>
      <c r="C701" s="650">
        <v>89301212</v>
      </c>
      <c r="D701" s="729" t="s">
        <v>5559</v>
      </c>
      <c r="E701" s="730" t="s">
        <v>3636</v>
      </c>
      <c r="F701" s="650" t="s">
        <v>3625</v>
      </c>
      <c r="G701" s="650" t="s">
        <v>4121</v>
      </c>
      <c r="H701" s="650" t="s">
        <v>582</v>
      </c>
      <c r="I701" s="650" t="s">
        <v>2581</v>
      </c>
      <c r="J701" s="650" t="s">
        <v>4375</v>
      </c>
      <c r="K701" s="650" t="s">
        <v>4376</v>
      </c>
      <c r="L701" s="651">
        <v>65.069999999999993</v>
      </c>
      <c r="M701" s="651">
        <v>130.13999999999999</v>
      </c>
      <c r="N701" s="650">
        <v>2</v>
      </c>
      <c r="O701" s="731">
        <v>2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21</v>
      </c>
      <c r="B702" s="650" t="s">
        <v>581</v>
      </c>
      <c r="C702" s="650">
        <v>89301212</v>
      </c>
      <c r="D702" s="729" t="s">
        <v>5559</v>
      </c>
      <c r="E702" s="730" t="s">
        <v>3636</v>
      </c>
      <c r="F702" s="650" t="s">
        <v>3625</v>
      </c>
      <c r="G702" s="650" t="s">
        <v>3874</v>
      </c>
      <c r="H702" s="650" t="s">
        <v>582</v>
      </c>
      <c r="I702" s="650" t="s">
        <v>2392</v>
      </c>
      <c r="J702" s="650" t="s">
        <v>2393</v>
      </c>
      <c r="K702" s="650" t="s">
        <v>3875</v>
      </c>
      <c r="L702" s="651">
        <v>242.93</v>
      </c>
      <c r="M702" s="651">
        <v>485.86</v>
      </c>
      <c r="N702" s="650">
        <v>2</v>
      </c>
      <c r="O702" s="731">
        <v>2</v>
      </c>
      <c r="P702" s="651">
        <v>242.93</v>
      </c>
      <c r="Q702" s="666">
        <v>0.5</v>
      </c>
      <c r="R702" s="650">
        <v>1</v>
      </c>
      <c r="S702" s="666">
        <v>0.5</v>
      </c>
      <c r="T702" s="731">
        <v>1</v>
      </c>
      <c r="U702" s="689">
        <v>0.5</v>
      </c>
    </row>
    <row r="703" spans="1:21" ht="14.4" customHeight="1" x14ac:dyDescent="0.3">
      <c r="A703" s="649">
        <v>21</v>
      </c>
      <c r="B703" s="650" t="s">
        <v>581</v>
      </c>
      <c r="C703" s="650">
        <v>89301212</v>
      </c>
      <c r="D703" s="729" t="s">
        <v>5559</v>
      </c>
      <c r="E703" s="730" t="s">
        <v>3636</v>
      </c>
      <c r="F703" s="650" t="s">
        <v>3625</v>
      </c>
      <c r="G703" s="650" t="s">
        <v>3767</v>
      </c>
      <c r="H703" s="650" t="s">
        <v>582</v>
      </c>
      <c r="I703" s="650" t="s">
        <v>4377</v>
      </c>
      <c r="J703" s="650" t="s">
        <v>3769</v>
      </c>
      <c r="K703" s="650" t="s">
        <v>3770</v>
      </c>
      <c r="L703" s="651">
        <v>1172.22</v>
      </c>
      <c r="M703" s="651">
        <v>2344.44</v>
      </c>
      <c r="N703" s="650">
        <v>2</v>
      </c>
      <c r="O703" s="731">
        <v>0.5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21</v>
      </c>
      <c r="B704" s="650" t="s">
        <v>581</v>
      </c>
      <c r="C704" s="650">
        <v>89301212</v>
      </c>
      <c r="D704" s="729" t="s">
        <v>5559</v>
      </c>
      <c r="E704" s="730" t="s">
        <v>3636</v>
      </c>
      <c r="F704" s="650" t="s">
        <v>3625</v>
      </c>
      <c r="G704" s="650" t="s">
        <v>3776</v>
      </c>
      <c r="H704" s="650" t="s">
        <v>582</v>
      </c>
      <c r="I704" s="650" t="s">
        <v>960</v>
      </c>
      <c r="J704" s="650" t="s">
        <v>3777</v>
      </c>
      <c r="K704" s="650" t="s">
        <v>3778</v>
      </c>
      <c r="L704" s="651">
        <v>56.01</v>
      </c>
      <c r="M704" s="651">
        <v>112.02</v>
      </c>
      <c r="N704" s="650">
        <v>2</v>
      </c>
      <c r="O704" s="731">
        <v>1.5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21</v>
      </c>
      <c r="B705" s="650" t="s">
        <v>581</v>
      </c>
      <c r="C705" s="650">
        <v>89301212</v>
      </c>
      <c r="D705" s="729" t="s">
        <v>5559</v>
      </c>
      <c r="E705" s="730" t="s">
        <v>3636</v>
      </c>
      <c r="F705" s="650" t="s">
        <v>3625</v>
      </c>
      <c r="G705" s="650" t="s">
        <v>3671</v>
      </c>
      <c r="H705" s="650" t="s">
        <v>1839</v>
      </c>
      <c r="I705" s="650" t="s">
        <v>1923</v>
      </c>
      <c r="J705" s="650" t="s">
        <v>1924</v>
      </c>
      <c r="K705" s="650" t="s">
        <v>2866</v>
      </c>
      <c r="L705" s="651">
        <v>1749.69</v>
      </c>
      <c r="M705" s="651">
        <v>5249.07</v>
      </c>
      <c r="N705" s="650">
        <v>3</v>
      </c>
      <c r="O705" s="731">
        <v>0.5</v>
      </c>
      <c r="P705" s="651">
        <v>5249.07</v>
      </c>
      <c r="Q705" s="666">
        <v>1</v>
      </c>
      <c r="R705" s="650">
        <v>3</v>
      </c>
      <c r="S705" s="666">
        <v>1</v>
      </c>
      <c r="T705" s="731">
        <v>0.5</v>
      </c>
      <c r="U705" s="689">
        <v>1</v>
      </c>
    </row>
    <row r="706" spans="1:21" ht="14.4" customHeight="1" x14ac:dyDescent="0.3">
      <c r="A706" s="649">
        <v>21</v>
      </c>
      <c r="B706" s="650" t="s">
        <v>581</v>
      </c>
      <c r="C706" s="650">
        <v>89301212</v>
      </c>
      <c r="D706" s="729" t="s">
        <v>5559</v>
      </c>
      <c r="E706" s="730" t="s">
        <v>3636</v>
      </c>
      <c r="F706" s="650" t="s">
        <v>3625</v>
      </c>
      <c r="G706" s="650" t="s">
        <v>3672</v>
      </c>
      <c r="H706" s="650" t="s">
        <v>582</v>
      </c>
      <c r="I706" s="650" t="s">
        <v>3673</v>
      </c>
      <c r="J706" s="650" t="s">
        <v>3674</v>
      </c>
      <c r="K706" s="650" t="s">
        <v>796</v>
      </c>
      <c r="L706" s="651">
        <v>314.89999999999998</v>
      </c>
      <c r="M706" s="651">
        <v>314.89999999999998</v>
      </c>
      <c r="N706" s="650">
        <v>1</v>
      </c>
      <c r="O706" s="731">
        <v>0.5</v>
      </c>
      <c r="P706" s="651"/>
      <c r="Q706" s="666">
        <v>0</v>
      </c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21</v>
      </c>
      <c r="B707" s="650" t="s">
        <v>581</v>
      </c>
      <c r="C707" s="650">
        <v>89301212</v>
      </c>
      <c r="D707" s="729" t="s">
        <v>5559</v>
      </c>
      <c r="E707" s="730" t="s">
        <v>3636</v>
      </c>
      <c r="F707" s="650" t="s">
        <v>3625</v>
      </c>
      <c r="G707" s="650" t="s">
        <v>3672</v>
      </c>
      <c r="H707" s="650" t="s">
        <v>582</v>
      </c>
      <c r="I707" s="650" t="s">
        <v>795</v>
      </c>
      <c r="J707" s="650" t="s">
        <v>792</v>
      </c>
      <c r="K707" s="650" t="s">
        <v>4013</v>
      </c>
      <c r="L707" s="651">
        <v>314.89999999999998</v>
      </c>
      <c r="M707" s="651">
        <v>314.89999999999998</v>
      </c>
      <c r="N707" s="650">
        <v>1</v>
      </c>
      <c r="O707" s="731">
        <v>0.5</v>
      </c>
      <c r="P707" s="651"/>
      <c r="Q707" s="666">
        <v>0</v>
      </c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21</v>
      </c>
      <c r="B708" s="650" t="s">
        <v>581</v>
      </c>
      <c r="C708" s="650">
        <v>89301212</v>
      </c>
      <c r="D708" s="729" t="s">
        <v>5559</v>
      </c>
      <c r="E708" s="730" t="s">
        <v>3636</v>
      </c>
      <c r="F708" s="650" t="s">
        <v>3625</v>
      </c>
      <c r="G708" s="650" t="s">
        <v>3669</v>
      </c>
      <c r="H708" s="650" t="s">
        <v>1839</v>
      </c>
      <c r="I708" s="650" t="s">
        <v>2024</v>
      </c>
      <c r="J708" s="650" t="s">
        <v>2025</v>
      </c>
      <c r="K708" s="650" t="s">
        <v>2026</v>
      </c>
      <c r="L708" s="651">
        <v>497.4</v>
      </c>
      <c r="M708" s="651">
        <v>994.8</v>
      </c>
      <c r="N708" s="650">
        <v>2</v>
      </c>
      <c r="O708" s="731">
        <v>1.5</v>
      </c>
      <c r="P708" s="651">
        <v>497.4</v>
      </c>
      <c r="Q708" s="666">
        <v>0.5</v>
      </c>
      <c r="R708" s="650">
        <v>1</v>
      </c>
      <c r="S708" s="666">
        <v>0.5</v>
      </c>
      <c r="T708" s="731">
        <v>0.5</v>
      </c>
      <c r="U708" s="689">
        <v>0.33333333333333331</v>
      </c>
    </row>
    <row r="709" spans="1:21" ht="14.4" customHeight="1" x14ac:dyDescent="0.3">
      <c r="A709" s="649">
        <v>21</v>
      </c>
      <c r="B709" s="650" t="s">
        <v>581</v>
      </c>
      <c r="C709" s="650">
        <v>89301212</v>
      </c>
      <c r="D709" s="729" t="s">
        <v>5559</v>
      </c>
      <c r="E709" s="730" t="s">
        <v>3636</v>
      </c>
      <c r="F709" s="650" t="s">
        <v>3625</v>
      </c>
      <c r="G709" s="650" t="s">
        <v>3669</v>
      </c>
      <c r="H709" s="650" t="s">
        <v>1839</v>
      </c>
      <c r="I709" s="650" t="s">
        <v>2042</v>
      </c>
      <c r="J709" s="650" t="s">
        <v>2043</v>
      </c>
      <c r="K709" s="650" t="s">
        <v>3418</v>
      </c>
      <c r="L709" s="651">
        <v>1359.61</v>
      </c>
      <c r="M709" s="651">
        <v>1359.61</v>
      </c>
      <c r="N709" s="650">
        <v>1</v>
      </c>
      <c r="O709" s="731">
        <v>1</v>
      </c>
      <c r="P709" s="651">
        <v>1359.61</v>
      </c>
      <c r="Q709" s="666">
        <v>1</v>
      </c>
      <c r="R709" s="650">
        <v>1</v>
      </c>
      <c r="S709" s="666">
        <v>1</v>
      </c>
      <c r="T709" s="731">
        <v>1</v>
      </c>
      <c r="U709" s="689">
        <v>1</v>
      </c>
    </row>
    <row r="710" spans="1:21" ht="14.4" customHeight="1" x14ac:dyDescent="0.3">
      <c r="A710" s="649">
        <v>21</v>
      </c>
      <c r="B710" s="650" t="s">
        <v>581</v>
      </c>
      <c r="C710" s="650">
        <v>89301212</v>
      </c>
      <c r="D710" s="729" t="s">
        <v>5559</v>
      </c>
      <c r="E710" s="730" t="s">
        <v>3636</v>
      </c>
      <c r="F710" s="650" t="s">
        <v>3625</v>
      </c>
      <c r="G710" s="650" t="s">
        <v>3669</v>
      </c>
      <c r="H710" s="650" t="s">
        <v>1839</v>
      </c>
      <c r="I710" s="650" t="s">
        <v>3685</v>
      </c>
      <c r="J710" s="650" t="s">
        <v>3686</v>
      </c>
      <c r="K710" s="650" t="s">
        <v>3687</v>
      </c>
      <c r="L710" s="651">
        <v>1359.61</v>
      </c>
      <c r="M710" s="651">
        <v>1359.61</v>
      </c>
      <c r="N710" s="650">
        <v>1</v>
      </c>
      <c r="O710" s="731">
        <v>0.5</v>
      </c>
      <c r="P710" s="651">
        <v>1359.61</v>
      </c>
      <c r="Q710" s="666">
        <v>1</v>
      </c>
      <c r="R710" s="650">
        <v>1</v>
      </c>
      <c r="S710" s="666">
        <v>1</v>
      </c>
      <c r="T710" s="731">
        <v>0.5</v>
      </c>
      <c r="U710" s="689">
        <v>1</v>
      </c>
    </row>
    <row r="711" spans="1:21" ht="14.4" customHeight="1" x14ac:dyDescent="0.3">
      <c r="A711" s="649">
        <v>21</v>
      </c>
      <c r="B711" s="650" t="s">
        <v>581</v>
      </c>
      <c r="C711" s="650">
        <v>89301212</v>
      </c>
      <c r="D711" s="729" t="s">
        <v>5559</v>
      </c>
      <c r="E711" s="730" t="s">
        <v>3636</v>
      </c>
      <c r="F711" s="650" t="s">
        <v>3625</v>
      </c>
      <c r="G711" s="650" t="s">
        <v>3796</v>
      </c>
      <c r="H711" s="650" t="s">
        <v>582</v>
      </c>
      <c r="I711" s="650" t="s">
        <v>2608</v>
      </c>
      <c r="J711" s="650" t="s">
        <v>2609</v>
      </c>
      <c r="K711" s="650" t="s">
        <v>2610</v>
      </c>
      <c r="L711" s="651">
        <v>305.12</v>
      </c>
      <c r="M711" s="651">
        <v>1220.48</v>
      </c>
      <c r="N711" s="650">
        <v>4</v>
      </c>
      <c r="O711" s="731">
        <v>3</v>
      </c>
      <c r="P711" s="651">
        <v>1220.48</v>
      </c>
      <c r="Q711" s="666">
        <v>1</v>
      </c>
      <c r="R711" s="650">
        <v>4</v>
      </c>
      <c r="S711" s="666">
        <v>1</v>
      </c>
      <c r="T711" s="731">
        <v>3</v>
      </c>
      <c r="U711" s="689">
        <v>1</v>
      </c>
    </row>
    <row r="712" spans="1:21" ht="14.4" customHeight="1" x14ac:dyDescent="0.3">
      <c r="A712" s="649">
        <v>21</v>
      </c>
      <c r="B712" s="650" t="s">
        <v>581</v>
      </c>
      <c r="C712" s="650">
        <v>89301212</v>
      </c>
      <c r="D712" s="729" t="s">
        <v>5559</v>
      </c>
      <c r="E712" s="730" t="s">
        <v>3636</v>
      </c>
      <c r="F712" s="650" t="s">
        <v>3625</v>
      </c>
      <c r="G712" s="650" t="s">
        <v>4252</v>
      </c>
      <c r="H712" s="650" t="s">
        <v>582</v>
      </c>
      <c r="I712" s="650" t="s">
        <v>1653</v>
      </c>
      <c r="J712" s="650" t="s">
        <v>4254</v>
      </c>
      <c r="K712" s="650" t="s">
        <v>4255</v>
      </c>
      <c r="L712" s="651">
        <v>1044.3599999999999</v>
      </c>
      <c r="M712" s="651">
        <v>7310.5199999999995</v>
      </c>
      <c r="N712" s="650">
        <v>7</v>
      </c>
      <c r="O712" s="731">
        <v>2</v>
      </c>
      <c r="P712" s="651">
        <v>7310.5199999999995</v>
      </c>
      <c r="Q712" s="666">
        <v>1</v>
      </c>
      <c r="R712" s="650">
        <v>7</v>
      </c>
      <c r="S712" s="666">
        <v>1</v>
      </c>
      <c r="T712" s="731">
        <v>2</v>
      </c>
      <c r="U712" s="689">
        <v>1</v>
      </c>
    </row>
    <row r="713" spans="1:21" ht="14.4" customHeight="1" x14ac:dyDescent="0.3">
      <c r="A713" s="649">
        <v>21</v>
      </c>
      <c r="B713" s="650" t="s">
        <v>581</v>
      </c>
      <c r="C713" s="650">
        <v>89301212</v>
      </c>
      <c r="D713" s="729" t="s">
        <v>5559</v>
      </c>
      <c r="E713" s="730" t="s">
        <v>3636</v>
      </c>
      <c r="F713" s="650" t="s">
        <v>3625</v>
      </c>
      <c r="G713" s="650" t="s">
        <v>3806</v>
      </c>
      <c r="H713" s="650" t="s">
        <v>582</v>
      </c>
      <c r="I713" s="650" t="s">
        <v>2333</v>
      </c>
      <c r="J713" s="650" t="s">
        <v>3807</v>
      </c>
      <c r="K713" s="650" t="s">
        <v>3808</v>
      </c>
      <c r="L713" s="651">
        <v>22.88</v>
      </c>
      <c r="M713" s="651">
        <v>22.88</v>
      </c>
      <c r="N713" s="650">
        <v>1</v>
      </c>
      <c r="O713" s="731">
        <v>0.5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21</v>
      </c>
      <c r="B714" s="650" t="s">
        <v>581</v>
      </c>
      <c r="C714" s="650">
        <v>89301212</v>
      </c>
      <c r="D714" s="729" t="s">
        <v>5559</v>
      </c>
      <c r="E714" s="730" t="s">
        <v>3636</v>
      </c>
      <c r="F714" s="650" t="s">
        <v>3625</v>
      </c>
      <c r="G714" s="650" t="s">
        <v>3806</v>
      </c>
      <c r="H714" s="650" t="s">
        <v>582</v>
      </c>
      <c r="I714" s="650" t="s">
        <v>1294</v>
      </c>
      <c r="J714" s="650" t="s">
        <v>3809</v>
      </c>
      <c r="K714" s="650" t="s">
        <v>3810</v>
      </c>
      <c r="L714" s="651">
        <v>91.52</v>
      </c>
      <c r="M714" s="651">
        <v>91.52</v>
      </c>
      <c r="N714" s="650">
        <v>1</v>
      </c>
      <c r="O714" s="731">
        <v>1</v>
      </c>
      <c r="P714" s="651"/>
      <c r="Q714" s="666">
        <v>0</v>
      </c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21</v>
      </c>
      <c r="B715" s="650" t="s">
        <v>581</v>
      </c>
      <c r="C715" s="650">
        <v>89301212</v>
      </c>
      <c r="D715" s="729" t="s">
        <v>5559</v>
      </c>
      <c r="E715" s="730" t="s">
        <v>3636</v>
      </c>
      <c r="F715" s="650" t="s">
        <v>3625</v>
      </c>
      <c r="G715" s="650" t="s">
        <v>4378</v>
      </c>
      <c r="H715" s="650" t="s">
        <v>1839</v>
      </c>
      <c r="I715" s="650" t="s">
        <v>4379</v>
      </c>
      <c r="J715" s="650" t="s">
        <v>4380</v>
      </c>
      <c r="K715" s="650" t="s">
        <v>4381</v>
      </c>
      <c r="L715" s="651">
        <v>937.62</v>
      </c>
      <c r="M715" s="651">
        <v>937.62</v>
      </c>
      <c r="N715" s="650">
        <v>1</v>
      </c>
      <c r="O715" s="731">
        <v>1</v>
      </c>
      <c r="P715" s="651">
        <v>937.62</v>
      </c>
      <c r="Q715" s="666">
        <v>1</v>
      </c>
      <c r="R715" s="650">
        <v>1</v>
      </c>
      <c r="S715" s="666">
        <v>1</v>
      </c>
      <c r="T715" s="731">
        <v>1</v>
      </c>
      <c r="U715" s="689">
        <v>1</v>
      </c>
    </row>
    <row r="716" spans="1:21" ht="14.4" customHeight="1" x14ac:dyDescent="0.3">
      <c r="A716" s="649">
        <v>21</v>
      </c>
      <c r="B716" s="650" t="s">
        <v>581</v>
      </c>
      <c r="C716" s="650">
        <v>89301212</v>
      </c>
      <c r="D716" s="729" t="s">
        <v>5559</v>
      </c>
      <c r="E716" s="730" t="s">
        <v>3636</v>
      </c>
      <c r="F716" s="650" t="s">
        <v>3625</v>
      </c>
      <c r="G716" s="650" t="s">
        <v>3821</v>
      </c>
      <c r="H716" s="650" t="s">
        <v>582</v>
      </c>
      <c r="I716" s="650" t="s">
        <v>857</v>
      </c>
      <c r="J716" s="650" t="s">
        <v>3822</v>
      </c>
      <c r="K716" s="650" t="s">
        <v>3823</v>
      </c>
      <c r="L716" s="651">
        <v>0</v>
      </c>
      <c r="M716" s="651">
        <v>0</v>
      </c>
      <c r="N716" s="650">
        <v>9</v>
      </c>
      <c r="O716" s="731">
        <v>4.5</v>
      </c>
      <c r="P716" s="651">
        <v>0</v>
      </c>
      <c r="Q716" s="666"/>
      <c r="R716" s="650">
        <v>5</v>
      </c>
      <c r="S716" s="666">
        <v>0.55555555555555558</v>
      </c>
      <c r="T716" s="731">
        <v>2</v>
      </c>
      <c r="U716" s="689">
        <v>0.44444444444444442</v>
      </c>
    </row>
    <row r="717" spans="1:21" ht="14.4" customHeight="1" x14ac:dyDescent="0.3">
      <c r="A717" s="649">
        <v>21</v>
      </c>
      <c r="B717" s="650" t="s">
        <v>581</v>
      </c>
      <c r="C717" s="650">
        <v>89301212</v>
      </c>
      <c r="D717" s="729" t="s">
        <v>5559</v>
      </c>
      <c r="E717" s="730" t="s">
        <v>3636</v>
      </c>
      <c r="F717" s="650" t="s">
        <v>3625</v>
      </c>
      <c r="G717" s="650" t="s">
        <v>3824</v>
      </c>
      <c r="H717" s="650" t="s">
        <v>582</v>
      </c>
      <c r="I717" s="650" t="s">
        <v>4034</v>
      </c>
      <c r="J717" s="650" t="s">
        <v>727</v>
      </c>
      <c r="K717" s="650" t="s">
        <v>4035</v>
      </c>
      <c r="L717" s="651">
        <v>219.94</v>
      </c>
      <c r="M717" s="651">
        <v>219.94</v>
      </c>
      <c r="N717" s="650">
        <v>1</v>
      </c>
      <c r="O717" s="731">
        <v>1</v>
      </c>
      <c r="P717" s="651">
        <v>219.94</v>
      </c>
      <c r="Q717" s="666">
        <v>1</v>
      </c>
      <c r="R717" s="650">
        <v>1</v>
      </c>
      <c r="S717" s="666">
        <v>1</v>
      </c>
      <c r="T717" s="731">
        <v>1</v>
      </c>
      <c r="U717" s="689">
        <v>1</v>
      </c>
    </row>
    <row r="718" spans="1:21" ht="14.4" customHeight="1" x14ac:dyDescent="0.3">
      <c r="A718" s="649">
        <v>21</v>
      </c>
      <c r="B718" s="650" t="s">
        <v>581</v>
      </c>
      <c r="C718" s="650">
        <v>89301212</v>
      </c>
      <c r="D718" s="729" t="s">
        <v>5559</v>
      </c>
      <c r="E718" s="730" t="s">
        <v>3636</v>
      </c>
      <c r="F718" s="650" t="s">
        <v>3625</v>
      </c>
      <c r="G718" s="650" t="s">
        <v>3826</v>
      </c>
      <c r="H718" s="650" t="s">
        <v>582</v>
      </c>
      <c r="I718" s="650" t="s">
        <v>3827</v>
      </c>
      <c r="J718" s="650" t="s">
        <v>2231</v>
      </c>
      <c r="K718" s="650" t="s">
        <v>3828</v>
      </c>
      <c r="L718" s="651">
        <v>23.46</v>
      </c>
      <c r="M718" s="651">
        <v>23.46</v>
      </c>
      <c r="N718" s="650">
        <v>1</v>
      </c>
      <c r="O718" s="731">
        <v>1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21</v>
      </c>
      <c r="B719" s="650" t="s">
        <v>581</v>
      </c>
      <c r="C719" s="650">
        <v>89301212</v>
      </c>
      <c r="D719" s="729" t="s">
        <v>5559</v>
      </c>
      <c r="E719" s="730" t="s">
        <v>3636</v>
      </c>
      <c r="F719" s="650" t="s">
        <v>3625</v>
      </c>
      <c r="G719" s="650" t="s">
        <v>4081</v>
      </c>
      <c r="H719" s="650" t="s">
        <v>1839</v>
      </c>
      <c r="I719" s="650" t="s">
        <v>4082</v>
      </c>
      <c r="J719" s="650" t="s">
        <v>3571</v>
      </c>
      <c r="K719" s="650" t="s">
        <v>2008</v>
      </c>
      <c r="L719" s="651">
        <v>154.4</v>
      </c>
      <c r="M719" s="651">
        <v>463.20000000000005</v>
      </c>
      <c r="N719" s="650">
        <v>3</v>
      </c>
      <c r="O719" s="731">
        <v>2</v>
      </c>
      <c r="P719" s="651">
        <v>308.8</v>
      </c>
      <c r="Q719" s="666">
        <v>0.66666666666666663</v>
      </c>
      <c r="R719" s="650">
        <v>2</v>
      </c>
      <c r="S719" s="666">
        <v>0.66666666666666663</v>
      </c>
      <c r="T719" s="731">
        <v>1</v>
      </c>
      <c r="U719" s="689">
        <v>0.5</v>
      </c>
    </row>
    <row r="720" spans="1:21" ht="14.4" customHeight="1" x14ac:dyDescent="0.3">
      <c r="A720" s="649">
        <v>21</v>
      </c>
      <c r="B720" s="650" t="s">
        <v>581</v>
      </c>
      <c r="C720" s="650">
        <v>89301212</v>
      </c>
      <c r="D720" s="729" t="s">
        <v>5559</v>
      </c>
      <c r="E720" s="730" t="s">
        <v>3636</v>
      </c>
      <c r="F720" s="650" t="s">
        <v>3625</v>
      </c>
      <c r="G720" s="650" t="s">
        <v>4081</v>
      </c>
      <c r="H720" s="650" t="s">
        <v>1839</v>
      </c>
      <c r="I720" s="650" t="s">
        <v>3003</v>
      </c>
      <c r="J720" s="650" t="s">
        <v>3571</v>
      </c>
      <c r="K720" s="650" t="s">
        <v>3572</v>
      </c>
      <c r="L720" s="651">
        <v>514.67999999999995</v>
      </c>
      <c r="M720" s="651">
        <v>3088.08</v>
      </c>
      <c r="N720" s="650">
        <v>6</v>
      </c>
      <c r="O720" s="731">
        <v>6</v>
      </c>
      <c r="P720" s="651">
        <v>2058.7199999999998</v>
      </c>
      <c r="Q720" s="666">
        <v>0.66666666666666663</v>
      </c>
      <c r="R720" s="650">
        <v>4</v>
      </c>
      <c r="S720" s="666">
        <v>0.66666666666666663</v>
      </c>
      <c r="T720" s="731">
        <v>4</v>
      </c>
      <c r="U720" s="689">
        <v>0.66666666666666663</v>
      </c>
    </row>
    <row r="721" spans="1:21" ht="14.4" customHeight="1" x14ac:dyDescent="0.3">
      <c r="A721" s="649">
        <v>21</v>
      </c>
      <c r="B721" s="650" t="s">
        <v>581</v>
      </c>
      <c r="C721" s="650">
        <v>89301212</v>
      </c>
      <c r="D721" s="729" t="s">
        <v>5559</v>
      </c>
      <c r="E721" s="730" t="s">
        <v>3636</v>
      </c>
      <c r="F721" s="650" t="s">
        <v>3625</v>
      </c>
      <c r="G721" s="650" t="s">
        <v>3909</v>
      </c>
      <c r="H721" s="650" t="s">
        <v>582</v>
      </c>
      <c r="I721" s="650" t="s">
        <v>4382</v>
      </c>
      <c r="J721" s="650" t="s">
        <v>4383</v>
      </c>
      <c r="K721" s="650" t="s">
        <v>4384</v>
      </c>
      <c r="L721" s="651">
        <v>547.16999999999996</v>
      </c>
      <c r="M721" s="651">
        <v>1094.3399999999999</v>
      </c>
      <c r="N721" s="650">
        <v>2</v>
      </c>
      <c r="O721" s="731">
        <v>2</v>
      </c>
      <c r="P721" s="651"/>
      <c r="Q721" s="666">
        <v>0</v>
      </c>
      <c r="R721" s="650"/>
      <c r="S721" s="666">
        <v>0</v>
      </c>
      <c r="T721" s="731"/>
      <c r="U721" s="689">
        <v>0</v>
      </c>
    </row>
    <row r="722" spans="1:21" ht="14.4" customHeight="1" x14ac:dyDescent="0.3">
      <c r="A722" s="649">
        <v>21</v>
      </c>
      <c r="B722" s="650" t="s">
        <v>581</v>
      </c>
      <c r="C722" s="650">
        <v>89301212</v>
      </c>
      <c r="D722" s="729" t="s">
        <v>5559</v>
      </c>
      <c r="E722" s="730" t="s">
        <v>3636</v>
      </c>
      <c r="F722" s="650" t="s">
        <v>3625</v>
      </c>
      <c r="G722" s="650" t="s">
        <v>4385</v>
      </c>
      <c r="H722" s="650" t="s">
        <v>582</v>
      </c>
      <c r="I722" s="650" t="s">
        <v>4386</v>
      </c>
      <c r="J722" s="650" t="s">
        <v>4387</v>
      </c>
      <c r="K722" s="650" t="s">
        <v>4388</v>
      </c>
      <c r="L722" s="651">
        <v>0</v>
      </c>
      <c r="M722" s="651">
        <v>0</v>
      </c>
      <c r="N722" s="650">
        <v>8</v>
      </c>
      <c r="O722" s="731">
        <v>2</v>
      </c>
      <c r="P722" s="651">
        <v>0</v>
      </c>
      <c r="Q722" s="666"/>
      <c r="R722" s="650">
        <v>5</v>
      </c>
      <c r="S722" s="666">
        <v>0.625</v>
      </c>
      <c r="T722" s="731">
        <v>1</v>
      </c>
      <c r="U722" s="689">
        <v>0.5</v>
      </c>
    </row>
    <row r="723" spans="1:21" ht="14.4" customHeight="1" x14ac:dyDescent="0.3">
      <c r="A723" s="649">
        <v>21</v>
      </c>
      <c r="B723" s="650" t="s">
        <v>581</v>
      </c>
      <c r="C723" s="650">
        <v>89301212</v>
      </c>
      <c r="D723" s="729" t="s">
        <v>5559</v>
      </c>
      <c r="E723" s="730" t="s">
        <v>3636</v>
      </c>
      <c r="F723" s="650" t="s">
        <v>3625</v>
      </c>
      <c r="G723" s="650" t="s">
        <v>3831</v>
      </c>
      <c r="H723" s="650" t="s">
        <v>1839</v>
      </c>
      <c r="I723" s="650" t="s">
        <v>1886</v>
      </c>
      <c r="J723" s="650" t="s">
        <v>1887</v>
      </c>
      <c r="K723" s="650" t="s">
        <v>1888</v>
      </c>
      <c r="L723" s="651">
        <v>26.89</v>
      </c>
      <c r="M723" s="651">
        <v>26.89</v>
      </c>
      <c r="N723" s="650">
        <v>1</v>
      </c>
      <c r="O723" s="731">
        <v>1</v>
      </c>
      <c r="P723" s="651">
        <v>26.89</v>
      </c>
      <c r="Q723" s="666">
        <v>1</v>
      </c>
      <c r="R723" s="650">
        <v>1</v>
      </c>
      <c r="S723" s="666">
        <v>1</v>
      </c>
      <c r="T723" s="731">
        <v>1</v>
      </c>
      <c r="U723" s="689">
        <v>1</v>
      </c>
    </row>
    <row r="724" spans="1:21" ht="14.4" customHeight="1" x14ac:dyDescent="0.3">
      <c r="A724" s="649">
        <v>21</v>
      </c>
      <c r="B724" s="650" t="s">
        <v>581</v>
      </c>
      <c r="C724" s="650">
        <v>89301212</v>
      </c>
      <c r="D724" s="729" t="s">
        <v>5559</v>
      </c>
      <c r="E724" s="730" t="s">
        <v>3636</v>
      </c>
      <c r="F724" s="650" t="s">
        <v>3625</v>
      </c>
      <c r="G724" s="650" t="s">
        <v>3831</v>
      </c>
      <c r="H724" s="650" t="s">
        <v>582</v>
      </c>
      <c r="I724" s="650" t="s">
        <v>4389</v>
      </c>
      <c r="J724" s="650" t="s">
        <v>4390</v>
      </c>
      <c r="K724" s="650" t="s">
        <v>4084</v>
      </c>
      <c r="L724" s="651">
        <v>314.33999999999997</v>
      </c>
      <c r="M724" s="651">
        <v>314.33999999999997</v>
      </c>
      <c r="N724" s="650">
        <v>1</v>
      </c>
      <c r="O724" s="731">
        <v>0.5</v>
      </c>
      <c r="P724" s="651">
        <v>314.33999999999997</v>
      </c>
      <c r="Q724" s="666">
        <v>1</v>
      </c>
      <c r="R724" s="650">
        <v>1</v>
      </c>
      <c r="S724" s="666">
        <v>1</v>
      </c>
      <c r="T724" s="731">
        <v>0.5</v>
      </c>
      <c r="U724" s="689">
        <v>1</v>
      </c>
    </row>
    <row r="725" spans="1:21" ht="14.4" customHeight="1" x14ac:dyDescent="0.3">
      <c r="A725" s="649">
        <v>21</v>
      </c>
      <c r="B725" s="650" t="s">
        <v>581</v>
      </c>
      <c r="C725" s="650">
        <v>89301212</v>
      </c>
      <c r="D725" s="729" t="s">
        <v>5559</v>
      </c>
      <c r="E725" s="730" t="s">
        <v>3636</v>
      </c>
      <c r="F725" s="650" t="s">
        <v>3625</v>
      </c>
      <c r="G725" s="650" t="s">
        <v>3831</v>
      </c>
      <c r="H725" s="650" t="s">
        <v>1839</v>
      </c>
      <c r="I725" s="650" t="s">
        <v>4083</v>
      </c>
      <c r="J725" s="650" t="s">
        <v>2036</v>
      </c>
      <c r="K725" s="650" t="s">
        <v>4084</v>
      </c>
      <c r="L725" s="651">
        <v>314.33999999999997</v>
      </c>
      <c r="M725" s="651">
        <v>314.33999999999997</v>
      </c>
      <c r="N725" s="650">
        <v>1</v>
      </c>
      <c r="O725" s="731">
        <v>1</v>
      </c>
      <c r="P725" s="651"/>
      <c r="Q725" s="666">
        <v>0</v>
      </c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21</v>
      </c>
      <c r="B726" s="650" t="s">
        <v>581</v>
      </c>
      <c r="C726" s="650">
        <v>89301212</v>
      </c>
      <c r="D726" s="729" t="s">
        <v>5559</v>
      </c>
      <c r="E726" s="730" t="s">
        <v>3636</v>
      </c>
      <c r="F726" s="650" t="s">
        <v>3625</v>
      </c>
      <c r="G726" s="650" t="s">
        <v>3832</v>
      </c>
      <c r="H726" s="650" t="s">
        <v>582</v>
      </c>
      <c r="I726" s="650" t="s">
        <v>4314</v>
      </c>
      <c r="J726" s="650" t="s">
        <v>4045</v>
      </c>
      <c r="K726" s="650" t="s">
        <v>1224</v>
      </c>
      <c r="L726" s="651">
        <v>143.15</v>
      </c>
      <c r="M726" s="651">
        <v>286.3</v>
      </c>
      <c r="N726" s="650">
        <v>2</v>
      </c>
      <c r="O726" s="731">
        <v>1</v>
      </c>
      <c r="P726" s="651">
        <v>286.3</v>
      </c>
      <c r="Q726" s="666">
        <v>1</v>
      </c>
      <c r="R726" s="650">
        <v>2</v>
      </c>
      <c r="S726" s="666">
        <v>1</v>
      </c>
      <c r="T726" s="731">
        <v>1</v>
      </c>
      <c r="U726" s="689">
        <v>1</v>
      </c>
    </row>
    <row r="727" spans="1:21" ht="14.4" customHeight="1" x14ac:dyDescent="0.3">
      <c r="A727" s="649">
        <v>21</v>
      </c>
      <c r="B727" s="650" t="s">
        <v>581</v>
      </c>
      <c r="C727" s="650">
        <v>89301212</v>
      </c>
      <c r="D727" s="729" t="s">
        <v>5559</v>
      </c>
      <c r="E727" s="730" t="s">
        <v>3636</v>
      </c>
      <c r="F727" s="650" t="s">
        <v>3625</v>
      </c>
      <c r="G727" s="650" t="s">
        <v>3832</v>
      </c>
      <c r="H727" s="650" t="s">
        <v>582</v>
      </c>
      <c r="I727" s="650" t="s">
        <v>4391</v>
      </c>
      <c r="J727" s="650" t="s">
        <v>1130</v>
      </c>
      <c r="K727" s="650" t="s">
        <v>4392</v>
      </c>
      <c r="L727" s="651">
        <v>0</v>
      </c>
      <c r="M727" s="651">
        <v>0</v>
      </c>
      <c r="N727" s="650">
        <v>1</v>
      </c>
      <c r="O727" s="731">
        <v>1</v>
      </c>
      <c r="P727" s="651"/>
      <c r="Q727" s="666"/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21</v>
      </c>
      <c r="B728" s="650" t="s">
        <v>581</v>
      </c>
      <c r="C728" s="650">
        <v>89301212</v>
      </c>
      <c r="D728" s="729" t="s">
        <v>5559</v>
      </c>
      <c r="E728" s="730" t="s">
        <v>3636</v>
      </c>
      <c r="F728" s="650" t="s">
        <v>3625</v>
      </c>
      <c r="G728" s="650" t="s">
        <v>4393</v>
      </c>
      <c r="H728" s="650" t="s">
        <v>582</v>
      </c>
      <c r="I728" s="650" t="s">
        <v>2497</v>
      </c>
      <c r="J728" s="650" t="s">
        <v>2498</v>
      </c>
      <c r="K728" s="650" t="s">
        <v>1211</v>
      </c>
      <c r="L728" s="651">
        <v>286.63</v>
      </c>
      <c r="M728" s="651">
        <v>286.63</v>
      </c>
      <c r="N728" s="650">
        <v>1</v>
      </c>
      <c r="O728" s="731">
        <v>1</v>
      </c>
      <c r="P728" s="651">
        <v>286.63</v>
      </c>
      <c r="Q728" s="666">
        <v>1</v>
      </c>
      <c r="R728" s="650">
        <v>1</v>
      </c>
      <c r="S728" s="666">
        <v>1</v>
      </c>
      <c r="T728" s="731">
        <v>1</v>
      </c>
      <c r="U728" s="689">
        <v>1</v>
      </c>
    </row>
    <row r="729" spans="1:21" ht="14.4" customHeight="1" x14ac:dyDescent="0.3">
      <c r="A729" s="649">
        <v>21</v>
      </c>
      <c r="B729" s="650" t="s">
        <v>581</v>
      </c>
      <c r="C729" s="650">
        <v>89301212</v>
      </c>
      <c r="D729" s="729" t="s">
        <v>5559</v>
      </c>
      <c r="E729" s="730" t="s">
        <v>3636</v>
      </c>
      <c r="F729" s="650" t="s">
        <v>3625</v>
      </c>
      <c r="G729" s="650" t="s">
        <v>3836</v>
      </c>
      <c r="H729" s="650" t="s">
        <v>582</v>
      </c>
      <c r="I729" s="650" t="s">
        <v>4324</v>
      </c>
      <c r="J729" s="650" t="s">
        <v>4323</v>
      </c>
      <c r="K729" s="650" t="s">
        <v>980</v>
      </c>
      <c r="L729" s="651">
        <v>0</v>
      </c>
      <c r="M729" s="651">
        <v>0</v>
      </c>
      <c r="N729" s="650">
        <v>2</v>
      </c>
      <c r="O729" s="731">
        <v>1</v>
      </c>
      <c r="P729" s="651">
        <v>0</v>
      </c>
      <c r="Q729" s="666"/>
      <c r="R729" s="650">
        <v>2</v>
      </c>
      <c r="S729" s="666">
        <v>1</v>
      </c>
      <c r="T729" s="731">
        <v>1</v>
      </c>
      <c r="U729" s="689">
        <v>1</v>
      </c>
    </row>
    <row r="730" spans="1:21" ht="14.4" customHeight="1" x14ac:dyDescent="0.3">
      <c r="A730" s="649">
        <v>21</v>
      </c>
      <c r="B730" s="650" t="s">
        <v>581</v>
      </c>
      <c r="C730" s="650">
        <v>89301212</v>
      </c>
      <c r="D730" s="729" t="s">
        <v>5559</v>
      </c>
      <c r="E730" s="730" t="s">
        <v>3636</v>
      </c>
      <c r="F730" s="650" t="s">
        <v>3625</v>
      </c>
      <c r="G730" s="650" t="s">
        <v>3836</v>
      </c>
      <c r="H730" s="650" t="s">
        <v>582</v>
      </c>
      <c r="I730" s="650" t="s">
        <v>4394</v>
      </c>
      <c r="J730" s="650" t="s">
        <v>976</v>
      </c>
      <c r="K730" s="650" t="s">
        <v>1903</v>
      </c>
      <c r="L730" s="651">
        <v>0</v>
      </c>
      <c r="M730" s="651">
        <v>0</v>
      </c>
      <c r="N730" s="650">
        <v>1</v>
      </c>
      <c r="O730" s="731">
        <v>1</v>
      </c>
      <c r="P730" s="651"/>
      <c r="Q730" s="666"/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21</v>
      </c>
      <c r="B731" s="650" t="s">
        <v>581</v>
      </c>
      <c r="C731" s="650">
        <v>89301212</v>
      </c>
      <c r="D731" s="729" t="s">
        <v>5559</v>
      </c>
      <c r="E731" s="730" t="s">
        <v>3636</v>
      </c>
      <c r="F731" s="650" t="s">
        <v>3625</v>
      </c>
      <c r="G731" s="650" t="s">
        <v>3836</v>
      </c>
      <c r="H731" s="650" t="s">
        <v>582</v>
      </c>
      <c r="I731" s="650" t="s">
        <v>979</v>
      </c>
      <c r="J731" s="650" t="s">
        <v>976</v>
      </c>
      <c r="K731" s="650" t="s">
        <v>980</v>
      </c>
      <c r="L731" s="651">
        <v>0</v>
      </c>
      <c r="M731" s="651">
        <v>0</v>
      </c>
      <c r="N731" s="650">
        <v>5</v>
      </c>
      <c r="O731" s="731">
        <v>2.5</v>
      </c>
      <c r="P731" s="651">
        <v>0</v>
      </c>
      <c r="Q731" s="666"/>
      <c r="R731" s="650">
        <v>2</v>
      </c>
      <c r="S731" s="666">
        <v>0.4</v>
      </c>
      <c r="T731" s="731">
        <v>1</v>
      </c>
      <c r="U731" s="689">
        <v>0.4</v>
      </c>
    </row>
    <row r="732" spans="1:21" ht="14.4" customHeight="1" x14ac:dyDescent="0.3">
      <c r="A732" s="649">
        <v>21</v>
      </c>
      <c r="B732" s="650" t="s">
        <v>581</v>
      </c>
      <c r="C732" s="650">
        <v>89301212</v>
      </c>
      <c r="D732" s="729" t="s">
        <v>5559</v>
      </c>
      <c r="E732" s="730" t="s">
        <v>3636</v>
      </c>
      <c r="F732" s="650" t="s">
        <v>3625</v>
      </c>
      <c r="G732" s="650" t="s">
        <v>3836</v>
      </c>
      <c r="H732" s="650" t="s">
        <v>582</v>
      </c>
      <c r="I732" s="650" t="s">
        <v>4395</v>
      </c>
      <c r="J732" s="650" t="s">
        <v>4396</v>
      </c>
      <c r="K732" s="650" t="s">
        <v>980</v>
      </c>
      <c r="L732" s="651">
        <v>0</v>
      </c>
      <c r="M732" s="651">
        <v>0</v>
      </c>
      <c r="N732" s="650">
        <v>1</v>
      </c>
      <c r="O732" s="731">
        <v>0.5</v>
      </c>
      <c r="P732" s="651"/>
      <c r="Q732" s="666"/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21</v>
      </c>
      <c r="B733" s="650" t="s">
        <v>581</v>
      </c>
      <c r="C733" s="650">
        <v>89301212</v>
      </c>
      <c r="D733" s="729" t="s">
        <v>5559</v>
      </c>
      <c r="E733" s="730" t="s">
        <v>3636</v>
      </c>
      <c r="F733" s="650" t="s">
        <v>3625</v>
      </c>
      <c r="G733" s="650" t="s">
        <v>3836</v>
      </c>
      <c r="H733" s="650" t="s">
        <v>582</v>
      </c>
      <c r="I733" s="650" t="s">
        <v>4397</v>
      </c>
      <c r="J733" s="650" t="s">
        <v>4323</v>
      </c>
      <c r="K733" s="650" t="s">
        <v>980</v>
      </c>
      <c r="L733" s="651">
        <v>0</v>
      </c>
      <c r="M733" s="651">
        <v>0</v>
      </c>
      <c r="N733" s="650">
        <v>1</v>
      </c>
      <c r="O733" s="731">
        <v>1</v>
      </c>
      <c r="P733" s="651">
        <v>0</v>
      </c>
      <c r="Q733" s="666"/>
      <c r="R733" s="650">
        <v>1</v>
      </c>
      <c r="S733" s="666">
        <v>1</v>
      </c>
      <c r="T733" s="731">
        <v>1</v>
      </c>
      <c r="U733" s="689">
        <v>1</v>
      </c>
    </row>
    <row r="734" spans="1:21" ht="14.4" customHeight="1" x14ac:dyDescent="0.3">
      <c r="A734" s="649">
        <v>21</v>
      </c>
      <c r="B734" s="650" t="s">
        <v>581</v>
      </c>
      <c r="C734" s="650">
        <v>89301212</v>
      </c>
      <c r="D734" s="729" t="s">
        <v>5559</v>
      </c>
      <c r="E734" s="730" t="s">
        <v>3636</v>
      </c>
      <c r="F734" s="650" t="s">
        <v>3625</v>
      </c>
      <c r="G734" s="650" t="s">
        <v>4398</v>
      </c>
      <c r="H734" s="650" t="s">
        <v>582</v>
      </c>
      <c r="I734" s="650" t="s">
        <v>4399</v>
      </c>
      <c r="J734" s="650" t="s">
        <v>4400</v>
      </c>
      <c r="K734" s="650" t="s">
        <v>4401</v>
      </c>
      <c r="L734" s="651">
        <v>1313.2</v>
      </c>
      <c r="M734" s="651">
        <v>1313.2</v>
      </c>
      <c r="N734" s="650">
        <v>1</v>
      </c>
      <c r="O734" s="731">
        <v>0.5</v>
      </c>
      <c r="P734" s="651">
        <v>1313.2</v>
      </c>
      <c r="Q734" s="666">
        <v>1</v>
      </c>
      <c r="R734" s="650">
        <v>1</v>
      </c>
      <c r="S734" s="666">
        <v>1</v>
      </c>
      <c r="T734" s="731">
        <v>0.5</v>
      </c>
      <c r="U734" s="689">
        <v>1</v>
      </c>
    </row>
    <row r="735" spans="1:21" ht="14.4" customHeight="1" x14ac:dyDescent="0.3">
      <c r="A735" s="649">
        <v>21</v>
      </c>
      <c r="B735" s="650" t="s">
        <v>581</v>
      </c>
      <c r="C735" s="650">
        <v>89301212</v>
      </c>
      <c r="D735" s="729" t="s">
        <v>5559</v>
      </c>
      <c r="E735" s="730" t="s">
        <v>3636</v>
      </c>
      <c r="F735" s="650" t="s">
        <v>3625</v>
      </c>
      <c r="G735" s="650" t="s">
        <v>4402</v>
      </c>
      <c r="H735" s="650" t="s">
        <v>582</v>
      </c>
      <c r="I735" s="650" t="s">
        <v>4403</v>
      </c>
      <c r="J735" s="650" t="s">
        <v>4404</v>
      </c>
      <c r="K735" s="650" t="s">
        <v>4405</v>
      </c>
      <c r="L735" s="651">
        <v>9453.35</v>
      </c>
      <c r="M735" s="651">
        <v>9453.35</v>
      </c>
      <c r="N735" s="650">
        <v>1</v>
      </c>
      <c r="O735" s="731">
        <v>1</v>
      </c>
      <c r="P735" s="651">
        <v>9453.35</v>
      </c>
      <c r="Q735" s="666">
        <v>1</v>
      </c>
      <c r="R735" s="650">
        <v>1</v>
      </c>
      <c r="S735" s="666">
        <v>1</v>
      </c>
      <c r="T735" s="731">
        <v>1</v>
      </c>
      <c r="U735" s="689">
        <v>1</v>
      </c>
    </row>
    <row r="736" spans="1:21" ht="14.4" customHeight="1" x14ac:dyDescent="0.3">
      <c r="A736" s="649">
        <v>21</v>
      </c>
      <c r="B736" s="650" t="s">
        <v>581</v>
      </c>
      <c r="C736" s="650">
        <v>89301212</v>
      </c>
      <c r="D736" s="729" t="s">
        <v>5559</v>
      </c>
      <c r="E736" s="730" t="s">
        <v>3636</v>
      </c>
      <c r="F736" s="650" t="s">
        <v>3627</v>
      </c>
      <c r="G736" s="650" t="s">
        <v>3844</v>
      </c>
      <c r="H736" s="650" t="s">
        <v>582</v>
      </c>
      <c r="I736" s="650" t="s">
        <v>3845</v>
      </c>
      <c r="J736" s="650" t="s">
        <v>3846</v>
      </c>
      <c r="K736" s="650" t="s">
        <v>3847</v>
      </c>
      <c r="L736" s="651">
        <v>1267.1199999999999</v>
      </c>
      <c r="M736" s="651">
        <v>1267.1199999999999</v>
      </c>
      <c r="N736" s="650">
        <v>1</v>
      </c>
      <c r="O736" s="731">
        <v>1</v>
      </c>
      <c r="P736" s="651">
        <v>1267.1199999999999</v>
      </c>
      <c r="Q736" s="666">
        <v>1</v>
      </c>
      <c r="R736" s="650">
        <v>1</v>
      </c>
      <c r="S736" s="666">
        <v>1</v>
      </c>
      <c r="T736" s="731">
        <v>1</v>
      </c>
      <c r="U736" s="689">
        <v>1</v>
      </c>
    </row>
    <row r="737" spans="1:21" ht="14.4" customHeight="1" x14ac:dyDescent="0.3">
      <c r="A737" s="649">
        <v>21</v>
      </c>
      <c r="B737" s="650" t="s">
        <v>581</v>
      </c>
      <c r="C737" s="650">
        <v>89301212</v>
      </c>
      <c r="D737" s="729" t="s">
        <v>5559</v>
      </c>
      <c r="E737" s="730" t="s">
        <v>3637</v>
      </c>
      <c r="F737" s="650" t="s">
        <v>3625</v>
      </c>
      <c r="G737" s="650" t="s">
        <v>3692</v>
      </c>
      <c r="H737" s="650" t="s">
        <v>1839</v>
      </c>
      <c r="I737" s="650" t="s">
        <v>2996</v>
      </c>
      <c r="J737" s="650" t="s">
        <v>3581</v>
      </c>
      <c r="K737" s="650" t="s">
        <v>3582</v>
      </c>
      <c r="L737" s="651">
        <v>25.03</v>
      </c>
      <c r="M737" s="651">
        <v>25.03</v>
      </c>
      <c r="N737" s="650">
        <v>1</v>
      </c>
      <c r="O737" s="731">
        <v>0.5</v>
      </c>
      <c r="P737" s="651">
        <v>25.03</v>
      </c>
      <c r="Q737" s="666">
        <v>1</v>
      </c>
      <c r="R737" s="650">
        <v>1</v>
      </c>
      <c r="S737" s="666">
        <v>1</v>
      </c>
      <c r="T737" s="731">
        <v>0.5</v>
      </c>
      <c r="U737" s="689">
        <v>1</v>
      </c>
    </row>
    <row r="738" spans="1:21" ht="14.4" customHeight="1" x14ac:dyDescent="0.3">
      <c r="A738" s="649">
        <v>21</v>
      </c>
      <c r="B738" s="650" t="s">
        <v>581</v>
      </c>
      <c r="C738" s="650">
        <v>89301212</v>
      </c>
      <c r="D738" s="729" t="s">
        <v>5559</v>
      </c>
      <c r="E738" s="730" t="s">
        <v>3637</v>
      </c>
      <c r="F738" s="650" t="s">
        <v>3625</v>
      </c>
      <c r="G738" s="650" t="s">
        <v>3692</v>
      </c>
      <c r="H738" s="650" t="s">
        <v>1839</v>
      </c>
      <c r="I738" s="650" t="s">
        <v>1941</v>
      </c>
      <c r="J738" s="650" t="s">
        <v>3506</v>
      </c>
      <c r="K738" s="650" t="s">
        <v>3507</v>
      </c>
      <c r="L738" s="651">
        <v>6.98</v>
      </c>
      <c r="M738" s="651">
        <v>6.98</v>
      </c>
      <c r="N738" s="650">
        <v>1</v>
      </c>
      <c r="O738" s="731">
        <v>1</v>
      </c>
      <c r="P738" s="651">
        <v>6.98</v>
      </c>
      <c r="Q738" s="666">
        <v>1</v>
      </c>
      <c r="R738" s="650">
        <v>1</v>
      </c>
      <c r="S738" s="666">
        <v>1</v>
      </c>
      <c r="T738" s="731">
        <v>1</v>
      </c>
      <c r="U738" s="689">
        <v>1</v>
      </c>
    </row>
    <row r="739" spans="1:21" ht="14.4" customHeight="1" x14ac:dyDescent="0.3">
      <c r="A739" s="649">
        <v>21</v>
      </c>
      <c r="B739" s="650" t="s">
        <v>581</v>
      </c>
      <c r="C739" s="650">
        <v>89301212</v>
      </c>
      <c r="D739" s="729" t="s">
        <v>5559</v>
      </c>
      <c r="E739" s="730" t="s">
        <v>3637</v>
      </c>
      <c r="F739" s="650" t="s">
        <v>3625</v>
      </c>
      <c r="G739" s="650" t="s">
        <v>3692</v>
      </c>
      <c r="H739" s="650" t="s">
        <v>1839</v>
      </c>
      <c r="I739" s="650" t="s">
        <v>2028</v>
      </c>
      <c r="J739" s="650" t="s">
        <v>3508</v>
      </c>
      <c r="K739" s="650" t="s">
        <v>3509</v>
      </c>
      <c r="L739" s="651">
        <v>10.73</v>
      </c>
      <c r="M739" s="651">
        <v>21.46</v>
      </c>
      <c r="N739" s="650">
        <v>2</v>
      </c>
      <c r="O739" s="731">
        <v>1</v>
      </c>
      <c r="P739" s="651">
        <v>21.46</v>
      </c>
      <c r="Q739" s="666">
        <v>1</v>
      </c>
      <c r="R739" s="650">
        <v>2</v>
      </c>
      <c r="S739" s="666">
        <v>1</v>
      </c>
      <c r="T739" s="731">
        <v>1</v>
      </c>
      <c r="U739" s="689">
        <v>1</v>
      </c>
    </row>
    <row r="740" spans="1:21" ht="14.4" customHeight="1" x14ac:dyDescent="0.3">
      <c r="A740" s="649">
        <v>21</v>
      </c>
      <c r="B740" s="650" t="s">
        <v>581</v>
      </c>
      <c r="C740" s="650">
        <v>89301212</v>
      </c>
      <c r="D740" s="729" t="s">
        <v>5559</v>
      </c>
      <c r="E740" s="730" t="s">
        <v>3637</v>
      </c>
      <c r="F740" s="650" t="s">
        <v>3625</v>
      </c>
      <c r="G740" s="650" t="s">
        <v>3692</v>
      </c>
      <c r="H740" s="650" t="s">
        <v>1839</v>
      </c>
      <c r="I740" s="650" t="s">
        <v>2920</v>
      </c>
      <c r="J740" s="650" t="s">
        <v>3583</v>
      </c>
      <c r="K740" s="650" t="s">
        <v>2802</v>
      </c>
      <c r="L740" s="651">
        <v>17.690000000000001</v>
      </c>
      <c r="M740" s="651">
        <v>159.21</v>
      </c>
      <c r="N740" s="650">
        <v>9</v>
      </c>
      <c r="O740" s="731">
        <v>4.5</v>
      </c>
      <c r="P740" s="651">
        <v>159.21</v>
      </c>
      <c r="Q740" s="666">
        <v>1</v>
      </c>
      <c r="R740" s="650">
        <v>9</v>
      </c>
      <c r="S740" s="666">
        <v>1</v>
      </c>
      <c r="T740" s="731">
        <v>4.5</v>
      </c>
      <c r="U740" s="689">
        <v>1</v>
      </c>
    </row>
    <row r="741" spans="1:21" ht="14.4" customHeight="1" x14ac:dyDescent="0.3">
      <c r="A741" s="649">
        <v>21</v>
      </c>
      <c r="B741" s="650" t="s">
        <v>581</v>
      </c>
      <c r="C741" s="650">
        <v>89301212</v>
      </c>
      <c r="D741" s="729" t="s">
        <v>5559</v>
      </c>
      <c r="E741" s="730" t="s">
        <v>3637</v>
      </c>
      <c r="F741" s="650" t="s">
        <v>3625</v>
      </c>
      <c r="G741" s="650" t="s">
        <v>4406</v>
      </c>
      <c r="H741" s="650" t="s">
        <v>582</v>
      </c>
      <c r="I741" s="650" t="s">
        <v>4407</v>
      </c>
      <c r="J741" s="650" t="s">
        <v>4408</v>
      </c>
      <c r="K741" s="650" t="s">
        <v>2695</v>
      </c>
      <c r="L741" s="651">
        <v>45.75</v>
      </c>
      <c r="M741" s="651">
        <v>45.75</v>
      </c>
      <c r="N741" s="650">
        <v>1</v>
      </c>
      <c r="O741" s="731">
        <v>1</v>
      </c>
      <c r="P741" s="651">
        <v>45.75</v>
      </c>
      <c r="Q741" s="666">
        <v>1</v>
      </c>
      <c r="R741" s="650">
        <v>1</v>
      </c>
      <c r="S741" s="666">
        <v>1</v>
      </c>
      <c r="T741" s="731">
        <v>1</v>
      </c>
      <c r="U741" s="689">
        <v>1</v>
      </c>
    </row>
    <row r="742" spans="1:21" ht="14.4" customHeight="1" x14ac:dyDescent="0.3">
      <c r="A742" s="649">
        <v>21</v>
      </c>
      <c r="B742" s="650" t="s">
        <v>581</v>
      </c>
      <c r="C742" s="650">
        <v>89301212</v>
      </c>
      <c r="D742" s="729" t="s">
        <v>5559</v>
      </c>
      <c r="E742" s="730" t="s">
        <v>3637</v>
      </c>
      <c r="F742" s="650" t="s">
        <v>3625</v>
      </c>
      <c r="G742" s="650" t="s">
        <v>4409</v>
      </c>
      <c r="H742" s="650" t="s">
        <v>582</v>
      </c>
      <c r="I742" s="650" t="s">
        <v>2405</v>
      </c>
      <c r="J742" s="650" t="s">
        <v>2435</v>
      </c>
      <c r="K742" s="650" t="s">
        <v>4410</v>
      </c>
      <c r="L742" s="651">
        <v>128.9</v>
      </c>
      <c r="M742" s="651">
        <v>515.6</v>
      </c>
      <c r="N742" s="650">
        <v>4</v>
      </c>
      <c r="O742" s="731">
        <v>1.5</v>
      </c>
      <c r="P742" s="651">
        <v>515.6</v>
      </c>
      <c r="Q742" s="666">
        <v>1</v>
      </c>
      <c r="R742" s="650">
        <v>4</v>
      </c>
      <c r="S742" s="666">
        <v>1</v>
      </c>
      <c r="T742" s="731">
        <v>1.5</v>
      </c>
      <c r="U742" s="689">
        <v>1</v>
      </c>
    </row>
    <row r="743" spans="1:21" ht="14.4" customHeight="1" x14ac:dyDescent="0.3">
      <c r="A743" s="649">
        <v>21</v>
      </c>
      <c r="B743" s="650" t="s">
        <v>581</v>
      </c>
      <c r="C743" s="650">
        <v>89301212</v>
      </c>
      <c r="D743" s="729" t="s">
        <v>5559</v>
      </c>
      <c r="E743" s="730" t="s">
        <v>3637</v>
      </c>
      <c r="F743" s="650" t="s">
        <v>3625</v>
      </c>
      <c r="G743" s="650" t="s">
        <v>4409</v>
      </c>
      <c r="H743" s="650" t="s">
        <v>582</v>
      </c>
      <c r="I743" s="650" t="s">
        <v>4411</v>
      </c>
      <c r="J743" s="650" t="s">
        <v>2435</v>
      </c>
      <c r="K743" s="650" t="s">
        <v>4412</v>
      </c>
      <c r="L743" s="651">
        <v>0</v>
      </c>
      <c r="M743" s="651">
        <v>0</v>
      </c>
      <c r="N743" s="650">
        <v>2</v>
      </c>
      <c r="O743" s="731">
        <v>1</v>
      </c>
      <c r="P743" s="651">
        <v>0</v>
      </c>
      <c r="Q743" s="666"/>
      <c r="R743" s="650">
        <v>2</v>
      </c>
      <c r="S743" s="666">
        <v>1</v>
      </c>
      <c r="T743" s="731">
        <v>1</v>
      </c>
      <c r="U743" s="689">
        <v>1</v>
      </c>
    </row>
    <row r="744" spans="1:21" ht="14.4" customHeight="1" x14ac:dyDescent="0.3">
      <c r="A744" s="649">
        <v>21</v>
      </c>
      <c r="B744" s="650" t="s">
        <v>581</v>
      </c>
      <c r="C744" s="650">
        <v>89301212</v>
      </c>
      <c r="D744" s="729" t="s">
        <v>5559</v>
      </c>
      <c r="E744" s="730" t="s">
        <v>3637</v>
      </c>
      <c r="F744" s="650" t="s">
        <v>3625</v>
      </c>
      <c r="G744" s="650" t="s">
        <v>3862</v>
      </c>
      <c r="H744" s="650" t="s">
        <v>582</v>
      </c>
      <c r="I744" s="650" t="s">
        <v>4413</v>
      </c>
      <c r="J744" s="650" t="s">
        <v>4414</v>
      </c>
      <c r="K744" s="650" t="s">
        <v>2275</v>
      </c>
      <c r="L744" s="651">
        <v>0</v>
      </c>
      <c r="M744" s="651">
        <v>0</v>
      </c>
      <c r="N744" s="650">
        <v>1</v>
      </c>
      <c r="O744" s="731">
        <v>1</v>
      </c>
      <c r="P744" s="651">
        <v>0</v>
      </c>
      <c r="Q744" s="666"/>
      <c r="R744" s="650">
        <v>1</v>
      </c>
      <c r="S744" s="666">
        <v>1</v>
      </c>
      <c r="T744" s="731">
        <v>1</v>
      </c>
      <c r="U744" s="689">
        <v>1</v>
      </c>
    </row>
    <row r="745" spans="1:21" ht="14.4" customHeight="1" x14ac:dyDescent="0.3">
      <c r="A745" s="649">
        <v>21</v>
      </c>
      <c r="B745" s="650" t="s">
        <v>581</v>
      </c>
      <c r="C745" s="650">
        <v>89301212</v>
      </c>
      <c r="D745" s="729" t="s">
        <v>5559</v>
      </c>
      <c r="E745" s="730" t="s">
        <v>3637</v>
      </c>
      <c r="F745" s="650" t="s">
        <v>3625</v>
      </c>
      <c r="G745" s="650" t="s">
        <v>4415</v>
      </c>
      <c r="H745" s="650" t="s">
        <v>1839</v>
      </c>
      <c r="I745" s="650" t="s">
        <v>2922</v>
      </c>
      <c r="J745" s="650" t="s">
        <v>2923</v>
      </c>
      <c r="K745" s="650" t="s">
        <v>1035</v>
      </c>
      <c r="L745" s="651">
        <v>118.82</v>
      </c>
      <c r="M745" s="651">
        <v>118.82</v>
      </c>
      <c r="N745" s="650">
        <v>1</v>
      </c>
      <c r="O745" s="731">
        <v>0.5</v>
      </c>
      <c r="P745" s="651"/>
      <c r="Q745" s="666">
        <v>0</v>
      </c>
      <c r="R745" s="650"/>
      <c r="S745" s="666">
        <v>0</v>
      </c>
      <c r="T745" s="731"/>
      <c r="U745" s="689">
        <v>0</v>
      </c>
    </row>
    <row r="746" spans="1:21" ht="14.4" customHeight="1" x14ac:dyDescent="0.3">
      <c r="A746" s="649">
        <v>21</v>
      </c>
      <c r="B746" s="650" t="s">
        <v>581</v>
      </c>
      <c r="C746" s="650">
        <v>89301212</v>
      </c>
      <c r="D746" s="729" t="s">
        <v>5559</v>
      </c>
      <c r="E746" s="730" t="s">
        <v>3637</v>
      </c>
      <c r="F746" s="650" t="s">
        <v>3625</v>
      </c>
      <c r="G746" s="650" t="s">
        <v>4415</v>
      </c>
      <c r="H746" s="650" t="s">
        <v>1839</v>
      </c>
      <c r="I746" s="650" t="s">
        <v>4416</v>
      </c>
      <c r="J746" s="650" t="s">
        <v>2923</v>
      </c>
      <c r="K746" s="650" t="s">
        <v>1035</v>
      </c>
      <c r="L746" s="651">
        <v>0</v>
      </c>
      <c r="M746" s="651">
        <v>0</v>
      </c>
      <c r="N746" s="650">
        <v>2</v>
      </c>
      <c r="O746" s="731">
        <v>0.5</v>
      </c>
      <c r="P746" s="651"/>
      <c r="Q746" s="666"/>
      <c r="R746" s="650"/>
      <c r="S746" s="666">
        <v>0</v>
      </c>
      <c r="T746" s="731"/>
      <c r="U746" s="689">
        <v>0</v>
      </c>
    </row>
    <row r="747" spans="1:21" ht="14.4" customHeight="1" x14ac:dyDescent="0.3">
      <c r="A747" s="649">
        <v>21</v>
      </c>
      <c r="B747" s="650" t="s">
        <v>581</v>
      </c>
      <c r="C747" s="650">
        <v>89301212</v>
      </c>
      <c r="D747" s="729" t="s">
        <v>5559</v>
      </c>
      <c r="E747" s="730" t="s">
        <v>3637</v>
      </c>
      <c r="F747" s="650" t="s">
        <v>3625</v>
      </c>
      <c r="G747" s="650" t="s">
        <v>3874</v>
      </c>
      <c r="H747" s="650" t="s">
        <v>582</v>
      </c>
      <c r="I747" s="650" t="s">
        <v>2392</v>
      </c>
      <c r="J747" s="650" t="s">
        <v>2393</v>
      </c>
      <c r="K747" s="650" t="s">
        <v>3875</v>
      </c>
      <c r="L747" s="651">
        <v>242.93</v>
      </c>
      <c r="M747" s="651">
        <v>242.93</v>
      </c>
      <c r="N747" s="650">
        <v>1</v>
      </c>
      <c r="O747" s="731">
        <v>1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21</v>
      </c>
      <c r="B748" s="650" t="s">
        <v>581</v>
      </c>
      <c r="C748" s="650">
        <v>89301212</v>
      </c>
      <c r="D748" s="729" t="s">
        <v>5559</v>
      </c>
      <c r="E748" s="730" t="s">
        <v>3637</v>
      </c>
      <c r="F748" s="650" t="s">
        <v>3625</v>
      </c>
      <c r="G748" s="650" t="s">
        <v>4417</v>
      </c>
      <c r="H748" s="650" t="s">
        <v>582</v>
      </c>
      <c r="I748" s="650" t="s">
        <v>4418</v>
      </c>
      <c r="J748" s="650" t="s">
        <v>2668</v>
      </c>
      <c r="K748" s="650" t="s">
        <v>4419</v>
      </c>
      <c r="L748" s="651">
        <v>136.58000000000001</v>
      </c>
      <c r="M748" s="651">
        <v>273.16000000000003</v>
      </c>
      <c r="N748" s="650">
        <v>2</v>
      </c>
      <c r="O748" s="731">
        <v>0.5</v>
      </c>
      <c r="P748" s="651">
        <v>273.16000000000003</v>
      </c>
      <c r="Q748" s="666">
        <v>1</v>
      </c>
      <c r="R748" s="650">
        <v>2</v>
      </c>
      <c r="S748" s="666">
        <v>1</v>
      </c>
      <c r="T748" s="731">
        <v>0.5</v>
      </c>
      <c r="U748" s="689">
        <v>1</v>
      </c>
    </row>
    <row r="749" spans="1:21" ht="14.4" customHeight="1" x14ac:dyDescent="0.3">
      <c r="A749" s="649">
        <v>21</v>
      </c>
      <c r="B749" s="650" t="s">
        <v>581</v>
      </c>
      <c r="C749" s="650">
        <v>89301212</v>
      </c>
      <c r="D749" s="729" t="s">
        <v>5559</v>
      </c>
      <c r="E749" s="730" t="s">
        <v>3637</v>
      </c>
      <c r="F749" s="650" t="s">
        <v>3625</v>
      </c>
      <c r="G749" s="650" t="s">
        <v>4420</v>
      </c>
      <c r="H749" s="650" t="s">
        <v>582</v>
      </c>
      <c r="I749" s="650" t="s">
        <v>718</v>
      </c>
      <c r="J749" s="650" t="s">
        <v>719</v>
      </c>
      <c r="K749" s="650" t="s">
        <v>720</v>
      </c>
      <c r="L749" s="651">
        <v>238.94</v>
      </c>
      <c r="M749" s="651">
        <v>238.94</v>
      </c>
      <c r="N749" s="650">
        <v>1</v>
      </c>
      <c r="O749" s="731">
        <v>0.5</v>
      </c>
      <c r="P749" s="651">
        <v>238.94</v>
      </c>
      <c r="Q749" s="666">
        <v>1</v>
      </c>
      <c r="R749" s="650">
        <v>1</v>
      </c>
      <c r="S749" s="666">
        <v>1</v>
      </c>
      <c r="T749" s="731">
        <v>0.5</v>
      </c>
      <c r="U749" s="689">
        <v>1</v>
      </c>
    </row>
    <row r="750" spans="1:21" ht="14.4" customHeight="1" x14ac:dyDescent="0.3">
      <c r="A750" s="649">
        <v>21</v>
      </c>
      <c r="B750" s="650" t="s">
        <v>581</v>
      </c>
      <c r="C750" s="650">
        <v>89301212</v>
      </c>
      <c r="D750" s="729" t="s">
        <v>5559</v>
      </c>
      <c r="E750" s="730" t="s">
        <v>3637</v>
      </c>
      <c r="F750" s="650" t="s">
        <v>3625</v>
      </c>
      <c r="G750" s="650" t="s">
        <v>4420</v>
      </c>
      <c r="H750" s="650" t="s">
        <v>582</v>
      </c>
      <c r="I750" s="650" t="s">
        <v>4421</v>
      </c>
      <c r="J750" s="650" t="s">
        <v>4422</v>
      </c>
      <c r="K750" s="650" t="s">
        <v>4423</v>
      </c>
      <c r="L750" s="651">
        <v>0</v>
      </c>
      <c r="M750" s="651">
        <v>0</v>
      </c>
      <c r="N750" s="650">
        <v>2</v>
      </c>
      <c r="O750" s="731">
        <v>1</v>
      </c>
      <c r="P750" s="651">
        <v>0</v>
      </c>
      <c r="Q750" s="666"/>
      <c r="R750" s="650">
        <v>2</v>
      </c>
      <c r="S750" s="666">
        <v>1</v>
      </c>
      <c r="T750" s="731">
        <v>1</v>
      </c>
      <c r="U750" s="689">
        <v>1</v>
      </c>
    </row>
    <row r="751" spans="1:21" ht="14.4" customHeight="1" x14ac:dyDescent="0.3">
      <c r="A751" s="649">
        <v>21</v>
      </c>
      <c r="B751" s="650" t="s">
        <v>581</v>
      </c>
      <c r="C751" s="650">
        <v>89301212</v>
      </c>
      <c r="D751" s="729" t="s">
        <v>5559</v>
      </c>
      <c r="E751" s="730" t="s">
        <v>3637</v>
      </c>
      <c r="F751" s="650" t="s">
        <v>3625</v>
      </c>
      <c r="G751" s="650" t="s">
        <v>4424</v>
      </c>
      <c r="H751" s="650" t="s">
        <v>1839</v>
      </c>
      <c r="I751" s="650" t="s">
        <v>4425</v>
      </c>
      <c r="J751" s="650" t="s">
        <v>4426</v>
      </c>
      <c r="K751" s="650" t="s">
        <v>4427</v>
      </c>
      <c r="L751" s="651">
        <v>961.21</v>
      </c>
      <c r="M751" s="651">
        <v>1922.42</v>
      </c>
      <c r="N751" s="650">
        <v>2</v>
      </c>
      <c r="O751" s="731">
        <v>1</v>
      </c>
      <c r="P751" s="651">
        <v>961.21</v>
      </c>
      <c r="Q751" s="666">
        <v>0.5</v>
      </c>
      <c r="R751" s="650">
        <v>1</v>
      </c>
      <c r="S751" s="666">
        <v>0.5</v>
      </c>
      <c r="T751" s="731">
        <v>0.5</v>
      </c>
      <c r="U751" s="689">
        <v>0.5</v>
      </c>
    </row>
    <row r="752" spans="1:21" ht="14.4" customHeight="1" x14ac:dyDescent="0.3">
      <c r="A752" s="649">
        <v>21</v>
      </c>
      <c r="B752" s="650" t="s">
        <v>581</v>
      </c>
      <c r="C752" s="650">
        <v>89301212</v>
      </c>
      <c r="D752" s="729" t="s">
        <v>5559</v>
      </c>
      <c r="E752" s="730" t="s">
        <v>3637</v>
      </c>
      <c r="F752" s="650" t="s">
        <v>3625</v>
      </c>
      <c r="G752" s="650" t="s">
        <v>4424</v>
      </c>
      <c r="H752" s="650" t="s">
        <v>1839</v>
      </c>
      <c r="I752" s="650" t="s">
        <v>4428</v>
      </c>
      <c r="J752" s="650" t="s">
        <v>4429</v>
      </c>
      <c r="K752" s="650" t="s">
        <v>4430</v>
      </c>
      <c r="L752" s="651">
        <v>1309.48</v>
      </c>
      <c r="M752" s="651">
        <v>1309.48</v>
      </c>
      <c r="N752" s="650">
        <v>1</v>
      </c>
      <c r="O752" s="731">
        <v>0.5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21</v>
      </c>
      <c r="B753" s="650" t="s">
        <v>581</v>
      </c>
      <c r="C753" s="650">
        <v>89301212</v>
      </c>
      <c r="D753" s="729" t="s">
        <v>5559</v>
      </c>
      <c r="E753" s="730" t="s">
        <v>3638</v>
      </c>
      <c r="F753" s="650" t="s">
        <v>3625</v>
      </c>
      <c r="G753" s="650" t="s">
        <v>3693</v>
      </c>
      <c r="H753" s="650" t="s">
        <v>582</v>
      </c>
      <c r="I753" s="650" t="s">
        <v>4431</v>
      </c>
      <c r="J753" s="650" t="s">
        <v>1087</v>
      </c>
      <c r="K753" s="650" t="s">
        <v>4432</v>
      </c>
      <c r="L753" s="651">
        <v>0</v>
      </c>
      <c r="M753" s="651">
        <v>0</v>
      </c>
      <c r="N753" s="650">
        <v>1</v>
      </c>
      <c r="O753" s="731">
        <v>0.5</v>
      </c>
      <c r="P753" s="651"/>
      <c r="Q753" s="666"/>
      <c r="R753" s="650"/>
      <c r="S753" s="666">
        <v>0</v>
      </c>
      <c r="T753" s="731"/>
      <c r="U753" s="689">
        <v>0</v>
      </c>
    </row>
    <row r="754" spans="1:21" ht="14.4" customHeight="1" x14ac:dyDescent="0.3">
      <c r="A754" s="649">
        <v>21</v>
      </c>
      <c r="B754" s="650" t="s">
        <v>581</v>
      </c>
      <c r="C754" s="650">
        <v>89301212</v>
      </c>
      <c r="D754" s="729" t="s">
        <v>5559</v>
      </c>
      <c r="E754" s="730" t="s">
        <v>3638</v>
      </c>
      <c r="F754" s="650" t="s">
        <v>3625</v>
      </c>
      <c r="G754" s="650" t="s">
        <v>3697</v>
      </c>
      <c r="H754" s="650" t="s">
        <v>582</v>
      </c>
      <c r="I754" s="650" t="s">
        <v>2175</v>
      </c>
      <c r="J754" s="650" t="s">
        <v>3453</v>
      </c>
      <c r="K754" s="650" t="s">
        <v>3454</v>
      </c>
      <c r="L754" s="651">
        <v>333.31</v>
      </c>
      <c r="M754" s="651">
        <v>333.31</v>
      </c>
      <c r="N754" s="650">
        <v>1</v>
      </c>
      <c r="O754" s="731">
        <v>0.5</v>
      </c>
      <c r="P754" s="651">
        <v>333.31</v>
      </c>
      <c r="Q754" s="666">
        <v>1</v>
      </c>
      <c r="R754" s="650">
        <v>1</v>
      </c>
      <c r="S754" s="666">
        <v>1</v>
      </c>
      <c r="T754" s="731">
        <v>0.5</v>
      </c>
      <c r="U754" s="689">
        <v>1</v>
      </c>
    </row>
    <row r="755" spans="1:21" ht="14.4" customHeight="1" x14ac:dyDescent="0.3">
      <c r="A755" s="649">
        <v>21</v>
      </c>
      <c r="B755" s="650" t="s">
        <v>581</v>
      </c>
      <c r="C755" s="650">
        <v>89301212</v>
      </c>
      <c r="D755" s="729" t="s">
        <v>5559</v>
      </c>
      <c r="E755" s="730" t="s">
        <v>3638</v>
      </c>
      <c r="F755" s="650" t="s">
        <v>3625</v>
      </c>
      <c r="G755" s="650" t="s">
        <v>4433</v>
      </c>
      <c r="H755" s="650" t="s">
        <v>1839</v>
      </c>
      <c r="I755" s="650" t="s">
        <v>1948</v>
      </c>
      <c r="J755" s="650" t="s">
        <v>1953</v>
      </c>
      <c r="K755" s="650" t="s">
        <v>612</v>
      </c>
      <c r="L755" s="651">
        <v>130.59</v>
      </c>
      <c r="M755" s="651">
        <v>130.59</v>
      </c>
      <c r="N755" s="650">
        <v>1</v>
      </c>
      <c r="O755" s="731">
        <v>1</v>
      </c>
      <c r="P755" s="651">
        <v>130.59</v>
      </c>
      <c r="Q755" s="666">
        <v>1</v>
      </c>
      <c r="R755" s="650">
        <v>1</v>
      </c>
      <c r="S755" s="666">
        <v>1</v>
      </c>
      <c r="T755" s="731">
        <v>1</v>
      </c>
      <c r="U755" s="689">
        <v>1</v>
      </c>
    </row>
    <row r="756" spans="1:21" ht="14.4" customHeight="1" x14ac:dyDescent="0.3">
      <c r="A756" s="649">
        <v>21</v>
      </c>
      <c r="B756" s="650" t="s">
        <v>581</v>
      </c>
      <c r="C756" s="650">
        <v>89301212</v>
      </c>
      <c r="D756" s="729" t="s">
        <v>5559</v>
      </c>
      <c r="E756" s="730" t="s">
        <v>3638</v>
      </c>
      <c r="F756" s="650" t="s">
        <v>3625</v>
      </c>
      <c r="G756" s="650" t="s">
        <v>4434</v>
      </c>
      <c r="H756" s="650" t="s">
        <v>582</v>
      </c>
      <c r="I756" s="650" t="s">
        <v>4435</v>
      </c>
      <c r="J756" s="650" t="s">
        <v>4436</v>
      </c>
      <c r="K756" s="650" t="s">
        <v>2625</v>
      </c>
      <c r="L756" s="651">
        <v>97.42</v>
      </c>
      <c r="M756" s="651">
        <v>194.84</v>
      </c>
      <c r="N756" s="650">
        <v>2</v>
      </c>
      <c r="O756" s="731">
        <v>0.5</v>
      </c>
      <c r="P756" s="651"/>
      <c r="Q756" s="666">
        <v>0</v>
      </c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21</v>
      </c>
      <c r="B757" s="650" t="s">
        <v>581</v>
      </c>
      <c r="C757" s="650">
        <v>89301212</v>
      </c>
      <c r="D757" s="729" t="s">
        <v>5559</v>
      </c>
      <c r="E757" s="730" t="s">
        <v>3638</v>
      </c>
      <c r="F757" s="650" t="s">
        <v>3625</v>
      </c>
      <c r="G757" s="650" t="s">
        <v>3700</v>
      </c>
      <c r="H757" s="650" t="s">
        <v>582</v>
      </c>
      <c r="I757" s="650" t="s">
        <v>930</v>
      </c>
      <c r="J757" s="650" t="s">
        <v>4092</v>
      </c>
      <c r="K757" s="650" t="s">
        <v>4093</v>
      </c>
      <c r="L757" s="651">
        <v>0</v>
      </c>
      <c r="M757" s="651">
        <v>0</v>
      </c>
      <c r="N757" s="650">
        <v>1</v>
      </c>
      <c r="O757" s="731">
        <v>0.5</v>
      </c>
      <c r="P757" s="651"/>
      <c r="Q757" s="666"/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21</v>
      </c>
      <c r="B758" s="650" t="s">
        <v>581</v>
      </c>
      <c r="C758" s="650">
        <v>89301212</v>
      </c>
      <c r="D758" s="729" t="s">
        <v>5559</v>
      </c>
      <c r="E758" s="730" t="s">
        <v>3638</v>
      </c>
      <c r="F758" s="650" t="s">
        <v>3625</v>
      </c>
      <c r="G758" s="650" t="s">
        <v>3700</v>
      </c>
      <c r="H758" s="650" t="s">
        <v>582</v>
      </c>
      <c r="I758" s="650" t="s">
        <v>4437</v>
      </c>
      <c r="J758" s="650" t="s">
        <v>4092</v>
      </c>
      <c r="K758" s="650" t="s">
        <v>4093</v>
      </c>
      <c r="L758" s="651">
        <v>0</v>
      </c>
      <c r="M758" s="651">
        <v>0</v>
      </c>
      <c r="N758" s="650">
        <v>3</v>
      </c>
      <c r="O758" s="731">
        <v>0.5</v>
      </c>
      <c r="P758" s="651"/>
      <c r="Q758" s="666"/>
      <c r="R758" s="650"/>
      <c r="S758" s="666">
        <v>0</v>
      </c>
      <c r="T758" s="731"/>
      <c r="U758" s="689">
        <v>0</v>
      </c>
    </row>
    <row r="759" spans="1:21" ht="14.4" customHeight="1" x14ac:dyDescent="0.3">
      <c r="A759" s="649">
        <v>21</v>
      </c>
      <c r="B759" s="650" t="s">
        <v>581</v>
      </c>
      <c r="C759" s="650">
        <v>89301212</v>
      </c>
      <c r="D759" s="729" t="s">
        <v>5559</v>
      </c>
      <c r="E759" s="730" t="s">
        <v>3638</v>
      </c>
      <c r="F759" s="650" t="s">
        <v>3625</v>
      </c>
      <c r="G759" s="650" t="s">
        <v>3850</v>
      </c>
      <c r="H759" s="650" t="s">
        <v>1839</v>
      </c>
      <c r="I759" s="650" t="s">
        <v>3851</v>
      </c>
      <c r="J759" s="650" t="s">
        <v>3852</v>
      </c>
      <c r="K759" s="650" t="s">
        <v>3853</v>
      </c>
      <c r="L759" s="651">
        <v>1201.8399999999999</v>
      </c>
      <c r="M759" s="651">
        <v>4807.3599999999997</v>
      </c>
      <c r="N759" s="650">
        <v>4</v>
      </c>
      <c r="O759" s="731">
        <v>1</v>
      </c>
      <c r="P759" s="651"/>
      <c r="Q759" s="666">
        <v>0</v>
      </c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21</v>
      </c>
      <c r="B760" s="650" t="s">
        <v>581</v>
      </c>
      <c r="C760" s="650">
        <v>89301212</v>
      </c>
      <c r="D760" s="729" t="s">
        <v>5559</v>
      </c>
      <c r="E760" s="730" t="s">
        <v>3638</v>
      </c>
      <c r="F760" s="650" t="s">
        <v>3625</v>
      </c>
      <c r="G760" s="650" t="s">
        <v>3937</v>
      </c>
      <c r="H760" s="650" t="s">
        <v>1839</v>
      </c>
      <c r="I760" s="650" t="s">
        <v>1933</v>
      </c>
      <c r="J760" s="650" t="s">
        <v>1934</v>
      </c>
      <c r="K760" s="650" t="s">
        <v>1903</v>
      </c>
      <c r="L760" s="651">
        <v>118.82</v>
      </c>
      <c r="M760" s="651">
        <v>118.82</v>
      </c>
      <c r="N760" s="650">
        <v>1</v>
      </c>
      <c r="O760" s="731">
        <v>1</v>
      </c>
      <c r="P760" s="651"/>
      <c r="Q760" s="666">
        <v>0</v>
      </c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21</v>
      </c>
      <c r="B761" s="650" t="s">
        <v>581</v>
      </c>
      <c r="C761" s="650">
        <v>89301212</v>
      </c>
      <c r="D761" s="729" t="s">
        <v>5559</v>
      </c>
      <c r="E761" s="730" t="s">
        <v>3638</v>
      </c>
      <c r="F761" s="650" t="s">
        <v>3625</v>
      </c>
      <c r="G761" s="650" t="s">
        <v>3937</v>
      </c>
      <c r="H761" s="650" t="s">
        <v>1839</v>
      </c>
      <c r="I761" s="650" t="s">
        <v>4438</v>
      </c>
      <c r="J761" s="650" t="s">
        <v>1934</v>
      </c>
      <c r="K761" s="650" t="s">
        <v>4439</v>
      </c>
      <c r="L761" s="651">
        <v>413.22</v>
      </c>
      <c r="M761" s="651">
        <v>1239.6600000000001</v>
      </c>
      <c r="N761" s="650">
        <v>3</v>
      </c>
      <c r="O761" s="731">
        <v>1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21</v>
      </c>
      <c r="B762" s="650" t="s">
        <v>581</v>
      </c>
      <c r="C762" s="650">
        <v>89301212</v>
      </c>
      <c r="D762" s="729" t="s">
        <v>5559</v>
      </c>
      <c r="E762" s="730" t="s">
        <v>3638</v>
      </c>
      <c r="F762" s="650" t="s">
        <v>3625</v>
      </c>
      <c r="G762" s="650" t="s">
        <v>3706</v>
      </c>
      <c r="H762" s="650" t="s">
        <v>1839</v>
      </c>
      <c r="I762" s="650" t="s">
        <v>1980</v>
      </c>
      <c r="J762" s="650" t="s">
        <v>1981</v>
      </c>
      <c r="K762" s="650" t="s">
        <v>3514</v>
      </c>
      <c r="L762" s="651">
        <v>162.13</v>
      </c>
      <c r="M762" s="651">
        <v>324.26</v>
      </c>
      <c r="N762" s="650">
        <v>2</v>
      </c>
      <c r="O762" s="731">
        <v>0.5</v>
      </c>
      <c r="P762" s="651"/>
      <c r="Q762" s="666">
        <v>0</v>
      </c>
      <c r="R762" s="650"/>
      <c r="S762" s="666">
        <v>0</v>
      </c>
      <c r="T762" s="731"/>
      <c r="U762" s="689">
        <v>0</v>
      </c>
    </row>
    <row r="763" spans="1:21" ht="14.4" customHeight="1" x14ac:dyDescent="0.3">
      <c r="A763" s="649">
        <v>21</v>
      </c>
      <c r="B763" s="650" t="s">
        <v>581</v>
      </c>
      <c r="C763" s="650">
        <v>89301212</v>
      </c>
      <c r="D763" s="729" t="s">
        <v>5559</v>
      </c>
      <c r="E763" s="730" t="s">
        <v>3638</v>
      </c>
      <c r="F763" s="650" t="s">
        <v>3625</v>
      </c>
      <c r="G763" s="650" t="s">
        <v>3663</v>
      </c>
      <c r="H763" s="650" t="s">
        <v>582</v>
      </c>
      <c r="I763" s="650" t="s">
        <v>4096</v>
      </c>
      <c r="J763" s="650" t="s">
        <v>1491</v>
      </c>
      <c r="K763" s="650" t="s">
        <v>4097</v>
      </c>
      <c r="L763" s="651">
        <v>0</v>
      </c>
      <c r="M763" s="651">
        <v>0</v>
      </c>
      <c r="N763" s="650">
        <v>1</v>
      </c>
      <c r="O763" s="731">
        <v>1</v>
      </c>
      <c r="P763" s="651">
        <v>0</v>
      </c>
      <c r="Q763" s="666"/>
      <c r="R763" s="650">
        <v>1</v>
      </c>
      <c r="S763" s="666">
        <v>1</v>
      </c>
      <c r="T763" s="731">
        <v>1</v>
      </c>
      <c r="U763" s="689">
        <v>1</v>
      </c>
    </row>
    <row r="764" spans="1:21" ht="14.4" customHeight="1" x14ac:dyDescent="0.3">
      <c r="A764" s="649">
        <v>21</v>
      </c>
      <c r="B764" s="650" t="s">
        <v>581</v>
      </c>
      <c r="C764" s="650">
        <v>89301212</v>
      </c>
      <c r="D764" s="729" t="s">
        <v>5559</v>
      </c>
      <c r="E764" s="730" t="s">
        <v>3638</v>
      </c>
      <c r="F764" s="650" t="s">
        <v>3625</v>
      </c>
      <c r="G764" s="650" t="s">
        <v>3714</v>
      </c>
      <c r="H764" s="650" t="s">
        <v>582</v>
      </c>
      <c r="I764" s="650" t="s">
        <v>4440</v>
      </c>
      <c r="J764" s="650" t="s">
        <v>4441</v>
      </c>
      <c r="K764" s="650" t="s">
        <v>4442</v>
      </c>
      <c r="L764" s="651">
        <v>18.84</v>
      </c>
      <c r="M764" s="651">
        <v>37.68</v>
      </c>
      <c r="N764" s="650">
        <v>2</v>
      </c>
      <c r="O764" s="731">
        <v>1</v>
      </c>
      <c r="P764" s="651"/>
      <c r="Q764" s="666">
        <v>0</v>
      </c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21</v>
      </c>
      <c r="B765" s="650" t="s">
        <v>581</v>
      </c>
      <c r="C765" s="650">
        <v>89301212</v>
      </c>
      <c r="D765" s="729" t="s">
        <v>5559</v>
      </c>
      <c r="E765" s="730" t="s">
        <v>3638</v>
      </c>
      <c r="F765" s="650" t="s">
        <v>3625</v>
      </c>
      <c r="G765" s="650" t="s">
        <v>3720</v>
      </c>
      <c r="H765" s="650" t="s">
        <v>582</v>
      </c>
      <c r="I765" s="650" t="s">
        <v>1310</v>
      </c>
      <c r="J765" s="650" t="s">
        <v>3721</v>
      </c>
      <c r="K765" s="650" t="s">
        <v>3722</v>
      </c>
      <c r="L765" s="651">
        <v>25.8</v>
      </c>
      <c r="M765" s="651">
        <v>51.6</v>
      </c>
      <c r="N765" s="650">
        <v>2</v>
      </c>
      <c r="O765" s="731">
        <v>1</v>
      </c>
      <c r="P765" s="651"/>
      <c r="Q765" s="666">
        <v>0</v>
      </c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21</v>
      </c>
      <c r="B766" s="650" t="s">
        <v>581</v>
      </c>
      <c r="C766" s="650">
        <v>89301212</v>
      </c>
      <c r="D766" s="729" t="s">
        <v>5559</v>
      </c>
      <c r="E766" s="730" t="s">
        <v>3638</v>
      </c>
      <c r="F766" s="650" t="s">
        <v>3625</v>
      </c>
      <c r="G766" s="650" t="s">
        <v>3723</v>
      </c>
      <c r="H766" s="650" t="s">
        <v>1839</v>
      </c>
      <c r="I766" s="650" t="s">
        <v>2003</v>
      </c>
      <c r="J766" s="650" t="s">
        <v>2004</v>
      </c>
      <c r="K766" s="650" t="s">
        <v>1903</v>
      </c>
      <c r="L766" s="651">
        <v>232.44</v>
      </c>
      <c r="M766" s="651">
        <v>464.88</v>
      </c>
      <c r="N766" s="650">
        <v>2</v>
      </c>
      <c r="O766" s="731">
        <v>0.5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21</v>
      </c>
      <c r="B767" s="650" t="s">
        <v>581</v>
      </c>
      <c r="C767" s="650">
        <v>89301212</v>
      </c>
      <c r="D767" s="729" t="s">
        <v>5559</v>
      </c>
      <c r="E767" s="730" t="s">
        <v>3638</v>
      </c>
      <c r="F767" s="650" t="s">
        <v>3625</v>
      </c>
      <c r="G767" s="650" t="s">
        <v>3724</v>
      </c>
      <c r="H767" s="650" t="s">
        <v>582</v>
      </c>
      <c r="I767" s="650" t="s">
        <v>4443</v>
      </c>
      <c r="J767" s="650" t="s">
        <v>3951</v>
      </c>
      <c r="K767" s="650" t="s">
        <v>4444</v>
      </c>
      <c r="L767" s="651">
        <v>0</v>
      </c>
      <c r="M767" s="651">
        <v>0</v>
      </c>
      <c r="N767" s="650">
        <v>1</v>
      </c>
      <c r="O767" s="731">
        <v>1</v>
      </c>
      <c r="P767" s="651">
        <v>0</v>
      </c>
      <c r="Q767" s="666"/>
      <c r="R767" s="650">
        <v>1</v>
      </c>
      <c r="S767" s="666">
        <v>1</v>
      </c>
      <c r="T767" s="731">
        <v>1</v>
      </c>
      <c r="U767" s="689">
        <v>1</v>
      </c>
    </row>
    <row r="768" spans="1:21" ht="14.4" customHeight="1" x14ac:dyDescent="0.3">
      <c r="A768" s="649">
        <v>21</v>
      </c>
      <c r="B768" s="650" t="s">
        <v>581</v>
      </c>
      <c r="C768" s="650">
        <v>89301212</v>
      </c>
      <c r="D768" s="729" t="s">
        <v>5559</v>
      </c>
      <c r="E768" s="730" t="s">
        <v>3638</v>
      </c>
      <c r="F768" s="650" t="s">
        <v>3625</v>
      </c>
      <c r="G768" s="650" t="s">
        <v>3724</v>
      </c>
      <c r="H768" s="650" t="s">
        <v>582</v>
      </c>
      <c r="I768" s="650" t="s">
        <v>3950</v>
      </c>
      <c r="J768" s="650" t="s">
        <v>3951</v>
      </c>
      <c r="K768" s="650" t="s">
        <v>3952</v>
      </c>
      <c r="L768" s="651">
        <v>4351.1099999999997</v>
      </c>
      <c r="M768" s="651">
        <v>13053.329999999998</v>
      </c>
      <c r="N768" s="650">
        <v>3</v>
      </c>
      <c r="O768" s="731">
        <v>2</v>
      </c>
      <c r="P768" s="651"/>
      <c r="Q768" s="666">
        <v>0</v>
      </c>
      <c r="R768" s="650"/>
      <c r="S768" s="666">
        <v>0</v>
      </c>
      <c r="T768" s="731"/>
      <c r="U768" s="689">
        <v>0</v>
      </c>
    </row>
    <row r="769" spans="1:21" ht="14.4" customHeight="1" x14ac:dyDescent="0.3">
      <c r="A769" s="649">
        <v>21</v>
      </c>
      <c r="B769" s="650" t="s">
        <v>581</v>
      </c>
      <c r="C769" s="650">
        <v>89301212</v>
      </c>
      <c r="D769" s="729" t="s">
        <v>5559</v>
      </c>
      <c r="E769" s="730" t="s">
        <v>3638</v>
      </c>
      <c r="F769" s="650" t="s">
        <v>3625</v>
      </c>
      <c r="G769" s="650" t="s">
        <v>3724</v>
      </c>
      <c r="H769" s="650" t="s">
        <v>582</v>
      </c>
      <c r="I769" s="650" t="s">
        <v>1144</v>
      </c>
      <c r="J769" s="650" t="s">
        <v>3727</v>
      </c>
      <c r="K769" s="650" t="s">
        <v>3728</v>
      </c>
      <c r="L769" s="651">
        <v>515.07000000000005</v>
      </c>
      <c r="M769" s="651">
        <v>3090.42</v>
      </c>
      <c r="N769" s="650">
        <v>6</v>
      </c>
      <c r="O769" s="731">
        <v>2</v>
      </c>
      <c r="P769" s="651">
        <v>3090.42</v>
      </c>
      <c r="Q769" s="666">
        <v>1</v>
      </c>
      <c r="R769" s="650">
        <v>6</v>
      </c>
      <c r="S769" s="666">
        <v>1</v>
      </c>
      <c r="T769" s="731">
        <v>2</v>
      </c>
      <c r="U769" s="689">
        <v>1</v>
      </c>
    </row>
    <row r="770" spans="1:21" ht="14.4" customHeight="1" x14ac:dyDescent="0.3">
      <c r="A770" s="649">
        <v>21</v>
      </c>
      <c r="B770" s="650" t="s">
        <v>581</v>
      </c>
      <c r="C770" s="650">
        <v>89301212</v>
      </c>
      <c r="D770" s="729" t="s">
        <v>5559</v>
      </c>
      <c r="E770" s="730" t="s">
        <v>3638</v>
      </c>
      <c r="F770" s="650" t="s">
        <v>3625</v>
      </c>
      <c r="G770" s="650" t="s">
        <v>3724</v>
      </c>
      <c r="H770" s="650" t="s">
        <v>582</v>
      </c>
      <c r="I770" s="650" t="s">
        <v>4445</v>
      </c>
      <c r="J770" s="650" t="s">
        <v>3957</v>
      </c>
      <c r="K770" s="650" t="s">
        <v>4446</v>
      </c>
      <c r="L770" s="651">
        <v>0</v>
      </c>
      <c r="M770" s="651">
        <v>0</v>
      </c>
      <c r="N770" s="650">
        <v>1</v>
      </c>
      <c r="O770" s="731">
        <v>1</v>
      </c>
      <c r="P770" s="651">
        <v>0</v>
      </c>
      <c r="Q770" s="666"/>
      <c r="R770" s="650">
        <v>1</v>
      </c>
      <c r="S770" s="666">
        <v>1</v>
      </c>
      <c r="T770" s="731">
        <v>1</v>
      </c>
      <c r="U770" s="689">
        <v>1</v>
      </c>
    </row>
    <row r="771" spans="1:21" ht="14.4" customHeight="1" x14ac:dyDescent="0.3">
      <c r="A771" s="649">
        <v>21</v>
      </c>
      <c r="B771" s="650" t="s">
        <v>581</v>
      </c>
      <c r="C771" s="650">
        <v>89301212</v>
      </c>
      <c r="D771" s="729" t="s">
        <v>5559</v>
      </c>
      <c r="E771" s="730" t="s">
        <v>3638</v>
      </c>
      <c r="F771" s="650" t="s">
        <v>3625</v>
      </c>
      <c r="G771" s="650" t="s">
        <v>3732</v>
      </c>
      <c r="H771" s="650" t="s">
        <v>582</v>
      </c>
      <c r="I771" s="650" t="s">
        <v>4356</v>
      </c>
      <c r="J771" s="650" t="s">
        <v>3734</v>
      </c>
      <c r="K771" s="650" t="s">
        <v>3738</v>
      </c>
      <c r="L771" s="651">
        <v>66.599999999999994</v>
      </c>
      <c r="M771" s="651">
        <v>66.599999999999994</v>
      </c>
      <c r="N771" s="650">
        <v>1</v>
      </c>
      <c r="O771" s="731">
        <v>0.5</v>
      </c>
      <c r="P771" s="651"/>
      <c r="Q771" s="666">
        <v>0</v>
      </c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21</v>
      </c>
      <c r="B772" s="650" t="s">
        <v>581</v>
      </c>
      <c r="C772" s="650">
        <v>89301212</v>
      </c>
      <c r="D772" s="729" t="s">
        <v>5559</v>
      </c>
      <c r="E772" s="730" t="s">
        <v>3638</v>
      </c>
      <c r="F772" s="650" t="s">
        <v>3625</v>
      </c>
      <c r="G772" s="650" t="s">
        <v>3732</v>
      </c>
      <c r="H772" s="650" t="s">
        <v>582</v>
      </c>
      <c r="I772" s="650" t="s">
        <v>1002</v>
      </c>
      <c r="J772" s="650" t="s">
        <v>3737</v>
      </c>
      <c r="K772" s="650" t="s">
        <v>3738</v>
      </c>
      <c r="L772" s="651">
        <v>66.599999999999994</v>
      </c>
      <c r="M772" s="651">
        <v>66.599999999999994</v>
      </c>
      <c r="N772" s="650">
        <v>1</v>
      </c>
      <c r="O772" s="731">
        <v>1</v>
      </c>
      <c r="P772" s="651">
        <v>66.599999999999994</v>
      </c>
      <c r="Q772" s="666">
        <v>1</v>
      </c>
      <c r="R772" s="650">
        <v>1</v>
      </c>
      <c r="S772" s="666">
        <v>1</v>
      </c>
      <c r="T772" s="731">
        <v>1</v>
      </c>
      <c r="U772" s="689">
        <v>1</v>
      </c>
    </row>
    <row r="773" spans="1:21" ht="14.4" customHeight="1" x14ac:dyDescent="0.3">
      <c r="A773" s="649">
        <v>21</v>
      </c>
      <c r="B773" s="650" t="s">
        <v>581</v>
      </c>
      <c r="C773" s="650">
        <v>89301212</v>
      </c>
      <c r="D773" s="729" t="s">
        <v>5559</v>
      </c>
      <c r="E773" s="730" t="s">
        <v>3638</v>
      </c>
      <c r="F773" s="650" t="s">
        <v>3625</v>
      </c>
      <c r="G773" s="650" t="s">
        <v>3862</v>
      </c>
      <c r="H773" s="650" t="s">
        <v>582</v>
      </c>
      <c r="I773" s="650" t="s">
        <v>4447</v>
      </c>
      <c r="J773" s="650" t="s">
        <v>4448</v>
      </c>
      <c r="K773" s="650" t="s">
        <v>4449</v>
      </c>
      <c r="L773" s="651">
        <v>25.89</v>
      </c>
      <c r="M773" s="651">
        <v>25.89</v>
      </c>
      <c r="N773" s="650">
        <v>1</v>
      </c>
      <c r="O773" s="731">
        <v>0.5</v>
      </c>
      <c r="P773" s="651"/>
      <c r="Q773" s="666">
        <v>0</v>
      </c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21</v>
      </c>
      <c r="B774" s="650" t="s">
        <v>581</v>
      </c>
      <c r="C774" s="650">
        <v>89301212</v>
      </c>
      <c r="D774" s="729" t="s">
        <v>5559</v>
      </c>
      <c r="E774" s="730" t="s">
        <v>3638</v>
      </c>
      <c r="F774" s="650" t="s">
        <v>3625</v>
      </c>
      <c r="G774" s="650" t="s">
        <v>3862</v>
      </c>
      <c r="H774" s="650" t="s">
        <v>582</v>
      </c>
      <c r="I774" s="650" t="s">
        <v>4450</v>
      </c>
      <c r="J774" s="650" t="s">
        <v>4451</v>
      </c>
      <c r="K774" s="650" t="s">
        <v>4452</v>
      </c>
      <c r="L774" s="651">
        <v>0</v>
      </c>
      <c r="M774" s="651">
        <v>0</v>
      </c>
      <c r="N774" s="650">
        <v>1</v>
      </c>
      <c r="O774" s="731">
        <v>0.5</v>
      </c>
      <c r="P774" s="651">
        <v>0</v>
      </c>
      <c r="Q774" s="666"/>
      <c r="R774" s="650">
        <v>1</v>
      </c>
      <c r="S774" s="666">
        <v>1</v>
      </c>
      <c r="T774" s="731">
        <v>0.5</v>
      </c>
      <c r="U774" s="689">
        <v>1</v>
      </c>
    </row>
    <row r="775" spans="1:21" ht="14.4" customHeight="1" x14ac:dyDescent="0.3">
      <c r="A775" s="649">
        <v>21</v>
      </c>
      <c r="B775" s="650" t="s">
        <v>581</v>
      </c>
      <c r="C775" s="650">
        <v>89301212</v>
      </c>
      <c r="D775" s="729" t="s">
        <v>5559</v>
      </c>
      <c r="E775" s="730" t="s">
        <v>3638</v>
      </c>
      <c r="F775" s="650" t="s">
        <v>3625</v>
      </c>
      <c r="G775" s="650" t="s">
        <v>4362</v>
      </c>
      <c r="H775" s="650" t="s">
        <v>582</v>
      </c>
      <c r="I775" s="650" t="s">
        <v>710</v>
      </c>
      <c r="J775" s="650" t="s">
        <v>711</v>
      </c>
      <c r="K775" s="650" t="s">
        <v>4363</v>
      </c>
      <c r="L775" s="651">
        <v>26.17</v>
      </c>
      <c r="M775" s="651">
        <v>52.34</v>
      </c>
      <c r="N775" s="650">
        <v>2</v>
      </c>
      <c r="O775" s="731">
        <v>1</v>
      </c>
      <c r="P775" s="651"/>
      <c r="Q775" s="666">
        <v>0</v>
      </c>
      <c r="R775" s="650"/>
      <c r="S775" s="666">
        <v>0</v>
      </c>
      <c r="T775" s="731"/>
      <c r="U775" s="689">
        <v>0</v>
      </c>
    </row>
    <row r="776" spans="1:21" ht="14.4" customHeight="1" x14ac:dyDescent="0.3">
      <c r="A776" s="649">
        <v>21</v>
      </c>
      <c r="B776" s="650" t="s">
        <v>581</v>
      </c>
      <c r="C776" s="650">
        <v>89301212</v>
      </c>
      <c r="D776" s="729" t="s">
        <v>5559</v>
      </c>
      <c r="E776" s="730" t="s">
        <v>3638</v>
      </c>
      <c r="F776" s="650" t="s">
        <v>3625</v>
      </c>
      <c r="G776" s="650" t="s">
        <v>3901</v>
      </c>
      <c r="H776" s="650" t="s">
        <v>582</v>
      </c>
      <c r="I776" s="650" t="s">
        <v>1037</v>
      </c>
      <c r="J776" s="650" t="s">
        <v>1038</v>
      </c>
      <c r="K776" s="650" t="s">
        <v>3902</v>
      </c>
      <c r="L776" s="651">
        <v>0</v>
      </c>
      <c r="M776" s="651">
        <v>0</v>
      </c>
      <c r="N776" s="650">
        <v>1</v>
      </c>
      <c r="O776" s="731">
        <v>1</v>
      </c>
      <c r="P776" s="651"/>
      <c r="Q776" s="666"/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21</v>
      </c>
      <c r="B777" s="650" t="s">
        <v>581</v>
      </c>
      <c r="C777" s="650">
        <v>89301212</v>
      </c>
      <c r="D777" s="729" t="s">
        <v>5559</v>
      </c>
      <c r="E777" s="730" t="s">
        <v>3638</v>
      </c>
      <c r="F777" s="650" t="s">
        <v>3625</v>
      </c>
      <c r="G777" s="650" t="s">
        <v>3981</v>
      </c>
      <c r="H777" s="650" t="s">
        <v>582</v>
      </c>
      <c r="I777" s="650" t="s">
        <v>4453</v>
      </c>
      <c r="J777" s="650" t="s">
        <v>4454</v>
      </c>
      <c r="K777" s="650" t="s">
        <v>4455</v>
      </c>
      <c r="L777" s="651">
        <v>1538.52</v>
      </c>
      <c r="M777" s="651">
        <v>1538.52</v>
      </c>
      <c r="N777" s="650">
        <v>1</v>
      </c>
      <c r="O777" s="731">
        <v>0.5</v>
      </c>
      <c r="P777" s="651">
        <v>1538.52</v>
      </c>
      <c r="Q777" s="666">
        <v>1</v>
      </c>
      <c r="R777" s="650">
        <v>1</v>
      </c>
      <c r="S777" s="666">
        <v>1</v>
      </c>
      <c r="T777" s="731">
        <v>0.5</v>
      </c>
      <c r="U777" s="689">
        <v>1</v>
      </c>
    </row>
    <row r="778" spans="1:21" ht="14.4" customHeight="1" x14ac:dyDescent="0.3">
      <c r="A778" s="649">
        <v>21</v>
      </c>
      <c r="B778" s="650" t="s">
        <v>581</v>
      </c>
      <c r="C778" s="650">
        <v>89301212</v>
      </c>
      <c r="D778" s="729" t="s">
        <v>5559</v>
      </c>
      <c r="E778" s="730" t="s">
        <v>3638</v>
      </c>
      <c r="F778" s="650" t="s">
        <v>3625</v>
      </c>
      <c r="G778" s="650" t="s">
        <v>3981</v>
      </c>
      <c r="H778" s="650" t="s">
        <v>582</v>
      </c>
      <c r="I778" s="650" t="s">
        <v>3982</v>
      </c>
      <c r="J778" s="650" t="s">
        <v>3983</v>
      </c>
      <c r="K778" s="650" t="s">
        <v>2831</v>
      </c>
      <c r="L778" s="651">
        <v>10256.77</v>
      </c>
      <c r="M778" s="651">
        <v>10256.77</v>
      </c>
      <c r="N778" s="650">
        <v>1</v>
      </c>
      <c r="O778" s="731">
        <v>0.5</v>
      </c>
      <c r="P778" s="651">
        <v>10256.77</v>
      </c>
      <c r="Q778" s="666">
        <v>1</v>
      </c>
      <c r="R778" s="650">
        <v>1</v>
      </c>
      <c r="S778" s="666">
        <v>1</v>
      </c>
      <c r="T778" s="731">
        <v>0.5</v>
      </c>
      <c r="U778" s="689">
        <v>1</v>
      </c>
    </row>
    <row r="779" spans="1:21" ht="14.4" customHeight="1" x14ac:dyDescent="0.3">
      <c r="A779" s="649">
        <v>21</v>
      </c>
      <c r="B779" s="650" t="s">
        <v>581</v>
      </c>
      <c r="C779" s="650">
        <v>89301212</v>
      </c>
      <c r="D779" s="729" t="s">
        <v>5559</v>
      </c>
      <c r="E779" s="730" t="s">
        <v>3638</v>
      </c>
      <c r="F779" s="650" t="s">
        <v>3625</v>
      </c>
      <c r="G779" s="650" t="s">
        <v>3754</v>
      </c>
      <c r="H779" s="650" t="s">
        <v>582</v>
      </c>
      <c r="I779" s="650" t="s">
        <v>4456</v>
      </c>
      <c r="J779" s="650" t="s">
        <v>4112</v>
      </c>
      <c r="K779" s="650" t="s">
        <v>4113</v>
      </c>
      <c r="L779" s="651">
        <v>0</v>
      </c>
      <c r="M779" s="651">
        <v>0</v>
      </c>
      <c r="N779" s="650">
        <v>3</v>
      </c>
      <c r="O779" s="731">
        <v>1</v>
      </c>
      <c r="P779" s="651">
        <v>0</v>
      </c>
      <c r="Q779" s="666"/>
      <c r="R779" s="650">
        <v>3</v>
      </c>
      <c r="S779" s="666">
        <v>1</v>
      </c>
      <c r="T779" s="731">
        <v>1</v>
      </c>
      <c r="U779" s="689">
        <v>1</v>
      </c>
    </row>
    <row r="780" spans="1:21" ht="14.4" customHeight="1" x14ac:dyDescent="0.3">
      <c r="A780" s="649">
        <v>21</v>
      </c>
      <c r="B780" s="650" t="s">
        <v>581</v>
      </c>
      <c r="C780" s="650">
        <v>89301212</v>
      </c>
      <c r="D780" s="729" t="s">
        <v>5559</v>
      </c>
      <c r="E780" s="730" t="s">
        <v>3638</v>
      </c>
      <c r="F780" s="650" t="s">
        <v>3625</v>
      </c>
      <c r="G780" s="650" t="s">
        <v>3987</v>
      </c>
      <c r="H780" s="650" t="s">
        <v>582</v>
      </c>
      <c r="I780" s="650" t="s">
        <v>4457</v>
      </c>
      <c r="J780" s="650" t="s">
        <v>4458</v>
      </c>
      <c r="K780" s="650" t="s">
        <v>4459</v>
      </c>
      <c r="L780" s="651">
        <v>6196.71</v>
      </c>
      <c r="M780" s="651">
        <v>24786.84</v>
      </c>
      <c r="N780" s="650">
        <v>4</v>
      </c>
      <c r="O780" s="731">
        <v>2</v>
      </c>
      <c r="P780" s="651">
        <v>12393.42</v>
      </c>
      <c r="Q780" s="666">
        <v>0.5</v>
      </c>
      <c r="R780" s="650">
        <v>2</v>
      </c>
      <c r="S780" s="666">
        <v>0.5</v>
      </c>
      <c r="T780" s="731">
        <v>1</v>
      </c>
      <c r="U780" s="689">
        <v>0.5</v>
      </c>
    </row>
    <row r="781" spans="1:21" ht="14.4" customHeight="1" x14ac:dyDescent="0.3">
      <c r="A781" s="649">
        <v>21</v>
      </c>
      <c r="B781" s="650" t="s">
        <v>581</v>
      </c>
      <c r="C781" s="650">
        <v>89301212</v>
      </c>
      <c r="D781" s="729" t="s">
        <v>5559</v>
      </c>
      <c r="E781" s="730" t="s">
        <v>3638</v>
      </c>
      <c r="F781" s="650" t="s">
        <v>3625</v>
      </c>
      <c r="G781" s="650" t="s">
        <v>3987</v>
      </c>
      <c r="H781" s="650" t="s">
        <v>582</v>
      </c>
      <c r="I781" s="650" t="s">
        <v>4460</v>
      </c>
      <c r="J781" s="650" t="s">
        <v>4458</v>
      </c>
      <c r="K781" s="650" t="s">
        <v>4459</v>
      </c>
      <c r="L781" s="651">
        <v>6196.71</v>
      </c>
      <c r="M781" s="651">
        <v>6196.71</v>
      </c>
      <c r="N781" s="650">
        <v>1</v>
      </c>
      <c r="O781" s="731">
        <v>0.5</v>
      </c>
      <c r="P781" s="651"/>
      <c r="Q781" s="666">
        <v>0</v>
      </c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21</v>
      </c>
      <c r="B782" s="650" t="s">
        <v>581</v>
      </c>
      <c r="C782" s="650">
        <v>89301212</v>
      </c>
      <c r="D782" s="729" t="s">
        <v>5559</v>
      </c>
      <c r="E782" s="730" t="s">
        <v>3638</v>
      </c>
      <c r="F782" s="650" t="s">
        <v>3625</v>
      </c>
      <c r="G782" s="650" t="s">
        <v>3987</v>
      </c>
      <c r="H782" s="650" t="s">
        <v>582</v>
      </c>
      <c r="I782" s="650" t="s">
        <v>4461</v>
      </c>
      <c r="J782" s="650" t="s">
        <v>3989</v>
      </c>
      <c r="K782" s="650" t="s">
        <v>4462</v>
      </c>
      <c r="L782" s="651">
        <v>0</v>
      </c>
      <c r="M782" s="651">
        <v>0</v>
      </c>
      <c r="N782" s="650">
        <v>2</v>
      </c>
      <c r="O782" s="731">
        <v>0.5</v>
      </c>
      <c r="P782" s="651"/>
      <c r="Q782" s="666"/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21</v>
      </c>
      <c r="B783" s="650" t="s">
        <v>581</v>
      </c>
      <c r="C783" s="650">
        <v>89301212</v>
      </c>
      <c r="D783" s="729" t="s">
        <v>5559</v>
      </c>
      <c r="E783" s="730" t="s">
        <v>3638</v>
      </c>
      <c r="F783" s="650" t="s">
        <v>3625</v>
      </c>
      <c r="G783" s="650" t="s">
        <v>4225</v>
      </c>
      <c r="H783" s="650" t="s">
        <v>1839</v>
      </c>
      <c r="I783" s="650" t="s">
        <v>4226</v>
      </c>
      <c r="J783" s="650" t="s">
        <v>3414</v>
      </c>
      <c r="K783" s="650" t="s">
        <v>4227</v>
      </c>
      <c r="L783" s="651">
        <v>195.92</v>
      </c>
      <c r="M783" s="651">
        <v>195.92</v>
      </c>
      <c r="N783" s="650">
        <v>1</v>
      </c>
      <c r="O783" s="731">
        <v>1</v>
      </c>
      <c r="P783" s="651"/>
      <c r="Q783" s="666">
        <v>0</v>
      </c>
      <c r="R783" s="650"/>
      <c r="S783" s="666">
        <v>0</v>
      </c>
      <c r="T783" s="731"/>
      <c r="U783" s="689">
        <v>0</v>
      </c>
    </row>
    <row r="784" spans="1:21" ht="14.4" customHeight="1" x14ac:dyDescent="0.3">
      <c r="A784" s="649">
        <v>21</v>
      </c>
      <c r="B784" s="650" t="s">
        <v>581</v>
      </c>
      <c r="C784" s="650">
        <v>89301212</v>
      </c>
      <c r="D784" s="729" t="s">
        <v>5559</v>
      </c>
      <c r="E784" s="730" t="s">
        <v>3638</v>
      </c>
      <c r="F784" s="650" t="s">
        <v>3625</v>
      </c>
      <c r="G784" s="650" t="s">
        <v>3762</v>
      </c>
      <c r="H784" s="650" t="s">
        <v>1839</v>
      </c>
      <c r="I784" s="650" t="s">
        <v>2121</v>
      </c>
      <c r="J784" s="650" t="s">
        <v>2122</v>
      </c>
      <c r="K784" s="650" t="s">
        <v>3490</v>
      </c>
      <c r="L784" s="651">
        <v>804.58</v>
      </c>
      <c r="M784" s="651">
        <v>16896.18</v>
      </c>
      <c r="N784" s="650">
        <v>21</v>
      </c>
      <c r="O784" s="731">
        <v>7</v>
      </c>
      <c r="P784" s="651">
        <v>12068.7</v>
      </c>
      <c r="Q784" s="666">
        <v>0.7142857142857143</v>
      </c>
      <c r="R784" s="650">
        <v>15</v>
      </c>
      <c r="S784" s="666">
        <v>0.7142857142857143</v>
      </c>
      <c r="T784" s="731">
        <v>5</v>
      </c>
      <c r="U784" s="689">
        <v>0.7142857142857143</v>
      </c>
    </row>
    <row r="785" spans="1:21" ht="14.4" customHeight="1" x14ac:dyDescent="0.3">
      <c r="A785" s="649">
        <v>21</v>
      </c>
      <c r="B785" s="650" t="s">
        <v>581</v>
      </c>
      <c r="C785" s="650">
        <v>89301212</v>
      </c>
      <c r="D785" s="729" t="s">
        <v>5559</v>
      </c>
      <c r="E785" s="730" t="s">
        <v>3638</v>
      </c>
      <c r="F785" s="650" t="s">
        <v>3625</v>
      </c>
      <c r="G785" s="650" t="s">
        <v>3767</v>
      </c>
      <c r="H785" s="650" t="s">
        <v>582</v>
      </c>
      <c r="I785" s="650" t="s">
        <v>4377</v>
      </c>
      <c r="J785" s="650" t="s">
        <v>3769</v>
      </c>
      <c r="K785" s="650" t="s">
        <v>3770</v>
      </c>
      <c r="L785" s="651">
        <v>1172.22</v>
      </c>
      <c r="M785" s="651">
        <v>7033.32</v>
      </c>
      <c r="N785" s="650">
        <v>6</v>
      </c>
      <c r="O785" s="731">
        <v>2</v>
      </c>
      <c r="P785" s="651"/>
      <c r="Q785" s="666">
        <v>0</v>
      </c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21</v>
      </c>
      <c r="B786" s="650" t="s">
        <v>581</v>
      </c>
      <c r="C786" s="650">
        <v>89301212</v>
      </c>
      <c r="D786" s="729" t="s">
        <v>5559</v>
      </c>
      <c r="E786" s="730" t="s">
        <v>3638</v>
      </c>
      <c r="F786" s="650" t="s">
        <v>3625</v>
      </c>
      <c r="G786" s="650" t="s">
        <v>3776</v>
      </c>
      <c r="H786" s="650" t="s">
        <v>582</v>
      </c>
      <c r="I786" s="650" t="s">
        <v>960</v>
      </c>
      <c r="J786" s="650" t="s">
        <v>3777</v>
      </c>
      <c r="K786" s="650" t="s">
        <v>3778</v>
      </c>
      <c r="L786" s="651">
        <v>56.01</v>
      </c>
      <c r="M786" s="651">
        <v>56.01</v>
      </c>
      <c r="N786" s="650">
        <v>1</v>
      </c>
      <c r="O786" s="731">
        <v>0.5</v>
      </c>
      <c r="P786" s="651"/>
      <c r="Q786" s="666">
        <v>0</v>
      </c>
      <c r="R786" s="650"/>
      <c r="S786" s="666">
        <v>0</v>
      </c>
      <c r="T786" s="731"/>
      <c r="U786" s="689">
        <v>0</v>
      </c>
    </row>
    <row r="787" spans="1:21" ht="14.4" customHeight="1" x14ac:dyDescent="0.3">
      <c r="A787" s="649">
        <v>21</v>
      </c>
      <c r="B787" s="650" t="s">
        <v>581</v>
      </c>
      <c r="C787" s="650">
        <v>89301212</v>
      </c>
      <c r="D787" s="729" t="s">
        <v>5559</v>
      </c>
      <c r="E787" s="730" t="s">
        <v>3638</v>
      </c>
      <c r="F787" s="650" t="s">
        <v>3625</v>
      </c>
      <c r="G787" s="650" t="s">
        <v>3776</v>
      </c>
      <c r="H787" s="650" t="s">
        <v>582</v>
      </c>
      <c r="I787" s="650" t="s">
        <v>4463</v>
      </c>
      <c r="J787" s="650" t="s">
        <v>4464</v>
      </c>
      <c r="K787" s="650" t="s">
        <v>1722</v>
      </c>
      <c r="L787" s="651">
        <v>140.03</v>
      </c>
      <c r="M787" s="651">
        <v>140.03</v>
      </c>
      <c r="N787" s="650">
        <v>1</v>
      </c>
      <c r="O787" s="731">
        <v>0.5</v>
      </c>
      <c r="P787" s="651"/>
      <c r="Q787" s="666">
        <v>0</v>
      </c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21</v>
      </c>
      <c r="B788" s="650" t="s">
        <v>581</v>
      </c>
      <c r="C788" s="650">
        <v>89301212</v>
      </c>
      <c r="D788" s="729" t="s">
        <v>5559</v>
      </c>
      <c r="E788" s="730" t="s">
        <v>3638</v>
      </c>
      <c r="F788" s="650" t="s">
        <v>3625</v>
      </c>
      <c r="G788" s="650" t="s">
        <v>3671</v>
      </c>
      <c r="H788" s="650" t="s">
        <v>1839</v>
      </c>
      <c r="I788" s="650" t="s">
        <v>2868</v>
      </c>
      <c r="J788" s="650" t="s">
        <v>2018</v>
      </c>
      <c r="K788" s="650" t="s">
        <v>2869</v>
      </c>
      <c r="L788" s="651">
        <v>1166.47</v>
      </c>
      <c r="M788" s="651">
        <v>1166.47</v>
      </c>
      <c r="N788" s="650">
        <v>1</v>
      </c>
      <c r="O788" s="731">
        <v>1</v>
      </c>
      <c r="P788" s="651">
        <v>1166.47</v>
      </c>
      <c r="Q788" s="666">
        <v>1</v>
      </c>
      <c r="R788" s="650">
        <v>1</v>
      </c>
      <c r="S788" s="666">
        <v>1</v>
      </c>
      <c r="T788" s="731">
        <v>1</v>
      </c>
      <c r="U788" s="689">
        <v>1</v>
      </c>
    </row>
    <row r="789" spans="1:21" ht="14.4" customHeight="1" x14ac:dyDescent="0.3">
      <c r="A789" s="649">
        <v>21</v>
      </c>
      <c r="B789" s="650" t="s">
        <v>581</v>
      </c>
      <c r="C789" s="650">
        <v>89301212</v>
      </c>
      <c r="D789" s="729" t="s">
        <v>5559</v>
      </c>
      <c r="E789" s="730" t="s">
        <v>3638</v>
      </c>
      <c r="F789" s="650" t="s">
        <v>3625</v>
      </c>
      <c r="G789" s="650" t="s">
        <v>3671</v>
      </c>
      <c r="H789" s="650" t="s">
        <v>1839</v>
      </c>
      <c r="I789" s="650" t="s">
        <v>1923</v>
      </c>
      <c r="J789" s="650" t="s">
        <v>1924</v>
      </c>
      <c r="K789" s="650" t="s">
        <v>2866</v>
      </c>
      <c r="L789" s="651">
        <v>1749.69</v>
      </c>
      <c r="M789" s="651">
        <v>5249.07</v>
      </c>
      <c r="N789" s="650">
        <v>3</v>
      </c>
      <c r="O789" s="731">
        <v>1</v>
      </c>
      <c r="P789" s="651">
        <v>5249.07</v>
      </c>
      <c r="Q789" s="666">
        <v>1</v>
      </c>
      <c r="R789" s="650">
        <v>3</v>
      </c>
      <c r="S789" s="666">
        <v>1</v>
      </c>
      <c r="T789" s="731">
        <v>1</v>
      </c>
      <c r="U789" s="689">
        <v>1</v>
      </c>
    </row>
    <row r="790" spans="1:21" ht="14.4" customHeight="1" x14ac:dyDescent="0.3">
      <c r="A790" s="649">
        <v>21</v>
      </c>
      <c r="B790" s="650" t="s">
        <v>581</v>
      </c>
      <c r="C790" s="650">
        <v>89301212</v>
      </c>
      <c r="D790" s="729" t="s">
        <v>5559</v>
      </c>
      <c r="E790" s="730" t="s">
        <v>3638</v>
      </c>
      <c r="F790" s="650" t="s">
        <v>3625</v>
      </c>
      <c r="G790" s="650" t="s">
        <v>3671</v>
      </c>
      <c r="H790" s="650" t="s">
        <v>1839</v>
      </c>
      <c r="I790" s="650" t="s">
        <v>1927</v>
      </c>
      <c r="J790" s="650" t="s">
        <v>1924</v>
      </c>
      <c r="K790" s="650" t="s">
        <v>2869</v>
      </c>
      <c r="L790" s="651">
        <v>2332.92</v>
      </c>
      <c r="M790" s="651">
        <v>37326.720000000001</v>
      </c>
      <c r="N790" s="650">
        <v>16</v>
      </c>
      <c r="O790" s="731">
        <v>3.5</v>
      </c>
      <c r="P790" s="651">
        <v>20996.28</v>
      </c>
      <c r="Q790" s="666">
        <v>0.5625</v>
      </c>
      <c r="R790" s="650">
        <v>9</v>
      </c>
      <c r="S790" s="666">
        <v>0.5625</v>
      </c>
      <c r="T790" s="731">
        <v>2.5</v>
      </c>
      <c r="U790" s="689">
        <v>0.7142857142857143</v>
      </c>
    </row>
    <row r="791" spans="1:21" ht="14.4" customHeight="1" x14ac:dyDescent="0.3">
      <c r="A791" s="649">
        <v>21</v>
      </c>
      <c r="B791" s="650" t="s">
        <v>581</v>
      </c>
      <c r="C791" s="650">
        <v>89301212</v>
      </c>
      <c r="D791" s="729" t="s">
        <v>5559</v>
      </c>
      <c r="E791" s="730" t="s">
        <v>3638</v>
      </c>
      <c r="F791" s="650" t="s">
        <v>3625</v>
      </c>
      <c r="G791" s="650" t="s">
        <v>3784</v>
      </c>
      <c r="H791" s="650" t="s">
        <v>1839</v>
      </c>
      <c r="I791" s="650" t="s">
        <v>2256</v>
      </c>
      <c r="J791" s="650" t="s">
        <v>2257</v>
      </c>
      <c r="K791" s="650" t="s">
        <v>3461</v>
      </c>
      <c r="L791" s="651">
        <v>69.86</v>
      </c>
      <c r="M791" s="651">
        <v>69.86</v>
      </c>
      <c r="N791" s="650">
        <v>1</v>
      </c>
      <c r="O791" s="731">
        <v>1</v>
      </c>
      <c r="P791" s="651">
        <v>69.86</v>
      </c>
      <c r="Q791" s="666">
        <v>1</v>
      </c>
      <c r="R791" s="650">
        <v>1</v>
      </c>
      <c r="S791" s="666">
        <v>1</v>
      </c>
      <c r="T791" s="731">
        <v>1</v>
      </c>
      <c r="U791" s="689">
        <v>1</v>
      </c>
    </row>
    <row r="792" spans="1:21" ht="14.4" customHeight="1" x14ac:dyDescent="0.3">
      <c r="A792" s="649">
        <v>21</v>
      </c>
      <c r="B792" s="650" t="s">
        <v>581</v>
      </c>
      <c r="C792" s="650">
        <v>89301212</v>
      </c>
      <c r="D792" s="729" t="s">
        <v>5559</v>
      </c>
      <c r="E792" s="730" t="s">
        <v>3638</v>
      </c>
      <c r="F792" s="650" t="s">
        <v>3625</v>
      </c>
      <c r="G792" s="650" t="s">
        <v>3672</v>
      </c>
      <c r="H792" s="650" t="s">
        <v>582</v>
      </c>
      <c r="I792" s="650" t="s">
        <v>795</v>
      </c>
      <c r="J792" s="650" t="s">
        <v>792</v>
      </c>
      <c r="K792" s="650" t="s">
        <v>4013</v>
      </c>
      <c r="L792" s="651">
        <v>314.89999999999998</v>
      </c>
      <c r="M792" s="651">
        <v>944.69999999999993</v>
      </c>
      <c r="N792" s="650">
        <v>3</v>
      </c>
      <c r="O792" s="731">
        <v>2.5</v>
      </c>
      <c r="P792" s="651">
        <v>314.89999999999998</v>
      </c>
      <c r="Q792" s="666">
        <v>0.33333333333333331</v>
      </c>
      <c r="R792" s="650">
        <v>1</v>
      </c>
      <c r="S792" s="666">
        <v>0.33333333333333331</v>
      </c>
      <c r="T792" s="731">
        <v>0.5</v>
      </c>
      <c r="U792" s="689">
        <v>0.2</v>
      </c>
    </row>
    <row r="793" spans="1:21" ht="14.4" customHeight="1" x14ac:dyDescent="0.3">
      <c r="A793" s="649">
        <v>21</v>
      </c>
      <c r="B793" s="650" t="s">
        <v>581</v>
      </c>
      <c r="C793" s="650">
        <v>89301212</v>
      </c>
      <c r="D793" s="729" t="s">
        <v>5559</v>
      </c>
      <c r="E793" s="730" t="s">
        <v>3638</v>
      </c>
      <c r="F793" s="650" t="s">
        <v>3625</v>
      </c>
      <c r="G793" s="650" t="s">
        <v>3669</v>
      </c>
      <c r="H793" s="650" t="s">
        <v>1839</v>
      </c>
      <c r="I793" s="650" t="s">
        <v>2024</v>
      </c>
      <c r="J793" s="650" t="s">
        <v>2025</v>
      </c>
      <c r="K793" s="650" t="s">
        <v>2026</v>
      </c>
      <c r="L793" s="651">
        <v>497.4</v>
      </c>
      <c r="M793" s="651">
        <v>2984.4</v>
      </c>
      <c r="N793" s="650">
        <v>6</v>
      </c>
      <c r="O793" s="731">
        <v>3.5</v>
      </c>
      <c r="P793" s="651">
        <v>2487</v>
      </c>
      <c r="Q793" s="666">
        <v>0.83333333333333326</v>
      </c>
      <c r="R793" s="650">
        <v>5</v>
      </c>
      <c r="S793" s="666">
        <v>0.83333333333333337</v>
      </c>
      <c r="T793" s="731">
        <v>2.5</v>
      </c>
      <c r="U793" s="689">
        <v>0.7142857142857143</v>
      </c>
    </row>
    <row r="794" spans="1:21" ht="14.4" customHeight="1" x14ac:dyDescent="0.3">
      <c r="A794" s="649">
        <v>21</v>
      </c>
      <c r="B794" s="650" t="s">
        <v>581</v>
      </c>
      <c r="C794" s="650">
        <v>89301212</v>
      </c>
      <c r="D794" s="729" t="s">
        <v>5559</v>
      </c>
      <c r="E794" s="730" t="s">
        <v>3638</v>
      </c>
      <c r="F794" s="650" t="s">
        <v>3625</v>
      </c>
      <c r="G794" s="650" t="s">
        <v>3796</v>
      </c>
      <c r="H794" s="650" t="s">
        <v>582</v>
      </c>
      <c r="I794" s="650" t="s">
        <v>4060</v>
      </c>
      <c r="J794" s="650" t="s">
        <v>1315</v>
      </c>
      <c r="K794" s="650" t="s">
        <v>4061</v>
      </c>
      <c r="L794" s="651">
        <v>1753.54</v>
      </c>
      <c r="M794" s="651">
        <v>15781.86</v>
      </c>
      <c r="N794" s="650">
        <v>9</v>
      </c>
      <c r="O794" s="731">
        <v>3</v>
      </c>
      <c r="P794" s="651"/>
      <c r="Q794" s="666">
        <v>0</v>
      </c>
      <c r="R794" s="650"/>
      <c r="S794" s="666">
        <v>0</v>
      </c>
      <c r="T794" s="731"/>
      <c r="U794" s="689">
        <v>0</v>
      </c>
    </row>
    <row r="795" spans="1:21" ht="14.4" customHeight="1" x14ac:dyDescent="0.3">
      <c r="A795" s="649">
        <v>21</v>
      </c>
      <c r="B795" s="650" t="s">
        <v>581</v>
      </c>
      <c r="C795" s="650">
        <v>89301212</v>
      </c>
      <c r="D795" s="729" t="s">
        <v>5559</v>
      </c>
      <c r="E795" s="730" t="s">
        <v>3638</v>
      </c>
      <c r="F795" s="650" t="s">
        <v>3625</v>
      </c>
      <c r="G795" s="650" t="s">
        <v>4018</v>
      </c>
      <c r="H795" s="650" t="s">
        <v>582</v>
      </c>
      <c r="I795" s="650" t="s">
        <v>1090</v>
      </c>
      <c r="J795" s="650" t="s">
        <v>1079</v>
      </c>
      <c r="K795" s="650" t="s">
        <v>1091</v>
      </c>
      <c r="L795" s="651">
        <v>0</v>
      </c>
      <c r="M795" s="651">
        <v>0</v>
      </c>
      <c r="N795" s="650">
        <v>1</v>
      </c>
      <c r="O795" s="731">
        <v>0.5</v>
      </c>
      <c r="P795" s="651">
        <v>0</v>
      </c>
      <c r="Q795" s="666"/>
      <c r="R795" s="650">
        <v>1</v>
      </c>
      <c r="S795" s="666">
        <v>1</v>
      </c>
      <c r="T795" s="731">
        <v>0.5</v>
      </c>
      <c r="U795" s="689">
        <v>1</v>
      </c>
    </row>
    <row r="796" spans="1:21" ht="14.4" customHeight="1" x14ac:dyDescent="0.3">
      <c r="A796" s="649">
        <v>21</v>
      </c>
      <c r="B796" s="650" t="s">
        <v>581</v>
      </c>
      <c r="C796" s="650">
        <v>89301212</v>
      </c>
      <c r="D796" s="729" t="s">
        <v>5559</v>
      </c>
      <c r="E796" s="730" t="s">
        <v>3638</v>
      </c>
      <c r="F796" s="650" t="s">
        <v>3625</v>
      </c>
      <c r="G796" s="650" t="s">
        <v>3806</v>
      </c>
      <c r="H796" s="650" t="s">
        <v>582</v>
      </c>
      <c r="I796" s="650" t="s">
        <v>2333</v>
      </c>
      <c r="J796" s="650" t="s">
        <v>3807</v>
      </c>
      <c r="K796" s="650" t="s">
        <v>3808</v>
      </c>
      <c r="L796" s="651">
        <v>22.88</v>
      </c>
      <c r="M796" s="651">
        <v>160.16</v>
      </c>
      <c r="N796" s="650">
        <v>7</v>
      </c>
      <c r="O796" s="731">
        <v>3</v>
      </c>
      <c r="P796" s="651"/>
      <c r="Q796" s="666">
        <v>0</v>
      </c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21</v>
      </c>
      <c r="B797" s="650" t="s">
        <v>581</v>
      </c>
      <c r="C797" s="650">
        <v>89301212</v>
      </c>
      <c r="D797" s="729" t="s">
        <v>5559</v>
      </c>
      <c r="E797" s="730" t="s">
        <v>3638</v>
      </c>
      <c r="F797" s="650" t="s">
        <v>3625</v>
      </c>
      <c r="G797" s="650" t="s">
        <v>4135</v>
      </c>
      <c r="H797" s="650" t="s">
        <v>1839</v>
      </c>
      <c r="I797" s="650" t="s">
        <v>4309</v>
      </c>
      <c r="J797" s="650" t="s">
        <v>2862</v>
      </c>
      <c r="K797" s="650" t="s">
        <v>4310</v>
      </c>
      <c r="L797" s="651">
        <v>1793.46</v>
      </c>
      <c r="M797" s="651">
        <v>7173.84</v>
      </c>
      <c r="N797" s="650">
        <v>4</v>
      </c>
      <c r="O797" s="731">
        <v>0.5</v>
      </c>
      <c r="P797" s="651"/>
      <c r="Q797" s="666">
        <v>0</v>
      </c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21</v>
      </c>
      <c r="B798" s="650" t="s">
        <v>581</v>
      </c>
      <c r="C798" s="650">
        <v>89301212</v>
      </c>
      <c r="D798" s="729" t="s">
        <v>5559</v>
      </c>
      <c r="E798" s="730" t="s">
        <v>3638</v>
      </c>
      <c r="F798" s="650" t="s">
        <v>3625</v>
      </c>
      <c r="G798" s="650" t="s">
        <v>3815</v>
      </c>
      <c r="H798" s="650" t="s">
        <v>582</v>
      </c>
      <c r="I798" s="650" t="s">
        <v>986</v>
      </c>
      <c r="J798" s="650" t="s">
        <v>3816</v>
      </c>
      <c r="K798" s="650" t="s">
        <v>3817</v>
      </c>
      <c r="L798" s="651">
        <v>0</v>
      </c>
      <c r="M798" s="651">
        <v>0</v>
      </c>
      <c r="N798" s="650">
        <v>1</v>
      </c>
      <c r="O798" s="731">
        <v>0.5</v>
      </c>
      <c r="P798" s="651"/>
      <c r="Q798" s="666"/>
      <c r="R798" s="650"/>
      <c r="S798" s="666">
        <v>0</v>
      </c>
      <c r="T798" s="731"/>
      <c r="U798" s="689">
        <v>0</v>
      </c>
    </row>
    <row r="799" spans="1:21" ht="14.4" customHeight="1" x14ac:dyDescent="0.3">
      <c r="A799" s="649">
        <v>21</v>
      </c>
      <c r="B799" s="650" t="s">
        <v>581</v>
      </c>
      <c r="C799" s="650">
        <v>89301212</v>
      </c>
      <c r="D799" s="729" t="s">
        <v>5559</v>
      </c>
      <c r="E799" s="730" t="s">
        <v>3638</v>
      </c>
      <c r="F799" s="650" t="s">
        <v>3625</v>
      </c>
      <c r="G799" s="650" t="s">
        <v>3824</v>
      </c>
      <c r="H799" s="650" t="s">
        <v>582</v>
      </c>
      <c r="I799" s="650" t="s">
        <v>726</v>
      </c>
      <c r="J799" s="650" t="s">
        <v>727</v>
      </c>
      <c r="K799" s="650" t="s">
        <v>3825</v>
      </c>
      <c r="L799" s="651">
        <v>43.99</v>
      </c>
      <c r="M799" s="651">
        <v>43.99</v>
      </c>
      <c r="N799" s="650">
        <v>1</v>
      </c>
      <c r="O799" s="731">
        <v>0.5</v>
      </c>
      <c r="P799" s="651"/>
      <c r="Q799" s="666">
        <v>0</v>
      </c>
      <c r="R799" s="650"/>
      <c r="S799" s="666">
        <v>0</v>
      </c>
      <c r="T799" s="731"/>
      <c r="U799" s="689">
        <v>0</v>
      </c>
    </row>
    <row r="800" spans="1:21" ht="14.4" customHeight="1" x14ac:dyDescent="0.3">
      <c r="A800" s="649">
        <v>21</v>
      </c>
      <c r="B800" s="650" t="s">
        <v>581</v>
      </c>
      <c r="C800" s="650">
        <v>89301212</v>
      </c>
      <c r="D800" s="729" t="s">
        <v>5559</v>
      </c>
      <c r="E800" s="730" t="s">
        <v>3638</v>
      </c>
      <c r="F800" s="650" t="s">
        <v>3625</v>
      </c>
      <c r="G800" s="650" t="s">
        <v>4465</v>
      </c>
      <c r="H800" s="650" t="s">
        <v>582</v>
      </c>
      <c r="I800" s="650" t="s">
        <v>4466</v>
      </c>
      <c r="J800" s="650" t="s">
        <v>4467</v>
      </c>
      <c r="K800" s="650" t="s">
        <v>4468</v>
      </c>
      <c r="L800" s="651">
        <v>0</v>
      </c>
      <c r="M800" s="651">
        <v>0</v>
      </c>
      <c r="N800" s="650">
        <v>1</v>
      </c>
      <c r="O800" s="731">
        <v>1</v>
      </c>
      <c r="P800" s="651">
        <v>0</v>
      </c>
      <c r="Q800" s="666"/>
      <c r="R800" s="650">
        <v>1</v>
      </c>
      <c r="S800" s="666">
        <v>1</v>
      </c>
      <c r="T800" s="731">
        <v>1</v>
      </c>
      <c r="U800" s="689">
        <v>1</v>
      </c>
    </row>
    <row r="801" spans="1:21" ht="14.4" customHeight="1" x14ac:dyDescent="0.3">
      <c r="A801" s="649">
        <v>21</v>
      </c>
      <c r="B801" s="650" t="s">
        <v>581</v>
      </c>
      <c r="C801" s="650">
        <v>89301212</v>
      </c>
      <c r="D801" s="729" t="s">
        <v>5559</v>
      </c>
      <c r="E801" s="730" t="s">
        <v>3638</v>
      </c>
      <c r="F801" s="650" t="s">
        <v>3625</v>
      </c>
      <c r="G801" s="650" t="s">
        <v>3831</v>
      </c>
      <c r="H801" s="650" t="s">
        <v>1839</v>
      </c>
      <c r="I801" s="650" t="s">
        <v>1894</v>
      </c>
      <c r="J801" s="650" t="s">
        <v>1895</v>
      </c>
      <c r="K801" s="650" t="s">
        <v>3498</v>
      </c>
      <c r="L801" s="651">
        <v>147.36000000000001</v>
      </c>
      <c r="M801" s="651">
        <v>294.72000000000003</v>
      </c>
      <c r="N801" s="650">
        <v>2</v>
      </c>
      <c r="O801" s="731">
        <v>1</v>
      </c>
      <c r="P801" s="651"/>
      <c r="Q801" s="666">
        <v>0</v>
      </c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21</v>
      </c>
      <c r="B802" s="650" t="s">
        <v>581</v>
      </c>
      <c r="C802" s="650">
        <v>89301212</v>
      </c>
      <c r="D802" s="729" t="s">
        <v>5559</v>
      </c>
      <c r="E802" s="730" t="s">
        <v>3638</v>
      </c>
      <c r="F802" s="650" t="s">
        <v>3625</v>
      </c>
      <c r="G802" s="650" t="s">
        <v>3831</v>
      </c>
      <c r="H802" s="650" t="s">
        <v>1839</v>
      </c>
      <c r="I802" s="650" t="s">
        <v>1920</v>
      </c>
      <c r="J802" s="650" t="s">
        <v>1917</v>
      </c>
      <c r="K802" s="650" t="s">
        <v>2826</v>
      </c>
      <c r="L802" s="651">
        <v>98.23</v>
      </c>
      <c r="M802" s="651">
        <v>98.23</v>
      </c>
      <c r="N802" s="650">
        <v>1</v>
      </c>
      <c r="O802" s="731">
        <v>0.5</v>
      </c>
      <c r="P802" s="651"/>
      <c r="Q802" s="666">
        <v>0</v>
      </c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21</v>
      </c>
      <c r="B803" s="650" t="s">
        <v>581</v>
      </c>
      <c r="C803" s="650">
        <v>89301212</v>
      </c>
      <c r="D803" s="729" t="s">
        <v>5559</v>
      </c>
      <c r="E803" s="730" t="s">
        <v>3638</v>
      </c>
      <c r="F803" s="650" t="s">
        <v>3625</v>
      </c>
      <c r="G803" s="650" t="s">
        <v>3831</v>
      </c>
      <c r="H803" s="650" t="s">
        <v>1839</v>
      </c>
      <c r="I803" s="650" t="s">
        <v>4039</v>
      </c>
      <c r="J803" s="650" t="s">
        <v>1917</v>
      </c>
      <c r="K803" s="650" t="s">
        <v>4040</v>
      </c>
      <c r="L803" s="651">
        <v>163.72999999999999</v>
      </c>
      <c r="M803" s="651">
        <v>327.45999999999998</v>
      </c>
      <c r="N803" s="650">
        <v>2</v>
      </c>
      <c r="O803" s="731">
        <v>0.5</v>
      </c>
      <c r="P803" s="651"/>
      <c r="Q803" s="666">
        <v>0</v>
      </c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21</v>
      </c>
      <c r="B804" s="650" t="s">
        <v>581</v>
      </c>
      <c r="C804" s="650">
        <v>89301212</v>
      </c>
      <c r="D804" s="729" t="s">
        <v>5559</v>
      </c>
      <c r="E804" s="730" t="s">
        <v>3638</v>
      </c>
      <c r="F804" s="650" t="s">
        <v>3625</v>
      </c>
      <c r="G804" s="650" t="s">
        <v>3832</v>
      </c>
      <c r="H804" s="650" t="s">
        <v>582</v>
      </c>
      <c r="I804" s="650" t="s">
        <v>4469</v>
      </c>
      <c r="J804" s="650" t="s">
        <v>4045</v>
      </c>
      <c r="K804" s="650" t="s">
        <v>4392</v>
      </c>
      <c r="L804" s="651">
        <v>0</v>
      </c>
      <c r="M804" s="651">
        <v>0</v>
      </c>
      <c r="N804" s="650">
        <v>1</v>
      </c>
      <c r="O804" s="731">
        <v>1</v>
      </c>
      <c r="P804" s="651"/>
      <c r="Q804" s="666"/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21</v>
      </c>
      <c r="B805" s="650" t="s">
        <v>581</v>
      </c>
      <c r="C805" s="650">
        <v>89301212</v>
      </c>
      <c r="D805" s="729" t="s">
        <v>5559</v>
      </c>
      <c r="E805" s="730" t="s">
        <v>3638</v>
      </c>
      <c r="F805" s="650" t="s">
        <v>3625</v>
      </c>
      <c r="G805" s="650" t="s">
        <v>3832</v>
      </c>
      <c r="H805" s="650" t="s">
        <v>582</v>
      </c>
      <c r="I805" s="650" t="s">
        <v>4141</v>
      </c>
      <c r="J805" s="650" t="s">
        <v>3834</v>
      </c>
      <c r="K805" s="650" t="s">
        <v>1224</v>
      </c>
      <c r="L805" s="651">
        <v>154.33000000000001</v>
      </c>
      <c r="M805" s="651">
        <v>308.66000000000003</v>
      </c>
      <c r="N805" s="650">
        <v>2</v>
      </c>
      <c r="O805" s="731">
        <v>1</v>
      </c>
      <c r="P805" s="651"/>
      <c r="Q805" s="666">
        <v>0</v>
      </c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21</v>
      </c>
      <c r="B806" s="650" t="s">
        <v>581</v>
      </c>
      <c r="C806" s="650">
        <v>89301212</v>
      </c>
      <c r="D806" s="729" t="s">
        <v>5559</v>
      </c>
      <c r="E806" s="730" t="s">
        <v>3638</v>
      </c>
      <c r="F806" s="650" t="s">
        <v>3625</v>
      </c>
      <c r="G806" s="650" t="s">
        <v>3832</v>
      </c>
      <c r="H806" s="650" t="s">
        <v>582</v>
      </c>
      <c r="I806" s="650" t="s">
        <v>4470</v>
      </c>
      <c r="J806" s="650" t="s">
        <v>4045</v>
      </c>
      <c r="K806" s="650" t="s">
        <v>4471</v>
      </c>
      <c r="L806" s="651">
        <v>0</v>
      </c>
      <c r="M806" s="651">
        <v>0</v>
      </c>
      <c r="N806" s="650">
        <v>1</v>
      </c>
      <c r="O806" s="731">
        <v>0.5</v>
      </c>
      <c r="P806" s="651"/>
      <c r="Q806" s="666"/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21</v>
      </c>
      <c r="B807" s="650" t="s">
        <v>581</v>
      </c>
      <c r="C807" s="650">
        <v>89301212</v>
      </c>
      <c r="D807" s="729" t="s">
        <v>5559</v>
      </c>
      <c r="E807" s="730" t="s">
        <v>3638</v>
      </c>
      <c r="F807" s="650" t="s">
        <v>3625</v>
      </c>
      <c r="G807" s="650" t="s">
        <v>4393</v>
      </c>
      <c r="H807" s="650" t="s">
        <v>582</v>
      </c>
      <c r="I807" s="650" t="s">
        <v>4472</v>
      </c>
      <c r="J807" s="650" t="s">
        <v>4473</v>
      </c>
      <c r="K807" s="650" t="s">
        <v>4474</v>
      </c>
      <c r="L807" s="651">
        <v>0</v>
      </c>
      <c r="M807" s="651">
        <v>0</v>
      </c>
      <c r="N807" s="650">
        <v>2</v>
      </c>
      <c r="O807" s="731">
        <v>1</v>
      </c>
      <c r="P807" s="651">
        <v>0</v>
      </c>
      <c r="Q807" s="666"/>
      <c r="R807" s="650">
        <v>1</v>
      </c>
      <c r="S807" s="666">
        <v>0.5</v>
      </c>
      <c r="T807" s="731">
        <v>0.5</v>
      </c>
      <c r="U807" s="689">
        <v>0.5</v>
      </c>
    </row>
    <row r="808" spans="1:21" ht="14.4" customHeight="1" x14ac:dyDescent="0.3">
      <c r="A808" s="649">
        <v>21</v>
      </c>
      <c r="B808" s="650" t="s">
        <v>581</v>
      </c>
      <c r="C808" s="650">
        <v>89301212</v>
      </c>
      <c r="D808" s="729" t="s">
        <v>5559</v>
      </c>
      <c r="E808" s="730" t="s">
        <v>3638</v>
      </c>
      <c r="F808" s="650" t="s">
        <v>3625</v>
      </c>
      <c r="G808" s="650" t="s">
        <v>4393</v>
      </c>
      <c r="H808" s="650" t="s">
        <v>582</v>
      </c>
      <c r="I808" s="650" t="s">
        <v>4475</v>
      </c>
      <c r="J808" s="650" t="s">
        <v>4473</v>
      </c>
      <c r="K808" s="650" t="s">
        <v>4474</v>
      </c>
      <c r="L808" s="651">
        <v>0</v>
      </c>
      <c r="M808" s="651">
        <v>0</v>
      </c>
      <c r="N808" s="650">
        <v>1</v>
      </c>
      <c r="O808" s="731">
        <v>0.5</v>
      </c>
      <c r="P808" s="651">
        <v>0</v>
      </c>
      <c r="Q808" s="666"/>
      <c r="R808" s="650">
        <v>1</v>
      </c>
      <c r="S808" s="666">
        <v>1</v>
      </c>
      <c r="T808" s="731">
        <v>0.5</v>
      </c>
      <c r="U808" s="689">
        <v>1</v>
      </c>
    </row>
    <row r="809" spans="1:21" ht="14.4" customHeight="1" x14ac:dyDescent="0.3">
      <c r="A809" s="649">
        <v>21</v>
      </c>
      <c r="B809" s="650" t="s">
        <v>581</v>
      </c>
      <c r="C809" s="650">
        <v>89301212</v>
      </c>
      <c r="D809" s="729" t="s">
        <v>5559</v>
      </c>
      <c r="E809" s="730" t="s">
        <v>3638</v>
      </c>
      <c r="F809" s="650" t="s">
        <v>3625</v>
      </c>
      <c r="G809" s="650" t="s">
        <v>3836</v>
      </c>
      <c r="H809" s="650" t="s">
        <v>582</v>
      </c>
      <c r="I809" s="650" t="s">
        <v>4476</v>
      </c>
      <c r="J809" s="650" t="s">
        <v>3839</v>
      </c>
      <c r="K809" s="650" t="s">
        <v>4477</v>
      </c>
      <c r="L809" s="651">
        <v>0</v>
      </c>
      <c r="M809" s="651">
        <v>0</v>
      </c>
      <c r="N809" s="650">
        <v>2</v>
      </c>
      <c r="O809" s="731">
        <v>1.5</v>
      </c>
      <c r="P809" s="651"/>
      <c r="Q809" s="666"/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21</v>
      </c>
      <c r="B810" s="650" t="s">
        <v>581</v>
      </c>
      <c r="C810" s="650">
        <v>89301212</v>
      </c>
      <c r="D810" s="729" t="s">
        <v>5559</v>
      </c>
      <c r="E810" s="730" t="s">
        <v>3638</v>
      </c>
      <c r="F810" s="650" t="s">
        <v>3625</v>
      </c>
      <c r="G810" s="650" t="s">
        <v>3836</v>
      </c>
      <c r="H810" s="650" t="s">
        <v>582</v>
      </c>
      <c r="I810" s="650" t="s">
        <v>4328</v>
      </c>
      <c r="J810" s="650" t="s">
        <v>4326</v>
      </c>
      <c r="K810" s="650" t="s">
        <v>1903</v>
      </c>
      <c r="L810" s="651">
        <v>0</v>
      </c>
      <c r="M810" s="651">
        <v>0</v>
      </c>
      <c r="N810" s="650">
        <v>2</v>
      </c>
      <c r="O810" s="731">
        <v>0.5</v>
      </c>
      <c r="P810" s="651"/>
      <c r="Q810" s="666"/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21</v>
      </c>
      <c r="B811" s="650" t="s">
        <v>581</v>
      </c>
      <c r="C811" s="650">
        <v>89301212</v>
      </c>
      <c r="D811" s="729" t="s">
        <v>5559</v>
      </c>
      <c r="E811" s="730" t="s">
        <v>3638</v>
      </c>
      <c r="F811" s="650" t="s">
        <v>3625</v>
      </c>
      <c r="G811" s="650" t="s">
        <v>3836</v>
      </c>
      <c r="H811" s="650" t="s">
        <v>582</v>
      </c>
      <c r="I811" s="650" t="s">
        <v>4478</v>
      </c>
      <c r="J811" s="650" t="s">
        <v>1734</v>
      </c>
      <c r="K811" s="650" t="s">
        <v>4327</v>
      </c>
      <c r="L811" s="651">
        <v>0</v>
      </c>
      <c r="M811" s="651">
        <v>0</v>
      </c>
      <c r="N811" s="650">
        <v>1</v>
      </c>
      <c r="O811" s="731">
        <v>0.5</v>
      </c>
      <c r="P811" s="651"/>
      <c r="Q811" s="666"/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21</v>
      </c>
      <c r="B812" s="650" t="s">
        <v>581</v>
      </c>
      <c r="C812" s="650">
        <v>89301212</v>
      </c>
      <c r="D812" s="729" t="s">
        <v>5559</v>
      </c>
      <c r="E812" s="730" t="s">
        <v>3638</v>
      </c>
      <c r="F812" s="650" t="s">
        <v>3625</v>
      </c>
      <c r="G812" s="650" t="s">
        <v>4479</v>
      </c>
      <c r="H812" s="650" t="s">
        <v>582</v>
      </c>
      <c r="I812" s="650" t="s">
        <v>3278</v>
      </c>
      <c r="J812" s="650" t="s">
        <v>3279</v>
      </c>
      <c r="K812" s="650" t="s">
        <v>3280</v>
      </c>
      <c r="L812" s="651">
        <v>92785.3</v>
      </c>
      <c r="M812" s="651">
        <v>92785.3</v>
      </c>
      <c r="N812" s="650">
        <v>1</v>
      </c>
      <c r="O812" s="731">
        <v>1</v>
      </c>
      <c r="P812" s="651"/>
      <c r="Q812" s="666">
        <v>0</v>
      </c>
      <c r="R812" s="650"/>
      <c r="S812" s="666">
        <v>0</v>
      </c>
      <c r="T812" s="731"/>
      <c r="U812" s="689">
        <v>0</v>
      </c>
    </row>
    <row r="813" spans="1:21" ht="14.4" customHeight="1" x14ac:dyDescent="0.3">
      <c r="A813" s="649">
        <v>21</v>
      </c>
      <c r="B813" s="650" t="s">
        <v>581</v>
      </c>
      <c r="C813" s="650">
        <v>89301212</v>
      </c>
      <c r="D813" s="729" t="s">
        <v>5559</v>
      </c>
      <c r="E813" s="730" t="s">
        <v>3638</v>
      </c>
      <c r="F813" s="650" t="s">
        <v>3627</v>
      </c>
      <c r="G813" s="650" t="s">
        <v>3844</v>
      </c>
      <c r="H813" s="650" t="s">
        <v>582</v>
      </c>
      <c r="I813" s="650" t="s">
        <v>3845</v>
      </c>
      <c r="J813" s="650" t="s">
        <v>3846</v>
      </c>
      <c r="K813" s="650" t="s">
        <v>3847</v>
      </c>
      <c r="L813" s="651">
        <v>1267.1199999999999</v>
      </c>
      <c r="M813" s="651">
        <v>1267.1199999999999</v>
      </c>
      <c r="N813" s="650">
        <v>1</v>
      </c>
      <c r="O813" s="731">
        <v>1</v>
      </c>
      <c r="P813" s="651">
        <v>1267.1199999999999</v>
      </c>
      <c r="Q813" s="666">
        <v>1</v>
      </c>
      <c r="R813" s="650">
        <v>1</v>
      </c>
      <c r="S813" s="666">
        <v>1</v>
      </c>
      <c r="T813" s="731">
        <v>1</v>
      </c>
      <c r="U813" s="689">
        <v>1</v>
      </c>
    </row>
    <row r="814" spans="1:21" ht="14.4" customHeight="1" x14ac:dyDescent="0.3">
      <c r="A814" s="649">
        <v>21</v>
      </c>
      <c r="B814" s="650" t="s">
        <v>581</v>
      </c>
      <c r="C814" s="650">
        <v>89301212</v>
      </c>
      <c r="D814" s="729" t="s">
        <v>5559</v>
      </c>
      <c r="E814" s="730" t="s">
        <v>3639</v>
      </c>
      <c r="F814" s="650" t="s">
        <v>3625</v>
      </c>
      <c r="G814" s="650" t="s">
        <v>3836</v>
      </c>
      <c r="H814" s="650" t="s">
        <v>582</v>
      </c>
      <c r="I814" s="650" t="s">
        <v>3837</v>
      </c>
      <c r="J814" s="650" t="s">
        <v>1734</v>
      </c>
      <c r="K814" s="650" t="s">
        <v>980</v>
      </c>
      <c r="L814" s="651">
        <v>0</v>
      </c>
      <c r="M814" s="651">
        <v>0</v>
      </c>
      <c r="N814" s="650">
        <v>2</v>
      </c>
      <c r="O814" s="731">
        <v>1</v>
      </c>
      <c r="P814" s="651"/>
      <c r="Q814" s="666"/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21</v>
      </c>
      <c r="B815" s="650" t="s">
        <v>581</v>
      </c>
      <c r="C815" s="650">
        <v>89301212</v>
      </c>
      <c r="D815" s="729" t="s">
        <v>5559</v>
      </c>
      <c r="E815" s="730" t="s">
        <v>3641</v>
      </c>
      <c r="F815" s="650" t="s">
        <v>3625</v>
      </c>
      <c r="G815" s="650" t="s">
        <v>3677</v>
      </c>
      <c r="H815" s="650" t="s">
        <v>582</v>
      </c>
      <c r="I815" s="650" t="s">
        <v>4480</v>
      </c>
      <c r="J815" s="650" t="s">
        <v>1061</v>
      </c>
      <c r="K815" s="650" t="s">
        <v>2518</v>
      </c>
      <c r="L815" s="651">
        <v>0</v>
      </c>
      <c r="M815" s="651">
        <v>0</v>
      </c>
      <c r="N815" s="650">
        <v>1</v>
      </c>
      <c r="O815" s="731">
        <v>1</v>
      </c>
      <c r="P815" s="651"/>
      <c r="Q815" s="666"/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21</v>
      </c>
      <c r="B816" s="650" t="s">
        <v>581</v>
      </c>
      <c r="C816" s="650">
        <v>89301212</v>
      </c>
      <c r="D816" s="729" t="s">
        <v>5559</v>
      </c>
      <c r="E816" s="730" t="s">
        <v>3641</v>
      </c>
      <c r="F816" s="650" t="s">
        <v>3625</v>
      </c>
      <c r="G816" s="650" t="s">
        <v>3677</v>
      </c>
      <c r="H816" s="650" t="s">
        <v>582</v>
      </c>
      <c r="I816" s="650" t="s">
        <v>1060</v>
      </c>
      <c r="J816" s="650" t="s">
        <v>1061</v>
      </c>
      <c r="K816" s="650" t="s">
        <v>1062</v>
      </c>
      <c r="L816" s="651">
        <v>95.25</v>
      </c>
      <c r="M816" s="651">
        <v>95.25</v>
      </c>
      <c r="N816" s="650">
        <v>1</v>
      </c>
      <c r="O816" s="731">
        <v>0.5</v>
      </c>
      <c r="P816" s="651">
        <v>95.25</v>
      </c>
      <c r="Q816" s="666">
        <v>1</v>
      </c>
      <c r="R816" s="650">
        <v>1</v>
      </c>
      <c r="S816" s="666">
        <v>1</v>
      </c>
      <c r="T816" s="731">
        <v>0.5</v>
      </c>
      <c r="U816" s="689">
        <v>1</v>
      </c>
    </row>
    <row r="817" spans="1:21" ht="14.4" customHeight="1" x14ac:dyDescent="0.3">
      <c r="A817" s="649">
        <v>21</v>
      </c>
      <c r="B817" s="650" t="s">
        <v>581</v>
      </c>
      <c r="C817" s="650">
        <v>89301212</v>
      </c>
      <c r="D817" s="729" t="s">
        <v>5559</v>
      </c>
      <c r="E817" s="730" t="s">
        <v>3641</v>
      </c>
      <c r="F817" s="650" t="s">
        <v>3625</v>
      </c>
      <c r="G817" s="650" t="s">
        <v>3677</v>
      </c>
      <c r="H817" s="650" t="s">
        <v>582</v>
      </c>
      <c r="I817" s="650" t="s">
        <v>4166</v>
      </c>
      <c r="J817" s="650" t="s">
        <v>3849</v>
      </c>
      <c r="K817" s="650" t="s">
        <v>1062</v>
      </c>
      <c r="L817" s="651">
        <v>95.25</v>
      </c>
      <c r="M817" s="651">
        <v>95.25</v>
      </c>
      <c r="N817" s="650">
        <v>1</v>
      </c>
      <c r="O817" s="731">
        <v>0.5</v>
      </c>
      <c r="P817" s="651">
        <v>95.25</v>
      </c>
      <c r="Q817" s="666">
        <v>1</v>
      </c>
      <c r="R817" s="650">
        <v>1</v>
      </c>
      <c r="S817" s="666">
        <v>1</v>
      </c>
      <c r="T817" s="731">
        <v>0.5</v>
      </c>
      <c r="U817" s="689">
        <v>1</v>
      </c>
    </row>
    <row r="818" spans="1:21" ht="14.4" customHeight="1" x14ac:dyDescent="0.3">
      <c r="A818" s="649">
        <v>21</v>
      </c>
      <c r="B818" s="650" t="s">
        <v>581</v>
      </c>
      <c r="C818" s="650">
        <v>89301212</v>
      </c>
      <c r="D818" s="729" t="s">
        <v>5559</v>
      </c>
      <c r="E818" s="730" t="s">
        <v>3641</v>
      </c>
      <c r="F818" s="650" t="s">
        <v>3625</v>
      </c>
      <c r="G818" s="650" t="s">
        <v>3692</v>
      </c>
      <c r="H818" s="650" t="s">
        <v>582</v>
      </c>
      <c r="I818" s="650" t="s">
        <v>4481</v>
      </c>
      <c r="J818" s="650" t="s">
        <v>4482</v>
      </c>
      <c r="K818" s="650" t="s">
        <v>3509</v>
      </c>
      <c r="L818" s="651">
        <v>10.73</v>
      </c>
      <c r="M818" s="651">
        <v>10.73</v>
      </c>
      <c r="N818" s="650">
        <v>1</v>
      </c>
      <c r="O818" s="731">
        <v>0.5</v>
      </c>
      <c r="P818" s="651"/>
      <c r="Q818" s="666">
        <v>0</v>
      </c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21</v>
      </c>
      <c r="B819" s="650" t="s">
        <v>581</v>
      </c>
      <c r="C819" s="650">
        <v>89301212</v>
      </c>
      <c r="D819" s="729" t="s">
        <v>5559</v>
      </c>
      <c r="E819" s="730" t="s">
        <v>3641</v>
      </c>
      <c r="F819" s="650" t="s">
        <v>3625</v>
      </c>
      <c r="G819" s="650" t="s">
        <v>3692</v>
      </c>
      <c r="H819" s="650" t="s">
        <v>1839</v>
      </c>
      <c r="I819" s="650" t="s">
        <v>1999</v>
      </c>
      <c r="J819" s="650" t="s">
        <v>3504</v>
      </c>
      <c r="K819" s="650" t="s">
        <v>3505</v>
      </c>
      <c r="L819" s="651">
        <v>16.27</v>
      </c>
      <c r="M819" s="651">
        <v>32.54</v>
      </c>
      <c r="N819" s="650">
        <v>2</v>
      </c>
      <c r="O819" s="731">
        <v>1</v>
      </c>
      <c r="P819" s="651"/>
      <c r="Q819" s="666">
        <v>0</v>
      </c>
      <c r="R819" s="650"/>
      <c r="S819" s="666">
        <v>0</v>
      </c>
      <c r="T819" s="731"/>
      <c r="U819" s="689">
        <v>0</v>
      </c>
    </row>
    <row r="820" spans="1:21" ht="14.4" customHeight="1" x14ac:dyDescent="0.3">
      <c r="A820" s="649">
        <v>21</v>
      </c>
      <c r="B820" s="650" t="s">
        <v>581</v>
      </c>
      <c r="C820" s="650">
        <v>89301212</v>
      </c>
      <c r="D820" s="729" t="s">
        <v>5559</v>
      </c>
      <c r="E820" s="730" t="s">
        <v>3641</v>
      </c>
      <c r="F820" s="650" t="s">
        <v>3625</v>
      </c>
      <c r="G820" s="650" t="s">
        <v>3692</v>
      </c>
      <c r="H820" s="650" t="s">
        <v>1839</v>
      </c>
      <c r="I820" s="650" t="s">
        <v>1941</v>
      </c>
      <c r="J820" s="650" t="s">
        <v>3506</v>
      </c>
      <c r="K820" s="650" t="s">
        <v>3507</v>
      </c>
      <c r="L820" s="651">
        <v>6.98</v>
      </c>
      <c r="M820" s="651">
        <v>20.94</v>
      </c>
      <c r="N820" s="650">
        <v>3</v>
      </c>
      <c r="O820" s="731">
        <v>0.5</v>
      </c>
      <c r="P820" s="651"/>
      <c r="Q820" s="666">
        <v>0</v>
      </c>
      <c r="R820" s="650"/>
      <c r="S820" s="666">
        <v>0</v>
      </c>
      <c r="T820" s="731"/>
      <c r="U820" s="689">
        <v>0</v>
      </c>
    </row>
    <row r="821" spans="1:21" ht="14.4" customHeight="1" x14ac:dyDescent="0.3">
      <c r="A821" s="649">
        <v>21</v>
      </c>
      <c r="B821" s="650" t="s">
        <v>581</v>
      </c>
      <c r="C821" s="650">
        <v>89301212</v>
      </c>
      <c r="D821" s="729" t="s">
        <v>5559</v>
      </c>
      <c r="E821" s="730" t="s">
        <v>3641</v>
      </c>
      <c r="F821" s="650" t="s">
        <v>3625</v>
      </c>
      <c r="G821" s="650" t="s">
        <v>3692</v>
      </c>
      <c r="H821" s="650" t="s">
        <v>582</v>
      </c>
      <c r="I821" s="650" t="s">
        <v>4483</v>
      </c>
      <c r="J821" s="650" t="s">
        <v>4484</v>
      </c>
      <c r="K821" s="650" t="s">
        <v>3507</v>
      </c>
      <c r="L821" s="651">
        <v>5.37</v>
      </c>
      <c r="M821" s="651">
        <v>16.11</v>
      </c>
      <c r="N821" s="650">
        <v>3</v>
      </c>
      <c r="O821" s="731">
        <v>1.5</v>
      </c>
      <c r="P821" s="651">
        <v>16.11</v>
      </c>
      <c r="Q821" s="666">
        <v>1</v>
      </c>
      <c r="R821" s="650">
        <v>3</v>
      </c>
      <c r="S821" s="666">
        <v>1</v>
      </c>
      <c r="T821" s="731">
        <v>1.5</v>
      </c>
      <c r="U821" s="689">
        <v>1</v>
      </c>
    </row>
    <row r="822" spans="1:21" ht="14.4" customHeight="1" x14ac:dyDescent="0.3">
      <c r="A822" s="649">
        <v>21</v>
      </c>
      <c r="B822" s="650" t="s">
        <v>581</v>
      </c>
      <c r="C822" s="650">
        <v>89301212</v>
      </c>
      <c r="D822" s="729" t="s">
        <v>5559</v>
      </c>
      <c r="E822" s="730" t="s">
        <v>3641</v>
      </c>
      <c r="F822" s="650" t="s">
        <v>3625</v>
      </c>
      <c r="G822" s="650" t="s">
        <v>3693</v>
      </c>
      <c r="H822" s="650" t="s">
        <v>582</v>
      </c>
      <c r="I822" s="650" t="s">
        <v>3694</v>
      </c>
      <c r="J822" s="650" t="s">
        <v>1083</v>
      </c>
      <c r="K822" s="650" t="s">
        <v>1084</v>
      </c>
      <c r="L822" s="651">
        <v>0</v>
      </c>
      <c r="M822" s="651">
        <v>0</v>
      </c>
      <c r="N822" s="650">
        <v>1</v>
      </c>
      <c r="O822" s="731">
        <v>0.5</v>
      </c>
      <c r="P822" s="651"/>
      <c r="Q822" s="666"/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21</v>
      </c>
      <c r="B823" s="650" t="s">
        <v>581</v>
      </c>
      <c r="C823" s="650">
        <v>89301212</v>
      </c>
      <c r="D823" s="729" t="s">
        <v>5559</v>
      </c>
      <c r="E823" s="730" t="s">
        <v>3641</v>
      </c>
      <c r="F823" s="650" t="s">
        <v>3625</v>
      </c>
      <c r="G823" s="650" t="s">
        <v>3693</v>
      </c>
      <c r="H823" s="650" t="s">
        <v>582</v>
      </c>
      <c r="I823" s="650" t="s">
        <v>4485</v>
      </c>
      <c r="J823" s="650" t="s">
        <v>4486</v>
      </c>
      <c r="K823" s="650" t="s">
        <v>1088</v>
      </c>
      <c r="L823" s="651">
        <v>81.209999999999994</v>
      </c>
      <c r="M823" s="651">
        <v>162.41999999999999</v>
      </c>
      <c r="N823" s="650">
        <v>2</v>
      </c>
      <c r="O823" s="731">
        <v>0.5</v>
      </c>
      <c r="P823" s="651"/>
      <c r="Q823" s="666">
        <v>0</v>
      </c>
      <c r="R823" s="650"/>
      <c r="S823" s="666">
        <v>0</v>
      </c>
      <c r="T823" s="731"/>
      <c r="U823" s="689">
        <v>0</v>
      </c>
    </row>
    <row r="824" spans="1:21" ht="14.4" customHeight="1" x14ac:dyDescent="0.3">
      <c r="A824" s="649">
        <v>21</v>
      </c>
      <c r="B824" s="650" t="s">
        <v>581</v>
      </c>
      <c r="C824" s="650">
        <v>89301212</v>
      </c>
      <c r="D824" s="729" t="s">
        <v>5559</v>
      </c>
      <c r="E824" s="730" t="s">
        <v>3641</v>
      </c>
      <c r="F824" s="650" t="s">
        <v>3625</v>
      </c>
      <c r="G824" s="650" t="s">
        <v>3693</v>
      </c>
      <c r="H824" s="650" t="s">
        <v>582</v>
      </c>
      <c r="I824" s="650" t="s">
        <v>4487</v>
      </c>
      <c r="J824" s="650" t="s">
        <v>4488</v>
      </c>
      <c r="K824" s="650" t="s">
        <v>1084</v>
      </c>
      <c r="L824" s="651">
        <v>60.92</v>
      </c>
      <c r="M824" s="651">
        <v>121.84</v>
      </c>
      <c r="N824" s="650">
        <v>2</v>
      </c>
      <c r="O824" s="731">
        <v>0.5</v>
      </c>
      <c r="P824" s="651"/>
      <c r="Q824" s="666">
        <v>0</v>
      </c>
      <c r="R824" s="650"/>
      <c r="S824" s="666">
        <v>0</v>
      </c>
      <c r="T824" s="731"/>
      <c r="U824" s="689">
        <v>0</v>
      </c>
    </row>
    <row r="825" spans="1:21" ht="14.4" customHeight="1" x14ac:dyDescent="0.3">
      <c r="A825" s="649">
        <v>21</v>
      </c>
      <c r="B825" s="650" t="s">
        <v>581</v>
      </c>
      <c r="C825" s="650">
        <v>89301212</v>
      </c>
      <c r="D825" s="729" t="s">
        <v>5559</v>
      </c>
      <c r="E825" s="730" t="s">
        <v>3641</v>
      </c>
      <c r="F825" s="650" t="s">
        <v>3625</v>
      </c>
      <c r="G825" s="650" t="s">
        <v>3697</v>
      </c>
      <c r="H825" s="650" t="s">
        <v>582</v>
      </c>
      <c r="I825" s="650" t="s">
        <v>2175</v>
      </c>
      <c r="J825" s="650" t="s">
        <v>3453</v>
      </c>
      <c r="K825" s="650" t="s">
        <v>3454</v>
      </c>
      <c r="L825" s="651">
        <v>156.86000000000001</v>
      </c>
      <c r="M825" s="651">
        <v>156.86000000000001</v>
      </c>
      <c r="N825" s="650">
        <v>1</v>
      </c>
      <c r="O825" s="731">
        <v>0.5</v>
      </c>
      <c r="P825" s="651">
        <v>156.86000000000001</v>
      </c>
      <c r="Q825" s="666">
        <v>1</v>
      </c>
      <c r="R825" s="650">
        <v>1</v>
      </c>
      <c r="S825" s="666">
        <v>1</v>
      </c>
      <c r="T825" s="731">
        <v>0.5</v>
      </c>
      <c r="U825" s="689">
        <v>1</v>
      </c>
    </row>
    <row r="826" spans="1:21" ht="14.4" customHeight="1" x14ac:dyDescent="0.3">
      <c r="A826" s="649">
        <v>21</v>
      </c>
      <c r="B826" s="650" t="s">
        <v>581</v>
      </c>
      <c r="C826" s="650">
        <v>89301212</v>
      </c>
      <c r="D826" s="729" t="s">
        <v>5559</v>
      </c>
      <c r="E826" s="730" t="s">
        <v>3641</v>
      </c>
      <c r="F826" s="650" t="s">
        <v>3625</v>
      </c>
      <c r="G826" s="650" t="s">
        <v>3697</v>
      </c>
      <c r="H826" s="650" t="s">
        <v>582</v>
      </c>
      <c r="I826" s="650" t="s">
        <v>4489</v>
      </c>
      <c r="J826" s="650" t="s">
        <v>4490</v>
      </c>
      <c r="K826" s="650" t="s">
        <v>4491</v>
      </c>
      <c r="L826" s="651">
        <v>0</v>
      </c>
      <c r="M826" s="651">
        <v>0</v>
      </c>
      <c r="N826" s="650">
        <v>1</v>
      </c>
      <c r="O826" s="731">
        <v>1</v>
      </c>
      <c r="P826" s="651"/>
      <c r="Q826" s="666"/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21</v>
      </c>
      <c r="B827" s="650" t="s">
        <v>581</v>
      </c>
      <c r="C827" s="650">
        <v>89301212</v>
      </c>
      <c r="D827" s="729" t="s">
        <v>5559</v>
      </c>
      <c r="E827" s="730" t="s">
        <v>3641</v>
      </c>
      <c r="F827" s="650" t="s">
        <v>3625</v>
      </c>
      <c r="G827" s="650" t="s">
        <v>3681</v>
      </c>
      <c r="H827" s="650" t="s">
        <v>582</v>
      </c>
      <c r="I827" s="650" t="s">
        <v>3682</v>
      </c>
      <c r="J827" s="650" t="s">
        <v>3683</v>
      </c>
      <c r="K827" s="650" t="s">
        <v>3684</v>
      </c>
      <c r="L827" s="651">
        <v>1789.73</v>
      </c>
      <c r="M827" s="651">
        <v>34004.869999999995</v>
      </c>
      <c r="N827" s="650">
        <v>19</v>
      </c>
      <c r="O827" s="731">
        <v>5.5</v>
      </c>
      <c r="P827" s="651">
        <v>28635.679999999997</v>
      </c>
      <c r="Q827" s="666">
        <v>0.8421052631578948</v>
      </c>
      <c r="R827" s="650">
        <v>16</v>
      </c>
      <c r="S827" s="666">
        <v>0.84210526315789469</v>
      </c>
      <c r="T827" s="731">
        <v>4.5</v>
      </c>
      <c r="U827" s="689">
        <v>0.81818181818181823</v>
      </c>
    </row>
    <row r="828" spans="1:21" ht="14.4" customHeight="1" x14ac:dyDescent="0.3">
      <c r="A828" s="649">
        <v>21</v>
      </c>
      <c r="B828" s="650" t="s">
        <v>581</v>
      </c>
      <c r="C828" s="650">
        <v>89301212</v>
      </c>
      <c r="D828" s="729" t="s">
        <v>5559</v>
      </c>
      <c r="E828" s="730" t="s">
        <v>3641</v>
      </c>
      <c r="F828" s="650" t="s">
        <v>3625</v>
      </c>
      <c r="G828" s="650" t="s">
        <v>4342</v>
      </c>
      <c r="H828" s="650" t="s">
        <v>582</v>
      </c>
      <c r="I828" s="650" t="s">
        <v>4492</v>
      </c>
      <c r="J828" s="650" t="s">
        <v>4493</v>
      </c>
      <c r="K828" s="650" t="s">
        <v>3518</v>
      </c>
      <c r="L828" s="651">
        <v>41.93</v>
      </c>
      <c r="M828" s="651">
        <v>83.86</v>
      </c>
      <c r="N828" s="650">
        <v>2</v>
      </c>
      <c r="O828" s="731">
        <v>0.5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21</v>
      </c>
      <c r="B829" s="650" t="s">
        <v>581</v>
      </c>
      <c r="C829" s="650">
        <v>89301212</v>
      </c>
      <c r="D829" s="729" t="s">
        <v>5559</v>
      </c>
      <c r="E829" s="730" t="s">
        <v>3641</v>
      </c>
      <c r="F829" s="650" t="s">
        <v>3625</v>
      </c>
      <c r="G829" s="650" t="s">
        <v>4494</v>
      </c>
      <c r="H829" s="650" t="s">
        <v>582</v>
      </c>
      <c r="I829" s="650" t="s">
        <v>4495</v>
      </c>
      <c r="J829" s="650" t="s">
        <v>4496</v>
      </c>
      <c r="K829" s="650" t="s">
        <v>4497</v>
      </c>
      <c r="L829" s="651">
        <v>68.3</v>
      </c>
      <c r="M829" s="651">
        <v>68.3</v>
      </c>
      <c r="N829" s="650">
        <v>1</v>
      </c>
      <c r="O829" s="731">
        <v>1</v>
      </c>
      <c r="P829" s="651"/>
      <c r="Q829" s="666">
        <v>0</v>
      </c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21</v>
      </c>
      <c r="B830" s="650" t="s">
        <v>581</v>
      </c>
      <c r="C830" s="650">
        <v>89301212</v>
      </c>
      <c r="D830" s="729" t="s">
        <v>5559</v>
      </c>
      <c r="E830" s="730" t="s">
        <v>3641</v>
      </c>
      <c r="F830" s="650" t="s">
        <v>3625</v>
      </c>
      <c r="G830" s="650" t="s">
        <v>3925</v>
      </c>
      <c r="H830" s="650" t="s">
        <v>1839</v>
      </c>
      <c r="I830" s="650" t="s">
        <v>3926</v>
      </c>
      <c r="J830" s="650" t="s">
        <v>3927</v>
      </c>
      <c r="K830" s="650" t="s">
        <v>3518</v>
      </c>
      <c r="L830" s="651">
        <v>216.29</v>
      </c>
      <c r="M830" s="651">
        <v>865.16</v>
      </c>
      <c r="N830" s="650">
        <v>4</v>
      </c>
      <c r="O830" s="731">
        <v>1</v>
      </c>
      <c r="P830" s="651">
        <v>865.16</v>
      </c>
      <c r="Q830" s="666">
        <v>1</v>
      </c>
      <c r="R830" s="650">
        <v>4</v>
      </c>
      <c r="S830" s="666">
        <v>1</v>
      </c>
      <c r="T830" s="731">
        <v>1</v>
      </c>
      <c r="U830" s="689">
        <v>1</v>
      </c>
    </row>
    <row r="831" spans="1:21" ht="14.4" customHeight="1" x14ac:dyDescent="0.3">
      <c r="A831" s="649">
        <v>21</v>
      </c>
      <c r="B831" s="650" t="s">
        <v>581</v>
      </c>
      <c r="C831" s="650">
        <v>89301212</v>
      </c>
      <c r="D831" s="729" t="s">
        <v>5559</v>
      </c>
      <c r="E831" s="730" t="s">
        <v>3641</v>
      </c>
      <c r="F831" s="650" t="s">
        <v>3625</v>
      </c>
      <c r="G831" s="650" t="s">
        <v>4498</v>
      </c>
      <c r="H831" s="650" t="s">
        <v>582</v>
      </c>
      <c r="I831" s="650" t="s">
        <v>4499</v>
      </c>
      <c r="J831" s="650" t="s">
        <v>4500</v>
      </c>
      <c r="K831" s="650" t="s">
        <v>4501</v>
      </c>
      <c r="L831" s="651">
        <v>31.43</v>
      </c>
      <c r="M831" s="651">
        <v>31.43</v>
      </c>
      <c r="N831" s="650">
        <v>1</v>
      </c>
      <c r="O831" s="731">
        <v>1</v>
      </c>
      <c r="P831" s="651">
        <v>31.43</v>
      </c>
      <c r="Q831" s="666">
        <v>1</v>
      </c>
      <c r="R831" s="650">
        <v>1</v>
      </c>
      <c r="S831" s="666">
        <v>1</v>
      </c>
      <c r="T831" s="731">
        <v>1</v>
      </c>
      <c r="U831" s="689">
        <v>1</v>
      </c>
    </row>
    <row r="832" spans="1:21" ht="14.4" customHeight="1" x14ac:dyDescent="0.3">
      <c r="A832" s="649">
        <v>21</v>
      </c>
      <c r="B832" s="650" t="s">
        <v>581</v>
      </c>
      <c r="C832" s="650">
        <v>89301212</v>
      </c>
      <c r="D832" s="729" t="s">
        <v>5559</v>
      </c>
      <c r="E832" s="730" t="s">
        <v>3641</v>
      </c>
      <c r="F832" s="650" t="s">
        <v>3625</v>
      </c>
      <c r="G832" s="650" t="s">
        <v>3700</v>
      </c>
      <c r="H832" s="650" t="s">
        <v>582</v>
      </c>
      <c r="I832" s="650" t="s">
        <v>930</v>
      </c>
      <c r="J832" s="650" t="s">
        <v>4092</v>
      </c>
      <c r="K832" s="650" t="s">
        <v>4093</v>
      </c>
      <c r="L832" s="651">
        <v>0</v>
      </c>
      <c r="M832" s="651">
        <v>0</v>
      </c>
      <c r="N832" s="650">
        <v>12</v>
      </c>
      <c r="O832" s="731">
        <v>6.5</v>
      </c>
      <c r="P832" s="651">
        <v>0</v>
      </c>
      <c r="Q832" s="666"/>
      <c r="R832" s="650">
        <v>4</v>
      </c>
      <c r="S832" s="666">
        <v>0.33333333333333331</v>
      </c>
      <c r="T832" s="731">
        <v>1.5</v>
      </c>
      <c r="U832" s="689">
        <v>0.23076923076923078</v>
      </c>
    </row>
    <row r="833" spans="1:21" ht="14.4" customHeight="1" x14ac:dyDescent="0.3">
      <c r="A833" s="649">
        <v>21</v>
      </c>
      <c r="B833" s="650" t="s">
        <v>581</v>
      </c>
      <c r="C833" s="650">
        <v>89301212</v>
      </c>
      <c r="D833" s="729" t="s">
        <v>5559</v>
      </c>
      <c r="E833" s="730" t="s">
        <v>3641</v>
      </c>
      <c r="F833" s="650" t="s">
        <v>3625</v>
      </c>
      <c r="G833" s="650" t="s">
        <v>3700</v>
      </c>
      <c r="H833" s="650" t="s">
        <v>582</v>
      </c>
      <c r="I833" s="650" t="s">
        <v>934</v>
      </c>
      <c r="J833" s="650" t="s">
        <v>3702</v>
      </c>
      <c r="K833" s="650" t="s">
        <v>1967</v>
      </c>
      <c r="L833" s="651">
        <v>0</v>
      </c>
      <c r="M833" s="651">
        <v>0</v>
      </c>
      <c r="N833" s="650">
        <v>16</v>
      </c>
      <c r="O833" s="731">
        <v>6</v>
      </c>
      <c r="P833" s="651">
        <v>0</v>
      </c>
      <c r="Q833" s="666"/>
      <c r="R833" s="650">
        <v>1</v>
      </c>
      <c r="S833" s="666">
        <v>6.25E-2</v>
      </c>
      <c r="T833" s="731">
        <v>0.5</v>
      </c>
      <c r="U833" s="689">
        <v>8.3333333333333329E-2</v>
      </c>
    </row>
    <row r="834" spans="1:21" ht="14.4" customHeight="1" x14ac:dyDescent="0.3">
      <c r="A834" s="649">
        <v>21</v>
      </c>
      <c r="B834" s="650" t="s">
        <v>581</v>
      </c>
      <c r="C834" s="650">
        <v>89301212</v>
      </c>
      <c r="D834" s="729" t="s">
        <v>5559</v>
      </c>
      <c r="E834" s="730" t="s">
        <v>3641</v>
      </c>
      <c r="F834" s="650" t="s">
        <v>3625</v>
      </c>
      <c r="G834" s="650" t="s">
        <v>3700</v>
      </c>
      <c r="H834" s="650" t="s">
        <v>582</v>
      </c>
      <c r="I834" s="650" t="s">
        <v>4437</v>
      </c>
      <c r="J834" s="650" t="s">
        <v>4092</v>
      </c>
      <c r="K834" s="650" t="s">
        <v>4093</v>
      </c>
      <c r="L834" s="651">
        <v>0</v>
      </c>
      <c r="M834" s="651">
        <v>0</v>
      </c>
      <c r="N834" s="650">
        <v>2</v>
      </c>
      <c r="O834" s="731">
        <v>1.5</v>
      </c>
      <c r="P834" s="651"/>
      <c r="Q834" s="666"/>
      <c r="R834" s="650"/>
      <c r="S834" s="666">
        <v>0</v>
      </c>
      <c r="T834" s="731"/>
      <c r="U834" s="689">
        <v>0</v>
      </c>
    </row>
    <row r="835" spans="1:21" ht="14.4" customHeight="1" x14ac:dyDescent="0.3">
      <c r="A835" s="649">
        <v>21</v>
      </c>
      <c r="B835" s="650" t="s">
        <v>581</v>
      </c>
      <c r="C835" s="650">
        <v>89301212</v>
      </c>
      <c r="D835" s="729" t="s">
        <v>5559</v>
      </c>
      <c r="E835" s="730" t="s">
        <v>3641</v>
      </c>
      <c r="F835" s="650" t="s">
        <v>3625</v>
      </c>
      <c r="G835" s="650" t="s">
        <v>3700</v>
      </c>
      <c r="H835" s="650" t="s">
        <v>582</v>
      </c>
      <c r="I835" s="650" t="s">
        <v>4502</v>
      </c>
      <c r="J835" s="650" t="s">
        <v>4092</v>
      </c>
      <c r="K835" s="650" t="s">
        <v>4093</v>
      </c>
      <c r="L835" s="651">
        <v>0</v>
      </c>
      <c r="M835" s="651">
        <v>0</v>
      </c>
      <c r="N835" s="650">
        <v>2</v>
      </c>
      <c r="O835" s="731">
        <v>1</v>
      </c>
      <c r="P835" s="651"/>
      <c r="Q835" s="666"/>
      <c r="R835" s="650"/>
      <c r="S835" s="666">
        <v>0</v>
      </c>
      <c r="T835" s="731"/>
      <c r="U835" s="689">
        <v>0</v>
      </c>
    </row>
    <row r="836" spans="1:21" ht="14.4" customHeight="1" x14ac:dyDescent="0.3">
      <c r="A836" s="649">
        <v>21</v>
      </c>
      <c r="B836" s="650" t="s">
        <v>581</v>
      </c>
      <c r="C836" s="650">
        <v>89301212</v>
      </c>
      <c r="D836" s="729" t="s">
        <v>5559</v>
      </c>
      <c r="E836" s="730" t="s">
        <v>3641</v>
      </c>
      <c r="F836" s="650" t="s">
        <v>3625</v>
      </c>
      <c r="G836" s="650" t="s">
        <v>3850</v>
      </c>
      <c r="H836" s="650" t="s">
        <v>1839</v>
      </c>
      <c r="I836" s="650" t="s">
        <v>3931</v>
      </c>
      <c r="J836" s="650" t="s">
        <v>3932</v>
      </c>
      <c r="K836" s="650" t="s">
        <v>3933</v>
      </c>
      <c r="L836" s="651">
        <v>1027.5999999999999</v>
      </c>
      <c r="M836" s="651">
        <v>9248.4</v>
      </c>
      <c r="N836" s="650">
        <v>9</v>
      </c>
      <c r="O836" s="731">
        <v>5</v>
      </c>
      <c r="P836" s="651">
        <v>8220.7999999999993</v>
      </c>
      <c r="Q836" s="666">
        <v>0.88888888888888884</v>
      </c>
      <c r="R836" s="650">
        <v>8</v>
      </c>
      <c r="S836" s="666">
        <v>0.88888888888888884</v>
      </c>
      <c r="T836" s="731">
        <v>4</v>
      </c>
      <c r="U836" s="689">
        <v>0.8</v>
      </c>
    </row>
    <row r="837" spans="1:21" ht="14.4" customHeight="1" x14ac:dyDescent="0.3">
      <c r="A837" s="649">
        <v>21</v>
      </c>
      <c r="B837" s="650" t="s">
        <v>581</v>
      </c>
      <c r="C837" s="650">
        <v>89301212</v>
      </c>
      <c r="D837" s="729" t="s">
        <v>5559</v>
      </c>
      <c r="E837" s="730" t="s">
        <v>3641</v>
      </c>
      <c r="F837" s="650" t="s">
        <v>3625</v>
      </c>
      <c r="G837" s="650" t="s">
        <v>3850</v>
      </c>
      <c r="H837" s="650" t="s">
        <v>1839</v>
      </c>
      <c r="I837" s="650" t="s">
        <v>3931</v>
      </c>
      <c r="J837" s="650" t="s">
        <v>3932</v>
      </c>
      <c r="K837" s="650" t="s">
        <v>3933</v>
      </c>
      <c r="L837" s="651">
        <v>801.23</v>
      </c>
      <c r="M837" s="651">
        <v>4807.38</v>
      </c>
      <c r="N837" s="650">
        <v>6</v>
      </c>
      <c r="O837" s="731">
        <v>4</v>
      </c>
      <c r="P837" s="651">
        <v>4006.15</v>
      </c>
      <c r="Q837" s="666">
        <v>0.83333333333333337</v>
      </c>
      <c r="R837" s="650">
        <v>5</v>
      </c>
      <c r="S837" s="666">
        <v>0.83333333333333337</v>
      </c>
      <c r="T837" s="731">
        <v>3</v>
      </c>
      <c r="U837" s="689">
        <v>0.75</v>
      </c>
    </row>
    <row r="838" spans="1:21" ht="14.4" customHeight="1" x14ac:dyDescent="0.3">
      <c r="A838" s="649">
        <v>21</v>
      </c>
      <c r="B838" s="650" t="s">
        <v>581</v>
      </c>
      <c r="C838" s="650">
        <v>89301212</v>
      </c>
      <c r="D838" s="729" t="s">
        <v>5559</v>
      </c>
      <c r="E838" s="730" t="s">
        <v>3641</v>
      </c>
      <c r="F838" s="650" t="s">
        <v>3625</v>
      </c>
      <c r="G838" s="650" t="s">
        <v>3850</v>
      </c>
      <c r="H838" s="650" t="s">
        <v>1839</v>
      </c>
      <c r="I838" s="650" t="s">
        <v>3851</v>
      </c>
      <c r="J838" s="650" t="s">
        <v>3852</v>
      </c>
      <c r="K838" s="650" t="s">
        <v>3853</v>
      </c>
      <c r="L838" s="651">
        <v>1509.4</v>
      </c>
      <c r="M838" s="651">
        <v>7547.0000000000009</v>
      </c>
      <c r="N838" s="650">
        <v>5</v>
      </c>
      <c r="O838" s="731">
        <v>2</v>
      </c>
      <c r="P838" s="651">
        <v>3018.8</v>
      </c>
      <c r="Q838" s="666">
        <v>0.39999999999999997</v>
      </c>
      <c r="R838" s="650">
        <v>2</v>
      </c>
      <c r="S838" s="666">
        <v>0.4</v>
      </c>
      <c r="T838" s="731">
        <v>1</v>
      </c>
      <c r="U838" s="689">
        <v>0.5</v>
      </c>
    </row>
    <row r="839" spans="1:21" ht="14.4" customHeight="1" x14ac:dyDescent="0.3">
      <c r="A839" s="649">
        <v>21</v>
      </c>
      <c r="B839" s="650" t="s">
        <v>581</v>
      </c>
      <c r="C839" s="650">
        <v>89301212</v>
      </c>
      <c r="D839" s="729" t="s">
        <v>5559</v>
      </c>
      <c r="E839" s="730" t="s">
        <v>3641</v>
      </c>
      <c r="F839" s="650" t="s">
        <v>3625</v>
      </c>
      <c r="G839" s="650" t="s">
        <v>3850</v>
      </c>
      <c r="H839" s="650" t="s">
        <v>1839</v>
      </c>
      <c r="I839" s="650" t="s">
        <v>3851</v>
      </c>
      <c r="J839" s="650" t="s">
        <v>3852</v>
      </c>
      <c r="K839" s="650" t="s">
        <v>3853</v>
      </c>
      <c r="L839" s="651">
        <v>1201.8399999999999</v>
      </c>
      <c r="M839" s="651">
        <v>4807.3599999999997</v>
      </c>
      <c r="N839" s="650">
        <v>4</v>
      </c>
      <c r="O839" s="731">
        <v>3</v>
      </c>
      <c r="P839" s="651">
        <v>4807.3599999999997</v>
      </c>
      <c r="Q839" s="666">
        <v>1</v>
      </c>
      <c r="R839" s="650">
        <v>4</v>
      </c>
      <c r="S839" s="666">
        <v>1</v>
      </c>
      <c r="T839" s="731">
        <v>3</v>
      </c>
      <c r="U839" s="689">
        <v>1</v>
      </c>
    </row>
    <row r="840" spans="1:21" ht="14.4" customHeight="1" x14ac:dyDescent="0.3">
      <c r="A840" s="649">
        <v>21</v>
      </c>
      <c r="B840" s="650" t="s">
        <v>581</v>
      </c>
      <c r="C840" s="650">
        <v>89301212</v>
      </c>
      <c r="D840" s="729" t="s">
        <v>5559</v>
      </c>
      <c r="E840" s="730" t="s">
        <v>3641</v>
      </c>
      <c r="F840" s="650" t="s">
        <v>3625</v>
      </c>
      <c r="G840" s="650" t="s">
        <v>3850</v>
      </c>
      <c r="H840" s="650" t="s">
        <v>1839</v>
      </c>
      <c r="I840" s="650" t="s">
        <v>4503</v>
      </c>
      <c r="J840" s="650" t="s">
        <v>4504</v>
      </c>
      <c r="K840" s="650" t="s">
        <v>4505</v>
      </c>
      <c r="L840" s="651">
        <v>1602.45</v>
      </c>
      <c r="M840" s="651">
        <v>6409.8</v>
      </c>
      <c r="N840" s="650">
        <v>4</v>
      </c>
      <c r="O840" s="731">
        <v>2</v>
      </c>
      <c r="P840" s="651">
        <v>4807.3500000000004</v>
      </c>
      <c r="Q840" s="666">
        <v>0.75</v>
      </c>
      <c r="R840" s="650">
        <v>3</v>
      </c>
      <c r="S840" s="666">
        <v>0.75</v>
      </c>
      <c r="T840" s="731">
        <v>1</v>
      </c>
      <c r="U840" s="689">
        <v>0.5</v>
      </c>
    </row>
    <row r="841" spans="1:21" ht="14.4" customHeight="1" x14ac:dyDescent="0.3">
      <c r="A841" s="649">
        <v>21</v>
      </c>
      <c r="B841" s="650" t="s">
        <v>581</v>
      </c>
      <c r="C841" s="650">
        <v>89301212</v>
      </c>
      <c r="D841" s="729" t="s">
        <v>5559</v>
      </c>
      <c r="E841" s="730" t="s">
        <v>3641</v>
      </c>
      <c r="F841" s="650" t="s">
        <v>3625</v>
      </c>
      <c r="G841" s="650" t="s">
        <v>3937</v>
      </c>
      <c r="H841" s="650" t="s">
        <v>1839</v>
      </c>
      <c r="I841" s="650" t="s">
        <v>1933</v>
      </c>
      <c r="J841" s="650" t="s">
        <v>1934</v>
      </c>
      <c r="K841" s="650" t="s">
        <v>1903</v>
      </c>
      <c r="L841" s="651">
        <v>137.74</v>
      </c>
      <c r="M841" s="651">
        <v>275.48</v>
      </c>
      <c r="N841" s="650">
        <v>2</v>
      </c>
      <c r="O841" s="731">
        <v>0.5</v>
      </c>
      <c r="P841" s="651"/>
      <c r="Q841" s="666">
        <v>0</v>
      </c>
      <c r="R841" s="650"/>
      <c r="S841" s="666">
        <v>0</v>
      </c>
      <c r="T841" s="731"/>
      <c r="U841" s="689">
        <v>0</v>
      </c>
    </row>
    <row r="842" spans="1:21" ht="14.4" customHeight="1" x14ac:dyDescent="0.3">
      <c r="A842" s="649">
        <v>21</v>
      </c>
      <c r="B842" s="650" t="s">
        <v>581</v>
      </c>
      <c r="C842" s="650">
        <v>89301212</v>
      </c>
      <c r="D842" s="729" t="s">
        <v>5559</v>
      </c>
      <c r="E842" s="730" t="s">
        <v>3641</v>
      </c>
      <c r="F842" s="650" t="s">
        <v>3625</v>
      </c>
      <c r="G842" s="650" t="s">
        <v>4506</v>
      </c>
      <c r="H842" s="650" t="s">
        <v>582</v>
      </c>
      <c r="I842" s="650" t="s">
        <v>4507</v>
      </c>
      <c r="J842" s="650" t="s">
        <v>4508</v>
      </c>
      <c r="K842" s="650" t="s">
        <v>4509</v>
      </c>
      <c r="L842" s="651">
        <v>75.8</v>
      </c>
      <c r="M842" s="651">
        <v>75.8</v>
      </c>
      <c r="N842" s="650">
        <v>1</v>
      </c>
      <c r="O842" s="731">
        <v>0.5</v>
      </c>
      <c r="P842" s="651">
        <v>75.8</v>
      </c>
      <c r="Q842" s="666">
        <v>1</v>
      </c>
      <c r="R842" s="650">
        <v>1</v>
      </c>
      <c r="S842" s="666">
        <v>1</v>
      </c>
      <c r="T842" s="731">
        <v>0.5</v>
      </c>
      <c r="U842" s="689">
        <v>1</v>
      </c>
    </row>
    <row r="843" spans="1:21" ht="14.4" customHeight="1" x14ac:dyDescent="0.3">
      <c r="A843" s="649">
        <v>21</v>
      </c>
      <c r="B843" s="650" t="s">
        <v>581</v>
      </c>
      <c r="C843" s="650">
        <v>89301212</v>
      </c>
      <c r="D843" s="729" t="s">
        <v>5559</v>
      </c>
      <c r="E843" s="730" t="s">
        <v>3641</v>
      </c>
      <c r="F843" s="650" t="s">
        <v>3625</v>
      </c>
      <c r="G843" s="650" t="s">
        <v>4510</v>
      </c>
      <c r="H843" s="650" t="s">
        <v>582</v>
      </c>
      <c r="I843" s="650" t="s">
        <v>784</v>
      </c>
      <c r="J843" s="650" t="s">
        <v>785</v>
      </c>
      <c r="K843" s="650" t="s">
        <v>786</v>
      </c>
      <c r="L843" s="651">
        <v>0</v>
      </c>
      <c r="M843" s="651">
        <v>0</v>
      </c>
      <c r="N843" s="650">
        <v>7</v>
      </c>
      <c r="O843" s="731">
        <v>2.5</v>
      </c>
      <c r="P843" s="651">
        <v>0</v>
      </c>
      <c r="Q843" s="666"/>
      <c r="R843" s="650">
        <v>2</v>
      </c>
      <c r="S843" s="666">
        <v>0.2857142857142857</v>
      </c>
      <c r="T843" s="731">
        <v>1</v>
      </c>
      <c r="U843" s="689">
        <v>0.4</v>
      </c>
    </row>
    <row r="844" spans="1:21" ht="14.4" customHeight="1" x14ac:dyDescent="0.3">
      <c r="A844" s="649">
        <v>21</v>
      </c>
      <c r="B844" s="650" t="s">
        <v>581</v>
      </c>
      <c r="C844" s="650">
        <v>89301212</v>
      </c>
      <c r="D844" s="729" t="s">
        <v>5559</v>
      </c>
      <c r="E844" s="730" t="s">
        <v>3641</v>
      </c>
      <c r="F844" s="650" t="s">
        <v>3625</v>
      </c>
      <c r="G844" s="650" t="s">
        <v>4510</v>
      </c>
      <c r="H844" s="650" t="s">
        <v>582</v>
      </c>
      <c r="I844" s="650" t="s">
        <v>1167</v>
      </c>
      <c r="J844" s="650" t="s">
        <v>785</v>
      </c>
      <c r="K844" s="650" t="s">
        <v>4511</v>
      </c>
      <c r="L844" s="651">
        <v>0</v>
      </c>
      <c r="M844" s="651">
        <v>0</v>
      </c>
      <c r="N844" s="650">
        <v>5</v>
      </c>
      <c r="O844" s="731">
        <v>2.5</v>
      </c>
      <c r="P844" s="651">
        <v>0</v>
      </c>
      <c r="Q844" s="666"/>
      <c r="R844" s="650">
        <v>2</v>
      </c>
      <c r="S844" s="666">
        <v>0.4</v>
      </c>
      <c r="T844" s="731">
        <v>0.5</v>
      </c>
      <c r="U844" s="689">
        <v>0.2</v>
      </c>
    </row>
    <row r="845" spans="1:21" ht="14.4" customHeight="1" x14ac:dyDescent="0.3">
      <c r="A845" s="649">
        <v>21</v>
      </c>
      <c r="B845" s="650" t="s">
        <v>581</v>
      </c>
      <c r="C845" s="650">
        <v>89301212</v>
      </c>
      <c r="D845" s="729" t="s">
        <v>5559</v>
      </c>
      <c r="E845" s="730" t="s">
        <v>3641</v>
      </c>
      <c r="F845" s="650" t="s">
        <v>3625</v>
      </c>
      <c r="G845" s="650" t="s">
        <v>3703</v>
      </c>
      <c r="H845" s="650" t="s">
        <v>1839</v>
      </c>
      <c r="I845" s="650" t="s">
        <v>3073</v>
      </c>
      <c r="J845" s="650" t="s">
        <v>3074</v>
      </c>
      <c r="K845" s="650" t="s">
        <v>3567</v>
      </c>
      <c r="L845" s="651">
        <v>69.86</v>
      </c>
      <c r="M845" s="651">
        <v>279.44</v>
      </c>
      <c r="N845" s="650">
        <v>4</v>
      </c>
      <c r="O845" s="731">
        <v>3.5</v>
      </c>
      <c r="P845" s="651">
        <v>139.72</v>
      </c>
      <c r="Q845" s="666">
        <v>0.5</v>
      </c>
      <c r="R845" s="650">
        <v>2</v>
      </c>
      <c r="S845" s="666">
        <v>0.5</v>
      </c>
      <c r="T845" s="731">
        <v>2</v>
      </c>
      <c r="U845" s="689">
        <v>0.5714285714285714</v>
      </c>
    </row>
    <row r="846" spans="1:21" ht="14.4" customHeight="1" x14ac:dyDescent="0.3">
      <c r="A846" s="649">
        <v>21</v>
      </c>
      <c r="B846" s="650" t="s">
        <v>581</v>
      </c>
      <c r="C846" s="650">
        <v>89301212</v>
      </c>
      <c r="D846" s="729" t="s">
        <v>5559</v>
      </c>
      <c r="E846" s="730" t="s">
        <v>3641</v>
      </c>
      <c r="F846" s="650" t="s">
        <v>3625</v>
      </c>
      <c r="G846" s="650" t="s">
        <v>3706</v>
      </c>
      <c r="H846" s="650" t="s">
        <v>1839</v>
      </c>
      <c r="I846" s="650" t="s">
        <v>4512</v>
      </c>
      <c r="J846" s="650" t="s">
        <v>2032</v>
      </c>
      <c r="K846" s="650" t="s">
        <v>612</v>
      </c>
      <c r="L846" s="651">
        <v>216.16</v>
      </c>
      <c r="M846" s="651">
        <v>432.32</v>
      </c>
      <c r="N846" s="650">
        <v>2</v>
      </c>
      <c r="O846" s="731">
        <v>0.5</v>
      </c>
      <c r="P846" s="651">
        <v>432.32</v>
      </c>
      <c r="Q846" s="666">
        <v>1</v>
      </c>
      <c r="R846" s="650">
        <v>2</v>
      </c>
      <c r="S846" s="666">
        <v>1</v>
      </c>
      <c r="T846" s="731">
        <v>0.5</v>
      </c>
      <c r="U846" s="689">
        <v>1</v>
      </c>
    </row>
    <row r="847" spans="1:21" ht="14.4" customHeight="1" x14ac:dyDescent="0.3">
      <c r="A847" s="649">
        <v>21</v>
      </c>
      <c r="B847" s="650" t="s">
        <v>581</v>
      </c>
      <c r="C847" s="650">
        <v>89301212</v>
      </c>
      <c r="D847" s="729" t="s">
        <v>5559</v>
      </c>
      <c r="E847" s="730" t="s">
        <v>3641</v>
      </c>
      <c r="F847" s="650" t="s">
        <v>3625</v>
      </c>
      <c r="G847" s="650" t="s">
        <v>3706</v>
      </c>
      <c r="H847" s="650" t="s">
        <v>1839</v>
      </c>
      <c r="I847" s="650" t="s">
        <v>2031</v>
      </c>
      <c r="J847" s="650" t="s">
        <v>2032</v>
      </c>
      <c r="K847" s="650" t="s">
        <v>3515</v>
      </c>
      <c r="L847" s="651">
        <v>216.16</v>
      </c>
      <c r="M847" s="651">
        <v>1513.12</v>
      </c>
      <c r="N847" s="650">
        <v>7</v>
      </c>
      <c r="O847" s="731">
        <v>1.5</v>
      </c>
      <c r="P847" s="651">
        <v>864.64</v>
      </c>
      <c r="Q847" s="666">
        <v>0.57142857142857151</v>
      </c>
      <c r="R847" s="650">
        <v>4</v>
      </c>
      <c r="S847" s="666">
        <v>0.5714285714285714</v>
      </c>
      <c r="T847" s="731">
        <v>1</v>
      </c>
      <c r="U847" s="689">
        <v>0.66666666666666663</v>
      </c>
    </row>
    <row r="848" spans="1:21" ht="14.4" customHeight="1" x14ac:dyDescent="0.3">
      <c r="A848" s="649">
        <v>21</v>
      </c>
      <c r="B848" s="650" t="s">
        <v>581</v>
      </c>
      <c r="C848" s="650">
        <v>89301212</v>
      </c>
      <c r="D848" s="729" t="s">
        <v>5559</v>
      </c>
      <c r="E848" s="730" t="s">
        <v>3641</v>
      </c>
      <c r="F848" s="650" t="s">
        <v>3625</v>
      </c>
      <c r="G848" s="650" t="s">
        <v>3663</v>
      </c>
      <c r="H848" s="650" t="s">
        <v>582</v>
      </c>
      <c r="I848" s="650" t="s">
        <v>4513</v>
      </c>
      <c r="J848" s="650" t="s">
        <v>1491</v>
      </c>
      <c r="K848" s="650" t="s">
        <v>4514</v>
      </c>
      <c r="L848" s="651">
        <v>0</v>
      </c>
      <c r="M848" s="651">
        <v>0</v>
      </c>
      <c r="N848" s="650">
        <v>1</v>
      </c>
      <c r="O848" s="731">
        <v>1</v>
      </c>
      <c r="P848" s="651"/>
      <c r="Q848" s="666"/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21</v>
      </c>
      <c r="B849" s="650" t="s">
        <v>581</v>
      </c>
      <c r="C849" s="650">
        <v>89301212</v>
      </c>
      <c r="D849" s="729" t="s">
        <v>5559</v>
      </c>
      <c r="E849" s="730" t="s">
        <v>3641</v>
      </c>
      <c r="F849" s="650" t="s">
        <v>3625</v>
      </c>
      <c r="G849" s="650" t="s">
        <v>3714</v>
      </c>
      <c r="H849" s="650" t="s">
        <v>582</v>
      </c>
      <c r="I849" s="650" t="s">
        <v>4098</v>
      </c>
      <c r="J849" s="650" t="s">
        <v>4099</v>
      </c>
      <c r="K849" s="650" t="s">
        <v>4100</v>
      </c>
      <c r="L849" s="651">
        <v>75.36</v>
      </c>
      <c r="M849" s="651">
        <v>226.07999999999998</v>
      </c>
      <c r="N849" s="650">
        <v>3</v>
      </c>
      <c r="O849" s="731">
        <v>0.5</v>
      </c>
      <c r="P849" s="651">
        <v>226.07999999999998</v>
      </c>
      <c r="Q849" s="666">
        <v>1</v>
      </c>
      <c r="R849" s="650">
        <v>3</v>
      </c>
      <c r="S849" s="666">
        <v>1</v>
      </c>
      <c r="T849" s="731">
        <v>0.5</v>
      </c>
      <c r="U849" s="689">
        <v>1</v>
      </c>
    </row>
    <row r="850" spans="1:21" ht="14.4" customHeight="1" x14ac:dyDescent="0.3">
      <c r="A850" s="649">
        <v>21</v>
      </c>
      <c r="B850" s="650" t="s">
        <v>581</v>
      </c>
      <c r="C850" s="650">
        <v>89301212</v>
      </c>
      <c r="D850" s="729" t="s">
        <v>5559</v>
      </c>
      <c r="E850" s="730" t="s">
        <v>3641</v>
      </c>
      <c r="F850" s="650" t="s">
        <v>3625</v>
      </c>
      <c r="G850" s="650" t="s">
        <v>3714</v>
      </c>
      <c r="H850" s="650" t="s">
        <v>582</v>
      </c>
      <c r="I850" s="650" t="s">
        <v>4515</v>
      </c>
      <c r="J850" s="650" t="s">
        <v>3855</v>
      </c>
      <c r="K850" s="650" t="s">
        <v>4516</v>
      </c>
      <c r="L850" s="651">
        <v>188.41</v>
      </c>
      <c r="M850" s="651">
        <v>188.41</v>
      </c>
      <c r="N850" s="650">
        <v>1</v>
      </c>
      <c r="O850" s="731">
        <v>1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21</v>
      </c>
      <c r="B851" s="650" t="s">
        <v>581</v>
      </c>
      <c r="C851" s="650">
        <v>89301212</v>
      </c>
      <c r="D851" s="729" t="s">
        <v>5559</v>
      </c>
      <c r="E851" s="730" t="s">
        <v>3641</v>
      </c>
      <c r="F851" s="650" t="s">
        <v>3625</v>
      </c>
      <c r="G851" s="650" t="s">
        <v>3720</v>
      </c>
      <c r="H851" s="650" t="s">
        <v>582</v>
      </c>
      <c r="I851" s="650" t="s">
        <v>1310</v>
      </c>
      <c r="J851" s="650" t="s">
        <v>3721</v>
      </c>
      <c r="K851" s="650" t="s">
        <v>3722</v>
      </c>
      <c r="L851" s="651">
        <v>25.8</v>
      </c>
      <c r="M851" s="651">
        <v>206.4</v>
      </c>
      <c r="N851" s="650">
        <v>8</v>
      </c>
      <c r="O851" s="731">
        <v>2.5</v>
      </c>
      <c r="P851" s="651">
        <v>77.400000000000006</v>
      </c>
      <c r="Q851" s="666">
        <v>0.375</v>
      </c>
      <c r="R851" s="650">
        <v>3</v>
      </c>
      <c r="S851" s="666">
        <v>0.375</v>
      </c>
      <c r="T851" s="731">
        <v>1</v>
      </c>
      <c r="U851" s="689">
        <v>0.4</v>
      </c>
    </row>
    <row r="852" spans="1:21" ht="14.4" customHeight="1" x14ac:dyDescent="0.3">
      <c r="A852" s="649">
        <v>21</v>
      </c>
      <c r="B852" s="650" t="s">
        <v>581</v>
      </c>
      <c r="C852" s="650">
        <v>89301212</v>
      </c>
      <c r="D852" s="729" t="s">
        <v>5559</v>
      </c>
      <c r="E852" s="730" t="s">
        <v>3641</v>
      </c>
      <c r="F852" s="650" t="s">
        <v>3625</v>
      </c>
      <c r="G852" s="650" t="s">
        <v>3723</v>
      </c>
      <c r="H852" s="650" t="s">
        <v>582</v>
      </c>
      <c r="I852" s="650" t="s">
        <v>4517</v>
      </c>
      <c r="J852" s="650" t="s">
        <v>4518</v>
      </c>
      <c r="K852" s="650" t="s">
        <v>3843</v>
      </c>
      <c r="L852" s="651">
        <v>216.94</v>
      </c>
      <c r="M852" s="651">
        <v>867.76</v>
      </c>
      <c r="N852" s="650">
        <v>4</v>
      </c>
      <c r="O852" s="731">
        <v>2</v>
      </c>
      <c r="P852" s="651">
        <v>216.94</v>
      </c>
      <c r="Q852" s="666">
        <v>0.25</v>
      </c>
      <c r="R852" s="650">
        <v>1</v>
      </c>
      <c r="S852" s="666">
        <v>0.25</v>
      </c>
      <c r="T852" s="731">
        <v>1</v>
      </c>
      <c r="U852" s="689">
        <v>0.5</v>
      </c>
    </row>
    <row r="853" spans="1:21" ht="14.4" customHeight="1" x14ac:dyDescent="0.3">
      <c r="A853" s="649">
        <v>21</v>
      </c>
      <c r="B853" s="650" t="s">
        <v>581</v>
      </c>
      <c r="C853" s="650">
        <v>89301212</v>
      </c>
      <c r="D853" s="729" t="s">
        <v>5559</v>
      </c>
      <c r="E853" s="730" t="s">
        <v>3641</v>
      </c>
      <c r="F853" s="650" t="s">
        <v>3625</v>
      </c>
      <c r="G853" s="650" t="s">
        <v>3723</v>
      </c>
      <c r="H853" s="650" t="s">
        <v>582</v>
      </c>
      <c r="I853" s="650" t="s">
        <v>4519</v>
      </c>
      <c r="J853" s="650" t="s">
        <v>4520</v>
      </c>
      <c r="K853" s="650" t="s">
        <v>3843</v>
      </c>
      <c r="L853" s="651">
        <v>201.75</v>
      </c>
      <c r="M853" s="651">
        <v>403.5</v>
      </c>
      <c r="N853" s="650">
        <v>2</v>
      </c>
      <c r="O853" s="731">
        <v>0.5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21</v>
      </c>
      <c r="B854" s="650" t="s">
        <v>581</v>
      </c>
      <c r="C854" s="650">
        <v>89301212</v>
      </c>
      <c r="D854" s="729" t="s">
        <v>5559</v>
      </c>
      <c r="E854" s="730" t="s">
        <v>3641</v>
      </c>
      <c r="F854" s="650" t="s">
        <v>3625</v>
      </c>
      <c r="G854" s="650" t="s">
        <v>3723</v>
      </c>
      <c r="H854" s="650" t="s">
        <v>582</v>
      </c>
      <c r="I854" s="650" t="s">
        <v>4521</v>
      </c>
      <c r="J854" s="650" t="s">
        <v>4520</v>
      </c>
      <c r="K854" s="650" t="s">
        <v>1903</v>
      </c>
      <c r="L854" s="651">
        <v>0</v>
      </c>
      <c r="M854" s="651">
        <v>0</v>
      </c>
      <c r="N854" s="650">
        <v>4</v>
      </c>
      <c r="O854" s="731">
        <v>2</v>
      </c>
      <c r="P854" s="651">
        <v>0</v>
      </c>
      <c r="Q854" s="666"/>
      <c r="R854" s="650">
        <v>4</v>
      </c>
      <c r="S854" s="666">
        <v>1</v>
      </c>
      <c r="T854" s="731">
        <v>2</v>
      </c>
      <c r="U854" s="689">
        <v>1</v>
      </c>
    </row>
    <row r="855" spans="1:21" ht="14.4" customHeight="1" x14ac:dyDescent="0.3">
      <c r="A855" s="649">
        <v>21</v>
      </c>
      <c r="B855" s="650" t="s">
        <v>581</v>
      </c>
      <c r="C855" s="650">
        <v>89301212</v>
      </c>
      <c r="D855" s="729" t="s">
        <v>5559</v>
      </c>
      <c r="E855" s="730" t="s">
        <v>3641</v>
      </c>
      <c r="F855" s="650" t="s">
        <v>3625</v>
      </c>
      <c r="G855" s="650" t="s">
        <v>3723</v>
      </c>
      <c r="H855" s="650" t="s">
        <v>582</v>
      </c>
      <c r="I855" s="650" t="s">
        <v>4522</v>
      </c>
      <c r="J855" s="650" t="s">
        <v>4523</v>
      </c>
      <c r="K855" s="650" t="s">
        <v>4524</v>
      </c>
      <c r="L855" s="651">
        <v>201.75</v>
      </c>
      <c r="M855" s="651">
        <v>201.75</v>
      </c>
      <c r="N855" s="650">
        <v>1</v>
      </c>
      <c r="O855" s="731">
        <v>0.5</v>
      </c>
      <c r="P855" s="651">
        <v>201.75</v>
      </c>
      <c r="Q855" s="666">
        <v>1</v>
      </c>
      <c r="R855" s="650">
        <v>1</v>
      </c>
      <c r="S855" s="666">
        <v>1</v>
      </c>
      <c r="T855" s="731">
        <v>0.5</v>
      </c>
      <c r="U855" s="689">
        <v>1</v>
      </c>
    </row>
    <row r="856" spans="1:21" ht="14.4" customHeight="1" x14ac:dyDescent="0.3">
      <c r="A856" s="649">
        <v>21</v>
      </c>
      <c r="B856" s="650" t="s">
        <v>581</v>
      </c>
      <c r="C856" s="650">
        <v>89301212</v>
      </c>
      <c r="D856" s="729" t="s">
        <v>5559</v>
      </c>
      <c r="E856" s="730" t="s">
        <v>3641</v>
      </c>
      <c r="F856" s="650" t="s">
        <v>3625</v>
      </c>
      <c r="G856" s="650" t="s">
        <v>4525</v>
      </c>
      <c r="H856" s="650" t="s">
        <v>1839</v>
      </c>
      <c r="I856" s="650" t="s">
        <v>4526</v>
      </c>
      <c r="J856" s="650" t="s">
        <v>4527</v>
      </c>
      <c r="K856" s="650" t="s">
        <v>4528</v>
      </c>
      <c r="L856" s="651">
        <v>804.58</v>
      </c>
      <c r="M856" s="651">
        <v>11264.12</v>
      </c>
      <c r="N856" s="650">
        <v>14</v>
      </c>
      <c r="O856" s="731">
        <v>7</v>
      </c>
      <c r="P856" s="651">
        <v>6436.64</v>
      </c>
      <c r="Q856" s="666">
        <v>0.5714285714285714</v>
      </c>
      <c r="R856" s="650">
        <v>8</v>
      </c>
      <c r="S856" s="666">
        <v>0.5714285714285714</v>
      </c>
      <c r="T856" s="731">
        <v>4</v>
      </c>
      <c r="U856" s="689">
        <v>0.5714285714285714</v>
      </c>
    </row>
    <row r="857" spans="1:21" ht="14.4" customHeight="1" x14ac:dyDescent="0.3">
      <c r="A857" s="649">
        <v>21</v>
      </c>
      <c r="B857" s="650" t="s">
        <v>581</v>
      </c>
      <c r="C857" s="650">
        <v>89301212</v>
      </c>
      <c r="D857" s="729" t="s">
        <v>5559</v>
      </c>
      <c r="E857" s="730" t="s">
        <v>3641</v>
      </c>
      <c r="F857" s="650" t="s">
        <v>3625</v>
      </c>
      <c r="G857" s="650" t="s">
        <v>4529</v>
      </c>
      <c r="H857" s="650" t="s">
        <v>1839</v>
      </c>
      <c r="I857" s="650" t="s">
        <v>2896</v>
      </c>
      <c r="J857" s="650" t="s">
        <v>2897</v>
      </c>
      <c r="K857" s="650" t="s">
        <v>3560</v>
      </c>
      <c r="L857" s="651">
        <v>193.77</v>
      </c>
      <c r="M857" s="651">
        <v>193.77</v>
      </c>
      <c r="N857" s="650">
        <v>1</v>
      </c>
      <c r="O857" s="731">
        <v>0.5</v>
      </c>
      <c r="P857" s="651"/>
      <c r="Q857" s="666">
        <v>0</v>
      </c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21</v>
      </c>
      <c r="B858" s="650" t="s">
        <v>581</v>
      </c>
      <c r="C858" s="650">
        <v>89301212</v>
      </c>
      <c r="D858" s="729" t="s">
        <v>5559</v>
      </c>
      <c r="E858" s="730" t="s">
        <v>3641</v>
      </c>
      <c r="F858" s="650" t="s">
        <v>3625</v>
      </c>
      <c r="G858" s="650" t="s">
        <v>3724</v>
      </c>
      <c r="H858" s="650" t="s">
        <v>582</v>
      </c>
      <c r="I858" s="650" t="s">
        <v>4530</v>
      </c>
      <c r="J858" s="650" t="s">
        <v>4531</v>
      </c>
      <c r="K858" s="650" t="s">
        <v>4532</v>
      </c>
      <c r="L858" s="651">
        <v>4359.93</v>
      </c>
      <c r="M858" s="651">
        <v>4359.93</v>
      </c>
      <c r="N858" s="650">
        <v>1</v>
      </c>
      <c r="O858" s="731">
        <v>1</v>
      </c>
      <c r="P858" s="651">
        <v>4359.93</v>
      </c>
      <c r="Q858" s="666">
        <v>1</v>
      </c>
      <c r="R858" s="650">
        <v>1</v>
      </c>
      <c r="S858" s="666">
        <v>1</v>
      </c>
      <c r="T858" s="731">
        <v>1</v>
      </c>
      <c r="U858" s="689">
        <v>1</v>
      </c>
    </row>
    <row r="859" spans="1:21" ht="14.4" customHeight="1" x14ac:dyDescent="0.3">
      <c r="A859" s="649">
        <v>21</v>
      </c>
      <c r="B859" s="650" t="s">
        <v>581</v>
      </c>
      <c r="C859" s="650">
        <v>89301212</v>
      </c>
      <c r="D859" s="729" t="s">
        <v>5559</v>
      </c>
      <c r="E859" s="730" t="s">
        <v>3641</v>
      </c>
      <c r="F859" s="650" t="s">
        <v>3625</v>
      </c>
      <c r="G859" s="650" t="s">
        <v>3724</v>
      </c>
      <c r="H859" s="650" t="s">
        <v>582</v>
      </c>
      <c r="I859" s="650" t="s">
        <v>1454</v>
      </c>
      <c r="J859" s="650" t="s">
        <v>3857</v>
      </c>
      <c r="K859" s="650" t="s">
        <v>3858</v>
      </c>
      <c r="L859" s="651">
        <v>1545.22</v>
      </c>
      <c r="M859" s="651">
        <v>1545.22</v>
      </c>
      <c r="N859" s="650">
        <v>1</v>
      </c>
      <c r="O859" s="731">
        <v>1</v>
      </c>
      <c r="P859" s="651">
        <v>1545.22</v>
      </c>
      <c r="Q859" s="666">
        <v>1</v>
      </c>
      <c r="R859" s="650">
        <v>1</v>
      </c>
      <c r="S859" s="666">
        <v>1</v>
      </c>
      <c r="T859" s="731">
        <v>1</v>
      </c>
      <c r="U859" s="689">
        <v>1</v>
      </c>
    </row>
    <row r="860" spans="1:21" ht="14.4" customHeight="1" x14ac:dyDescent="0.3">
      <c r="A860" s="649">
        <v>21</v>
      </c>
      <c r="B860" s="650" t="s">
        <v>581</v>
      </c>
      <c r="C860" s="650">
        <v>89301212</v>
      </c>
      <c r="D860" s="729" t="s">
        <v>5559</v>
      </c>
      <c r="E860" s="730" t="s">
        <v>3641</v>
      </c>
      <c r="F860" s="650" t="s">
        <v>3625</v>
      </c>
      <c r="G860" s="650" t="s">
        <v>3724</v>
      </c>
      <c r="H860" s="650" t="s">
        <v>582</v>
      </c>
      <c r="I860" s="650" t="s">
        <v>1454</v>
      </c>
      <c r="J860" s="650" t="s">
        <v>3857</v>
      </c>
      <c r="K860" s="650" t="s">
        <v>3858</v>
      </c>
      <c r="L860" s="651">
        <v>2332.38</v>
      </c>
      <c r="M860" s="651">
        <v>2332.38</v>
      </c>
      <c r="N860" s="650">
        <v>1</v>
      </c>
      <c r="O860" s="731">
        <v>1</v>
      </c>
      <c r="P860" s="651"/>
      <c r="Q860" s="666">
        <v>0</v>
      </c>
      <c r="R860" s="650"/>
      <c r="S860" s="666">
        <v>0</v>
      </c>
      <c r="T860" s="731"/>
      <c r="U860" s="689">
        <v>0</v>
      </c>
    </row>
    <row r="861" spans="1:21" ht="14.4" customHeight="1" x14ac:dyDescent="0.3">
      <c r="A861" s="649">
        <v>21</v>
      </c>
      <c r="B861" s="650" t="s">
        <v>581</v>
      </c>
      <c r="C861" s="650">
        <v>89301212</v>
      </c>
      <c r="D861" s="729" t="s">
        <v>5559</v>
      </c>
      <c r="E861" s="730" t="s">
        <v>3641</v>
      </c>
      <c r="F861" s="650" t="s">
        <v>3625</v>
      </c>
      <c r="G861" s="650" t="s">
        <v>3724</v>
      </c>
      <c r="H861" s="650" t="s">
        <v>582</v>
      </c>
      <c r="I861" s="650" t="s">
        <v>1144</v>
      </c>
      <c r="J861" s="650" t="s">
        <v>3727</v>
      </c>
      <c r="K861" s="650" t="s">
        <v>3728</v>
      </c>
      <c r="L861" s="651">
        <v>880.88</v>
      </c>
      <c r="M861" s="651">
        <v>12332.32</v>
      </c>
      <c r="N861" s="650">
        <v>14</v>
      </c>
      <c r="O861" s="731">
        <v>6.5</v>
      </c>
      <c r="P861" s="651">
        <v>7927.92</v>
      </c>
      <c r="Q861" s="666">
        <v>0.6428571428571429</v>
      </c>
      <c r="R861" s="650">
        <v>9</v>
      </c>
      <c r="S861" s="666">
        <v>0.6428571428571429</v>
      </c>
      <c r="T861" s="731">
        <v>4.5</v>
      </c>
      <c r="U861" s="689">
        <v>0.69230769230769229</v>
      </c>
    </row>
    <row r="862" spans="1:21" ht="14.4" customHeight="1" x14ac:dyDescent="0.3">
      <c r="A862" s="649">
        <v>21</v>
      </c>
      <c r="B862" s="650" t="s">
        <v>581</v>
      </c>
      <c r="C862" s="650">
        <v>89301212</v>
      </c>
      <c r="D862" s="729" t="s">
        <v>5559</v>
      </c>
      <c r="E862" s="730" t="s">
        <v>3641</v>
      </c>
      <c r="F862" s="650" t="s">
        <v>3625</v>
      </c>
      <c r="G862" s="650" t="s">
        <v>3724</v>
      </c>
      <c r="H862" s="650" t="s">
        <v>582</v>
      </c>
      <c r="I862" s="650" t="s">
        <v>1144</v>
      </c>
      <c r="J862" s="650" t="s">
        <v>3727</v>
      </c>
      <c r="K862" s="650" t="s">
        <v>3728</v>
      </c>
      <c r="L862" s="651">
        <v>515.07000000000005</v>
      </c>
      <c r="M862" s="651">
        <v>4635.630000000001</v>
      </c>
      <c r="N862" s="650">
        <v>9</v>
      </c>
      <c r="O862" s="731">
        <v>4</v>
      </c>
      <c r="P862" s="651">
        <v>4635.630000000001</v>
      </c>
      <c r="Q862" s="666">
        <v>1</v>
      </c>
      <c r="R862" s="650">
        <v>9</v>
      </c>
      <c r="S862" s="666">
        <v>1</v>
      </c>
      <c r="T862" s="731">
        <v>4</v>
      </c>
      <c r="U862" s="689">
        <v>1</v>
      </c>
    </row>
    <row r="863" spans="1:21" ht="14.4" customHeight="1" x14ac:dyDescent="0.3">
      <c r="A863" s="649">
        <v>21</v>
      </c>
      <c r="B863" s="650" t="s">
        <v>581</v>
      </c>
      <c r="C863" s="650">
        <v>89301212</v>
      </c>
      <c r="D863" s="729" t="s">
        <v>5559</v>
      </c>
      <c r="E863" s="730" t="s">
        <v>3641</v>
      </c>
      <c r="F863" s="650" t="s">
        <v>3625</v>
      </c>
      <c r="G863" s="650" t="s">
        <v>3724</v>
      </c>
      <c r="H863" s="650" t="s">
        <v>582</v>
      </c>
      <c r="I863" s="650" t="s">
        <v>1330</v>
      </c>
      <c r="J863" s="650" t="s">
        <v>3729</v>
      </c>
      <c r="K863" s="650" t="s">
        <v>3730</v>
      </c>
      <c r="L863" s="651">
        <v>1629.03</v>
      </c>
      <c r="M863" s="651">
        <v>8145.15</v>
      </c>
      <c r="N863" s="650">
        <v>5</v>
      </c>
      <c r="O863" s="731">
        <v>1.5</v>
      </c>
      <c r="P863" s="651">
        <v>8145.15</v>
      </c>
      <c r="Q863" s="666">
        <v>1</v>
      </c>
      <c r="R863" s="650">
        <v>5</v>
      </c>
      <c r="S863" s="666">
        <v>1</v>
      </c>
      <c r="T863" s="731">
        <v>1.5</v>
      </c>
      <c r="U863" s="689">
        <v>1</v>
      </c>
    </row>
    <row r="864" spans="1:21" ht="14.4" customHeight="1" x14ac:dyDescent="0.3">
      <c r="A864" s="649">
        <v>21</v>
      </c>
      <c r="B864" s="650" t="s">
        <v>581</v>
      </c>
      <c r="C864" s="650">
        <v>89301212</v>
      </c>
      <c r="D864" s="729" t="s">
        <v>5559</v>
      </c>
      <c r="E864" s="730" t="s">
        <v>3641</v>
      </c>
      <c r="F864" s="650" t="s">
        <v>3625</v>
      </c>
      <c r="G864" s="650" t="s">
        <v>3724</v>
      </c>
      <c r="H864" s="650" t="s">
        <v>582</v>
      </c>
      <c r="I864" s="650" t="s">
        <v>1330</v>
      </c>
      <c r="J864" s="650" t="s">
        <v>3729</v>
      </c>
      <c r="K864" s="650" t="s">
        <v>3730</v>
      </c>
      <c r="L864" s="651">
        <v>1030.1500000000001</v>
      </c>
      <c r="M864" s="651">
        <v>5150.75</v>
      </c>
      <c r="N864" s="650">
        <v>5</v>
      </c>
      <c r="O864" s="731">
        <v>2</v>
      </c>
      <c r="P864" s="651"/>
      <c r="Q864" s="666">
        <v>0</v>
      </c>
      <c r="R864" s="650"/>
      <c r="S864" s="666">
        <v>0</v>
      </c>
      <c r="T864" s="731"/>
      <c r="U864" s="689">
        <v>0</v>
      </c>
    </row>
    <row r="865" spans="1:21" ht="14.4" customHeight="1" x14ac:dyDescent="0.3">
      <c r="A865" s="649">
        <v>21</v>
      </c>
      <c r="B865" s="650" t="s">
        <v>581</v>
      </c>
      <c r="C865" s="650">
        <v>89301212</v>
      </c>
      <c r="D865" s="729" t="s">
        <v>5559</v>
      </c>
      <c r="E865" s="730" t="s">
        <v>3641</v>
      </c>
      <c r="F865" s="650" t="s">
        <v>3625</v>
      </c>
      <c r="G865" s="650" t="s">
        <v>4533</v>
      </c>
      <c r="H865" s="650" t="s">
        <v>582</v>
      </c>
      <c r="I865" s="650" t="s">
        <v>4534</v>
      </c>
      <c r="J865" s="650" t="s">
        <v>4535</v>
      </c>
      <c r="K865" s="650" t="s">
        <v>4536</v>
      </c>
      <c r="L865" s="651">
        <v>45.91</v>
      </c>
      <c r="M865" s="651">
        <v>45.91</v>
      </c>
      <c r="N865" s="650">
        <v>1</v>
      </c>
      <c r="O865" s="731">
        <v>1</v>
      </c>
      <c r="P865" s="651">
        <v>45.91</v>
      </c>
      <c r="Q865" s="666">
        <v>1</v>
      </c>
      <c r="R865" s="650">
        <v>1</v>
      </c>
      <c r="S865" s="666">
        <v>1</v>
      </c>
      <c r="T865" s="731">
        <v>1</v>
      </c>
      <c r="U865" s="689">
        <v>1</v>
      </c>
    </row>
    <row r="866" spans="1:21" ht="14.4" customHeight="1" x14ac:dyDescent="0.3">
      <c r="A866" s="649">
        <v>21</v>
      </c>
      <c r="B866" s="650" t="s">
        <v>581</v>
      </c>
      <c r="C866" s="650">
        <v>89301212</v>
      </c>
      <c r="D866" s="729" t="s">
        <v>5559</v>
      </c>
      <c r="E866" s="730" t="s">
        <v>3641</v>
      </c>
      <c r="F866" s="650" t="s">
        <v>3625</v>
      </c>
      <c r="G866" s="650" t="s">
        <v>4537</v>
      </c>
      <c r="H866" s="650" t="s">
        <v>582</v>
      </c>
      <c r="I866" s="650" t="s">
        <v>4538</v>
      </c>
      <c r="J866" s="650" t="s">
        <v>4539</v>
      </c>
      <c r="K866" s="650" t="s">
        <v>4540</v>
      </c>
      <c r="L866" s="651">
        <v>525.16999999999996</v>
      </c>
      <c r="M866" s="651">
        <v>1050.3399999999999</v>
      </c>
      <c r="N866" s="650">
        <v>2</v>
      </c>
      <c r="O866" s="731">
        <v>0.5</v>
      </c>
      <c r="P866" s="651"/>
      <c r="Q866" s="666">
        <v>0</v>
      </c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21</v>
      </c>
      <c r="B867" s="650" t="s">
        <v>581</v>
      </c>
      <c r="C867" s="650">
        <v>89301212</v>
      </c>
      <c r="D867" s="729" t="s">
        <v>5559</v>
      </c>
      <c r="E867" s="730" t="s">
        <v>3641</v>
      </c>
      <c r="F867" s="650" t="s">
        <v>3625</v>
      </c>
      <c r="G867" s="650" t="s">
        <v>3732</v>
      </c>
      <c r="H867" s="650" t="s">
        <v>582</v>
      </c>
      <c r="I867" s="650" t="s">
        <v>3736</v>
      </c>
      <c r="J867" s="650" t="s">
        <v>3737</v>
      </c>
      <c r="K867" s="650" t="s">
        <v>3735</v>
      </c>
      <c r="L867" s="651">
        <v>0</v>
      </c>
      <c r="M867" s="651">
        <v>0</v>
      </c>
      <c r="N867" s="650">
        <v>4</v>
      </c>
      <c r="O867" s="731">
        <v>2.5</v>
      </c>
      <c r="P867" s="651">
        <v>0</v>
      </c>
      <c r="Q867" s="666"/>
      <c r="R867" s="650">
        <v>2</v>
      </c>
      <c r="S867" s="666">
        <v>0.5</v>
      </c>
      <c r="T867" s="731">
        <v>1</v>
      </c>
      <c r="U867" s="689">
        <v>0.4</v>
      </c>
    </row>
    <row r="868" spans="1:21" ht="14.4" customHeight="1" x14ac:dyDescent="0.3">
      <c r="A868" s="649">
        <v>21</v>
      </c>
      <c r="B868" s="650" t="s">
        <v>581</v>
      </c>
      <c r="C868" s="650">
        <v>89301212</v>
      </c>
      <c r="D868" s="729" t="s">
        <v>5559</v>
      </c>
      <c r="E868" s="730" t="s">
        <v>3641</v>
      </c>
      <c r="F868" s="650" t="s">
        <v>3625</v>
      </c>
      <c r="G868" s="650" t="s">
        <v>3732</v>
      </c>
      <c r="H868" s="650" t="s">
        <v>582</v>
      </c>
      <c r="I868" s="650" t="s">
        <v>1002</v>
      </c>
      <c r="J868" s="650" t="s">
        <v>3737</v>
      </c>
      <c r="K868" s="650" t="s">
        <v>3738</v>
      </c>
      <c r="L868" s="651">
        <v>66.599999999999994</v>
      </c>
      <c r="M868" s="651">
        <v>199.79999999999998</v>
      </c>
      <c r="N868" s="650">
        <v>3</v>
      </c>
      <c r="O868" s="731">
        <v>1</v>
      </c>
      <c r="P868" s="651">
        <v>199.79999999999998</v>
      </c>
      <c r="Q868" s="666">
        <v>1</v>
      </c>
      <c r="R868" s="650">
        <v>3</v>
      </c>
      <c r="S868" s="666">
        <v>1</v>
      </c>
      <c r="T868" s="731">
        <v>1</v>
      </c>
      <c r="U868" s="689">
        <v>1</v>
      </c>
    </row>
    <row r="869" spans="1:21" ht="14.4" customHeight="1" x14ac:dyDescent="0.3">
      <c r="A869" s="649">
        <v>21</v>
      </c>
      <c r="B869" s="650" t="s">
        <v>581</v>
      </c>
      <c r="C869" s="650">
        <v>89301212</v>
      </c>
      <c r="D869" s="729" t="s">
        <v>5559</v>
      </c>
      <c r="E869" s="730" t="s">
        <v>3641</v>
      </c>
      <c r="F869" s="650" t="s">
        <v>3625</v>
      </c>
      <c r="G869" s="650" t="s">
        <v>3859</v>
      </c>
      <c r="H869" s="650" t="s">
        <v>1839</v>
      </c>
      <c r="I869" s="650" t="s">
        <v>2970</v>
      </c>
      <c r="J869" s="650" t="s">
        <v>3573</v>
      </c>
      <c r="K869" s="650" t="s">
        <v>3574</v>
      </c>
      <c r="L869" s="651">
        <v>112.31</v>
      </c>
      <c r="M869" s="651">
        <v>224.62</v>
      </c>
      <c r="N869" s="650">
        <v>2</v>
      </c>
      <c r="O869" s="731">
        <v>0.5</v>
      </c>
      <c r="P869" s="651"/>
      <c r="Q869" s="666">
        <v>0</v>
      </c>
      <c r="R869" s="650"/>
      <c r="S869" s="666">
        <v>0</v>
      </c>
      <c r="T869" s="731"/>
      <c r="U869" s="689">
        <v>0</v>
      </c>
    </row>
    <row r="870" spans="1:21" ht="14.4" customHeight="1" x14ac:dyDescent="0.3">
      <c r="A870" s="649">
        <v>21</v>
      </c>
      <c r="B870" s="650" t="s">
        <v>581</v>
      </c>
      <c r="C870" s="650">
        <v>89301212</v>
      </c>
      <c r="D870" s="729" t="s">
        <v>5559</v>
      </c>
      <c r="E870" s="730" t="s">
        <v>3641</v>
      </c>
      <c r="F870" s="650" t="s">
        <v>3625</v>
      </c>
      <c r="G870" s="650" t="s">
        <v>3859</v>
      </c>
      <c r="H870" s="650" t="s">
        <v>1839</v>
      </c>
      <c r="I870" s="650" t="s">
        <v>3860</v>
      </c>
      <c r="J870" s="650" t="s">
        <v>3573</v>
      </c>
      <c r="K870" s="650" t="s">
        <v>3861</v>
      </c>
      <c r="L870" s="651">
        <v>561.54</v>
      </c>
      <c r="M870" s="651">
        <v>561.54</v>
      </c>
      <c r="N870" s="650">
        <v>1</v>
      </c>
      <c r="O870" s="731">
        <v>1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21</v>
      </c>
      <c r="B871" s="650" t="s">
        <v>581</v>
      </c>
      <c r="C871" s="650">
        <v>89301212</v>
      </c>
      <c r="D871" s="729" t="s">
        <v>5559</v>
      </c>
      <c r="E871" s="730" t="s">
        <v>3641</v>
      </c>
      <c r="F871" s="650" t="s">
        <v>3625</v>
      </c>
      <c r="G871" s="650" t="s">
        <v>4541</v>
      </c>
      <c r="H871" s="650" t="s">
        <v>582</v>
      </c>
      <c r="I871" s="650" t="s">
        <v>4542</v>
      </c>
      <c r="J871" s="650" t="s">
        <v>4543</v>
      </c>
      <c r="K871" s="650" t="s">
        <v>4544</v>
      </c>
      <c r="L871" s="651">
        <v>94.09</v>
      </c>
      <c r="M871" s="651">
        <v>94.09</v>
      </c>
      <c r="N871" s="650">
        <v>1</v>
      </c>
      <c r="O871" s="731">
        <v>0.5</v>
      </c>
      <c r="P871" s="651">
        <v>94.09</v>
      </c>
      <c r="Q871" s="666">
        <v>1</v>
      </c>
      <c r="R871" s="650">
        <v>1</v>
      </c>
      <c r="S871" s="666">
        <v>1</v>
      </c>
      <c r="T871" s="731">
        <v>0.5</v>
      </c>
      <c r="U871" s="689">
        <v>1</v>
      </c>
    </row>
    <row r="872" spans="1:21" ht="14.4" customHeight="1" x14ac:dyDescent="0.3">
      <c r="A872" s="649">
        <v>21</v>
      </c>
      <c r="B872" s="650" t="s">
        <v>581</v>
      </c>
      <c r="C872" s="650">
        <v>89301212</v>
      </c>
      <c r="D872" s="729" t="s">
        <v>5559</v>
      </c>
      <c r="E872" s="730" t="s">
        <v>3641</v>
      </c>
      <c r="F872" s="650" t="s">
        <v>3625</v>
      </c>
      <c r="G872" s="650" t="s">
        <v>4147</v>
      </c>
      <c r="H872" s="650" t="s">
        <v>582</v>
      </c>
      <c r="I872" s="650" t="s">
        <v>891</v>
      </c>
      <c r="J872" s="650" t="s">
        <v>892</v>
      </c>
      <c r="K872" s="650" t="s">
        <v>4545</v>
      </c>
      <c r="L872" s="651">
        <v>163.9</v>
      </c>
      <c r="M872" s="651">
        <v>6228.2000000000007</v>
      </c>
      <c r="N872" s="650">
        <v>38</v>
      </c>
      <c r="O872" s="731">
        <v>13</v>
      </c>
      <c r="P872" s="651">
        <v>2294.6000000000004</v>
      </c>
      <c r="Q872" s="666">
        <v>0.36842105263157898</v>
      </c>
      <c r="R872" s="650">
        <v>14</v>
      </c>
      <c r="S872" s="666">
        <v>0.36842105263157893</v>
      </c>
      <c r="T872" s="731">
        <v>5.5</v>
      </c>
      <c r="U872" s="689">
        <v>0.42307692307692307</v>
      </c>
    </row>
    <row r="873" spans="1:21" ht="14.4" customHeight="1" x14ac:dyDescent="0.3">
      <c r="A873" s="649">
        <v>21</v>
      </c>
      <c r="B873" s="650" t="s">
        <v>581</v>
      </c>
      <c r="C873" s="650">
        <v>89301212</v>
      </c>
      <c r="D873" s="729" t="s">
        <v>5559</v>
      </c>
      <c r="E873" s="730" t="s">
        <v>3641</v>
      </c>
      <c r="F873" s="650" t="s">
        <v>3625</v>
      </c>
      <c r="G873" s="650" t="s">
        <v>3741</v>
      </c>
      <c r="H873" s="650" t="s">
        <v>582</v>
      </c>
      <c r="I873" s="650" t="s">
        <v>3968</v>
      </c>
      <c r="J873" s="650" t="s">
        <v>1635</v>
      </c>
      <c r="K873" s="650" t="s">
        <v>3969</v>
      </c>
      <c r="L873" s="651">
        <v>949.83</v>
      </c>
      <c r="M873" s="651">
        <v>949.83</v>
      </c>
      <c r="N873" s="650">
        <v>1</v>
      </c>
      <c r="O873" s="731">
        <v>1</v>
      </c>
      <c r="P873" s="651"/>
      <c r="Q873" s="666">
        <v>0</v>
      </c>
      <c r="R873" s="650"/>
      <c r="S873" s="666">
        <v>0</v>
      </c>
      <c r="T873" s="731"/>
      <c r="U873" s="689">
        <v>0</v>
      </c>
    </row>
    <row r="874" spans="1:21" ht="14.4" customHeight="1" x14ac:dyDescent="0.3">
      <c r="A874" s="649">
        <v>21</v>
      </c>
      <c r="B874" s="650" t="s">
        <v>581</v>
      </c>
      <c r="C874" s="650">
        <v>89301212</v>
      </c>
      <c r="D874" s="729" t="s">
        <v>5559</v>
      </c>
      <c r="E874" s="730" t="s">
        <v>3641</v>
      </c>
      <c r="F874" s="650" t="s">
        <v>3625</v>
      </c>
      <c r="G874" s="650" t="s">
        <v>3741</v>
      </c>
      <c r="H874" s="650" t="s">
        <v>582</v>
      </c>
      <c r="I874" s="650" t="s">
        <v>4546</v>
      </c>
      <c r="J874" s="650" t="s">
        <v>2769</v>
      </c>
      <c r="K874" s="650" t="s">
        <v>4547</v>
      </c>
      <c r="L874" s="651">
        <v>1753.54</v>
      </c>
      <c r="M874" s="651">
        <v>5260.62</v>
      </c>
      <c r="N874" s="650">
        <v>3</v>
      </c>
      <c r="O874" s="731">
        <v>2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21</v>
      </c>
      <c r="B875" s="650" t="s">
        <v>581</v>
      </c>
      <c r="C875" s="650">
        <v>89301212</v>
      </c>
      <c r="D875" s="729" t="s">
        <v>5559</v>
      </c>
      <c r="E875" s="730" t="s">
        <v>3641</v>
      </c>
      <c r="F875" s="650" t="s">
        <v>3625</v>
      </c>
      <c r="G875" s="650" t="s">
        <v>3741</v>
      </c>
      <c r="H875" s="650" t="s">
        <v>582</v>
      </c>
      <c r="I875" s="650" t="s">
        <v>4548</v>
      </c>
      <c r="J875" s="650" t="s">
        <v>1635</v>
      </c>
      <c r="K875" s="650" t="s">
        <v>4549</v>
      </c>
      <c r="L875" s="651">
        <v>0</v>
      </c>
      <c r="M875" s="651">
        <v>0</v>
      </c>
      <c r="N875" s="650">
        <v>3</v>
      </c>
      <c r="O875" s="731">
        <v>1</v>
      </c>
      <c r="P875" s="651"/>
      <c r="Q875" s="666"/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21</v>
      </c>
      <c r="B876" s="650" t="s">
        <v>581</v>
      </c>
      <c r="C876" s="650">
        <v>89301212</v>
      </c>
      <c r="D876" s="729" t="s">
        <v>5559</v>
      </c>
      <c r="E876" s="730" t="s">
        <v>3641</v>
      </c>
      <c r="F876" s="650" t="s">
        <v>3625</v>
      </c>
      <c r="G876" s="650" t="s">
        <v>3862</v>
      </c>
      <c r="H876" s="650" t="s">
        <v>582</v>
      </c>
      <c r="I876" s="650" t="s">
        <v>4550</v>
      </c>
      <c r="J876" s="650" t="s">
        <v>4551</v>
      </c>
      <c r="K876" s="650" t="s">
        <v>4552</v>
      </c>
      <c r="L876" s="651">
        <v>23</v>
      </c>
      <c r="M876" s="651">
        <v>23</v>
      </c>
      <c r="N876" s="650">
        <v>1</v>
      </c>
      <c r="O876" s="731">
        <v>1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21</v>
      </c>
      <c r="B877" s="650" t="s">
        <v>581</v>
      </c>
      <c r="C877" s="650">
        <v>89301212</v>
      </c>
      <c r="D877" s="729" t="s">
        <v>5559</v>
      </c>
      <c r="E877" s="730" t="s">
        <v>3641</v>
      </c>
      <c r="F877" s="650" t="s">
        <v>3625</v>
      </c>
      <c r="G877" s="650" t="s">
        <v>4553</v>
      </c>
      <c r="H877" s="650" t="s">
        <v>582</v>
      </c>
      <c r="I877" s="650" t="s">
        <v>1353</v>
      </c>
      <c r="J877" s="650" t="s">
        <v>1354</v>
      </c>
      <c r="K877" s="650" t="s">
        <v>4554</v>
      </c>
      <c r="L877" s="651">
        <v>31.84</v>
      </c>
      <c r="M877" s="651">
        <v>159.19999999999999</v>
      </c>
      <c r="N877" s="650">
        <v>5</v>
      </c>
      <c r="O877" s="731">
        <v>1.5</v>
      </c>
      <c r="P877" s="651">
        <v>95.52</v>
      </c>
      <c r="Q877" s="666">
        <v>0.6</v>
      </c>
      <c r="R877" s="650">
        <v>3</v>
      </c>
      <c r="S877" s="666">
        <v>0.6</v>
      </c>
      <c r="T877" s="731">
        <v>1</v>
      </c>
      <c r="U877" s="689">
        <v>0.66666666666666663</v>
      </c>
    </row>
    <row r="878" spans="1:21" ht="14.4" customHeight="1" x14ac:dyDescent="0.3">
      <c r="A878" s="649">
        <v>21</v>
      </c>
      <c r="B878" s="650" t="s">
        <v>581</v>
      </c>
      <c r="C878" s="650">
        <v>89301212</v>
      </c>
      <c r="D878" s="729" t="s">
        <v>5559</v>
      </c>
      <c r="E878" s="730" t="s">
        <v>3641</v>
      </c>
      <c r="F878" s="650" t="s">
        <v>3625</v>
      </c>
      <c r="G878" s="650" t="s">
        <v>4553</v>
      </c>
      <c r="H878" s="650" t="s">
        <v>582</v>
      </c>
      <c r="I878" s="650" t="s">
        <v>1170</v>
      </c>
      <c r="J878" s="650" t="s">
        <v>1171</v>
      </c>
      <c r="K878" s="650" t="s">
        <v>4355</v>
      </c>
      <c r="L878" s="651">
        <v>63.67</v>
      </c>
      <c r="M878" s="651">
        <v>445.69000000000005</v>
      </c>
      <c r="N878" s="650">
        <v>7</v>
      </c>
      <c r="O878" s="731">
        <v>2</v>
      </c>
      <c r="P878" s="651">
        <v>318.35000000000002</v>
      </c>
      <c r="Q878" s="666">
        <v>0.7142857142857143</v>
      </c>
      <c r="R878" s="650">
        <v>5</v>
      </c>
      <c r="S878" s="666">
        <v>0.7142857142857143</v>
      </c>
      <c r="T878" s="731">
        <v>1.5</v>
      </c>
      <c r="U878" s="689">
        <v>0.75</v>
      </c>
    </row>
    <row r="879" spans="1:21" ht="14.4" customHeight="1" x14ac:dyDescent="0.3">
      <c r="A879" s="649">
        <v>21</v>
      </c>
      <c r="B879" s="650" t="s">
        <v>581</v>
      </c>
      <c r="C879" s="650">
        <v>89301212</v>
      </c>
      <c r="D879" s="729" t="s">
        <v>5559</v>
      </c>
      <c r="E879" s="730" t="s">
        <v>3641</v>
      </c>
      <c r="F879" s="650" t="s">
        <v>3625</v>
      </c>
      <c r="G879" s="650" t="s">
        <v>3675</v>
      </c>
      <c r="H879" s="650" t="s">
        <v>582</v>
      </c>
      <c r="I879" s="650" t="s">
        <v>2164</v>
      </c>
      <c r="J879" s="650" t="s">
        <v>2165</v>
      </c>
      <c r="K879" s="650" t="s">
        <v>3676</v>
      </c>
      <c r="L879" s="651">
        <v>50.27</v>
      </c>
      <c r="M879" s="651">
        <v>100.54</v>
      </c>
      <c r="N879" s="650">
        <v>2</v>
      </c>
      <c r="O879" s="731">
        <v>1.5</v>
      </c>
      <c r="P879" s="651">
        <v>100.54</v>
      </c>
      <c r="Q879" s="666">
        <v>1</v>
      </c>
      <c r="R879" s="650">
        <v>2</v>
      </c>
      <c r="S879" s="666">
        <v>1</v>
      </c>
      <c r="T879" s="731">
        <v>1.5</v>
      </c>
      <c r="U879" s="689">
        <v>1</v>
      </c>
    </row>
    <row r="880" spans="1:21" ht="14.4" customHeight="1" x14ac:dyDescent="0.3">
      <c r="A880" s="649">
        <v>21</v>
      </c>
      <c r="B880" s="650" t="s">
        <v>581</v>
      </c>
      <c r="C880" s="650">
        <v>89301212</v>
      </c>
      <c r="D880" s="729" t="s">
        <v>5559</v>
      </c>
      <c r="E880" s="730" t="s">
        <v>3641</v>
      </c>
      <c r="F880" s="650" t="s">
        <v>3625</v>
      </c>
      <c r="G880" s="650" t="s">
        <v>3675</v>
      </c>
      <c r="H880" s="650" t="s">
        <v>582</v>
      </c>
      <c r="I880" s="650" t="s">
        <v>4555</v>
      </c>
      <c r="J880" s="650" t="s">
        <v>2165</v>
      </c>
      <c r="K880" s="650" t="s">
        <v>4556</v>
      </c>
      <c r="L880" s="651">
        <v>14.53</v>
      </c>
      <c r="M880" s="651">
        <v>14.53</v>
      </c>
      <c r="N880" s="650">
        <v>1</v>
      </c>
      <c r="O880" s="731">
        <v>0.5</v>
      </c>
      <c r="P880" s="651">
        <v>14.53</v>
      </c>
      <c r="Q880" s="666">
        <v>1</v>
      </c>
      <c r="R880" s="650">
        <v>1</v>
      </c>
      <c r="S880" s="666">
        <v>1</v>
      </c>
      <c r="T880" s="731">
        <v>0.5</v>
      </c>
      <c r="U880" s="689">
        <v>1</v>
      </c>
    </row>
    <row r="881" spans="1:21" ht="14.4" customHeight="1" x14ac:dyDescent="0.3">
      <c r="A881" s="649">
        <v>21</v>
      </c>
      <c r="B881" s="650" t="s">
        <v>581</v>
      </c>
      <c r="C881" s="650">
        <v>89301212</v>
      </c>
      <c r="D881" s="729" t="s">
        <v>5559</v>
      </c>
      <c r="E881" s="730" t="s">
        <v>3641</v>
      </c>
      <c r="F881" s="650" t="s">
        <v>3625</v>
      </c>
      <c r="G881" s="650" t="s">
        <v>4362</v>
      </c>
      <c r="H881" s="650" t="s">
        <v>582</v>
      </c>
      <c r="I881" s="650" t="s">
        <v>710</v>
      </c>
      <c r="J881" s="650" t="s">
        <v>711</v>
      </c>
      <c r="K881" s="650" t="s">
        <v>4363</v>
      </c>
      <c r="L881" s="651">
        <v>26.17</v>
      </c>
      <c r="M881" s="651">
        <v>104.68</v>
      </c>
      <c r="N881" s="650">
        <v>4</v>
      </c>
      <c r="O881" s="731">
        <v>2</v>
      </c>
      <c r="P881" s="651"/>
      <c r="Q881" s="666">
        <v>0</v>
      </c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21</v>
      </c>
      <c r="B882" s="650" t="s">
        <v>581</v>
      </c>
      <c r="C882" s="650">
        <v>89301212</v>
      </c>
      <c r="D882" s="729" t="s">
        <v>5559</v>
      </c>
      <c r="E882" s="730" t="s">
        <v>3641</v>
      </c>
      <c r="F882" s="650" t="s">
        <v>3625</v>
      </c>
      <c r="G882" s="650" t="s">
        <v>4557</v>
      </c>
      <c r="H882" s="650" t="s">
        <v>582</v>
      </c>
      <c r="I882" s="650" t="s">
        <v>853</v>
      </c>
      <c r="J882" s="650" t="s">
        <v>854</v>
      </c>
      <c r="K882" s="650" t="s">
        <v>4558</v>
      </c>
      <c r="L882" s="651">
        <v>0</v>
      </c>
      <c r="M882" s="651">
        <v>0</v>
      </c>
      <c r="N882" s="650">
        <v>1</v>
      </c>
      <c r="O882" s="731">
        <v>1</v>
      </c>
      <c r="P882" s="651"/>
      <c r="Q882" s="666"/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21</v>
      </c>
      <c r="B883" s="650" t="s">
        <v>581</v>
      </c>
      <c r="C883" s="650">
        <v>89301212</v>
      </c>
      <c r="D883" s="729" t="s">
        <v>5559</v>
      </c>
      <c r="E883" s="730" t="s">
        <v>3641</v>
      </c>
      <c r="F883" s="650" t="s">
        <v>3625</v>
      </c>
      <c r="G883" s="650" t="s">
        <v>4559</v>
      </c>
      <c r="H883" s="650" t="s">
        <v>582</v>
      </c>
      <c r="I883" s="650" t="s">
        <v>4560</v>
      </c>
      <c r="J883" s="650" t="s">
        <v>4561</v>
      </c>
      <c r="K883" s="650" t="s">
        <v>4562</v>
      </c>
      <c r="L883" s="651">
        <v>0</v>
      </c>
      <c r="M883" s="651">
        <v>0</v>
      </c>
      <c r="N883" s="650">
        <v>2</v>
      </c>
      <c r="O883" s="731">
        <v>1</v>
      </c>
      <c r="P883" s="651"/>
      <c r="Q883" s="666"/>
      <c r="R883" s="650"/>
      <c r="S883" s="666">
        <v>0</v>
      </c>
      <c r="T883" s="731"/>
      <c r="U883" s="689">
        <v>0</v>
      </c>
    </row>
    <row r="884" spans="1:21" ht="14.4" customHeight="1" x14ac:dyDescent="0.3">
      <c r="A884" s="649">
        <v>21</v>
      </c>
      <c r="B884" s="650" t="s">
        <v>581</v>
      </c>
      <c r="C884" s="650">
        <v>89301212</v>
      </c>
      <c r="D884" s="729" t="s">
        <v>5559</v>
      </c>
      <c r="E884" s="730" t="s">
        <v>3641</v>
      </c>
      <c r="F884" s="650" t="s">
        <v>3625</v>
      </c>
      <c r="G884" s="650" t="s">
        <v>3981</v>
      </c>
      <c r="H884" s="650" t="s">
        <v>582</v>
      </c>
      <c r="I884" s="650" t="s">
        <v>4453</v>
      </c>
      <c r="J884" s="650" t="s">
        <v>4454</v>
      </c>
      <c r="K884" s="650" t="s">
        <v>4455</v>
      </c>
      <c r="L884" s="651">
        <v>1538.52</v>
      </c>
      <c r="M884" s="651">
        <v>10769.640000000001</v>
      </c>
      <c r="N884" s="650">
        <v>7</v>
      </c>
      <c r="O884" s="731">
        <v>3.5</v>
      </c>
      <c r="P884" s="651">
        <v>10769.640000000001</v>
      </c>
      <c r="Q884" s="666">
        <v>1</v>
      </c>
      <c r="R884" s="650">
        <v>7</v>
      </c>
      <c r="S884" s="666">
        <v>1</v>
      </c>
      <c r="T884" s="731">
        <v>3.5</v>
      </c>
      <c r="U884" s="689">
        <v>1</v>
      </c>
    </row>
    <row r="885" spans="1:21" ht="14.4" customHeight="1" x14ac:dyDescent="0.3">
      <c r="A885" s="649">
        <v>21</v>
      </c>
      <c r="B885" s="650" t="s">
        <v>581</v>
      </c>
      <c r="C885" s="650">
        <v>89301212</v>
      </c>
      <c r="D885" s="729" t="s">
        <v>5559</v>
      </c>
      <c r="E885" s="730" t="s">
        <v>3641</v>
      </c>
      <c r="F885" s="650" t="s">
        <v>3625</v>
      </c>
      <c r="G885" s="650" t="s">
        <v>3981</v>
      </c>
      <c r="H885" s="650" t="s">
        <v>582</v>
      </c>
      <c r="I885" s="650" t="s">
        <v>3982</v>
      </c>
      <c r="J885" s="650" t="s">
        <v>3983</v>
      </c>
      <c r="K885" s="650" t="s">
        <v>2831</v>
      </c>
      <c r="L885" s="651">
        <v>10256.77</v>
      </c>
      <c r="M885" s="651">
        <v>92310.930000000022</v>
      </c>
      <c r="N885" s="650">
        <v>9</v>
      </c>
      <c r="O885" s="731">
        <v>5.5</v>
      </c>
      <c r="P885" s="651">
        <v>92310.930000000022</v>
      </c>
      <c r="Q885" s="666">
        <v>1</v>
      </c>
      <c r="R885" s="650">
        <v>9</v>
      </c>
      <c r="S885" s="666">
        <v>1</v>
      </c>
      <c r="T885" s="731">
        <v>5.5</v>
      </c>
      <c r="U885" s="689">
        <v>1</v>
      </c>
    </row>
    <row r="886" spans="1:21" ht="14.4" customHeight="1" x14ac:dyDescent="0.3">
      <c r="A886" s="649">
        <v>21</v>
      </c>
      <c r="B886" s="650" t="s">
        <v>581</v>
      </c>
      <c r="C886" s="650">
        <v>89301212</v>
      </c>
      <c r="D886" s="729" t="s">
        <v>5559</v>
      </c>
      <c r="E886" s="730" t="s">
        <v>3641</v>
      </c>
      <c r="F886" s="650" t="s">
        <v>3625</v>
      </c>
      <c r="G886" s="650" t="s">
        <v>3981</v>
      </c>
      <c r="H886" s="650" t="s">
        <v>1839</v>
      </c>
      <c r="I886" s="650" t="s">
        <v>4218</v>
      </c>
      <c r="J886" s="650" t="s">
        <v>4217</v>
      </c>
      <c r="K886" s="650" t="s">
        <v>2831</v>
      </c>
      <c r="L886" s="651">
        <v>10256.77</v>
      </c>
      <c r="M886" s="651">
        <v>10256.77</v>
      </c>
      <c r="N886" s="650">
        <v>1</v>
      </c>
      <c r="O886" s="731">
        <v>0.5</v>
      </c>
      <c r="P886" s="651">
        <v>10256.77</v>
      </c>
      <c r="Q886" s="666">
        <v>1</v>
      </c>
      <c r="R886" s="650">
        <v>1</v>
      </c>
      <c r="S886" s="666">
        <v>1</v>
      </c>
      <c r="T886" s="731">
        <v>0.5</v>
      </c>
      <c r="U886" s="689">
        <v>1</v>
      </c>
    </row>
    <row r="887" spans="1:21" ht="14.4" customHeight="1" x14ac:dyDescent="0.3">
      <c r="A887" s="649">
        <v>21</v>
      </c>
      <c r="B887" s="650" t="s">
        <v>581</v>
      </c>
      <c r="C887" s="650">
        <v>89301212</v>
      </c>
      <c r="D887" s="729" t="s">
        <v>5559</v>
      </c>
      <c r="E887" s="730" t="s">
        <v>3641</v>
      </c>
      <c r="F887" s="650" t="s">
        <v>3625</v>
      </c>
      <c r="G887" s="650" t="s">
        <v>4219</v>
      </c>
      <c r="H887" s="650" t="s">
        <v>1839</v>
      </c>
      <c r="I887" s="650" t="s">
        <v>2252</v>
      </c>
      <c r="J887" s="650" t="s">
        <v>2253</v>
      </c>
      <c r="K887" s="650" t="s">
        <v>3458</v>
      </c>
      <c r="L887" s="651">
        <v>116.8</v>
      </c>
      <c r="M887" s="651">
        <v>116.8</v>
      </c>
      <c r="N887" s="650">
        <v>1</v>
      </c>
      <c r="O887" s="731">
        <v>0.5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21</v>
      </c>
      <c r="B888" s="650" t="s">
        <v>581</v>
      </c>
      <c r="C888" s="650">
        <v>89301212</v>
      </c>
      <c r="D888" s="729" t="s">
        <v>5559</v>
      </c>
      <c r="E888" s="730" t="s">
        <v>3641</v>
      </c>
      <c r="F888" s="650" t="s">
        <v>3625</v>
      </c>
      <c r="G888" s="650" t="s">
        <v>4219</v>
      </c>
      <c r="H888" s="650" t="s">
        <v>1839</v>
      </c>
      <c r="I888" s="650" t="s">
        <v>4220</v>
      </c>
      <c r="J888" s="650" t="s">
        <v>4221</v>
      </c>
      <c r="K888" s="650" t="s">
        <v>4222</v>
      </c>
      <c r="L888" s="651">
        <v>87.6</v>
      </c>
      <c r="M888" s="651">
        <v>175.2</v>
      </c>
      <c r="N888" s="650">
        <v>2</v>
      </c>
      <c r="O888" s="731">
        <v>1.5</v>
      </c>
      <c r="P888" s="651"/>
      <c r="Q888" s="666">
        <v>0</v>
      </c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21</v>
      </c>
      <c r="B889" s="650" t="s">
        <v>581</v>
      </c>
      <c r="C889" s="650">
        <v>89301212</v>
      </c>
      <c r="D889" s="729" t="s">
        <v>5559</v>
      </c>
      <c r="E889" s="730" t="s">
        <v>3641</v>
      </c>
      <c r="F889" s="650" t="s">
        <v>3625</v>
      </c>
      <c r="G889" s="650" t="s">
        <v>4563</v>
      </c>
      <c r="H889" s="650" t="s">
        <v>582</v>
      </c>
      <c r="I889" s="650" t="s">
        <v>2269</v>
      </c>
      <c r="J889" s="650" t="s">
        <v>2270</v>
      </c>
      <c r="K889" s="650" t="s">
        <v>4509</v>
      </c>
      <c r="L889" s="651">
        <v>0</v>
      </c>
      <c r="M889" s="651">
        <v>0</v>
      </c>
      <c r="N889" s="650">
        <v>1</v>
      </c>
      <c r="O889" s="731">
        <v>1</v>
      </c>
      <c r="P889" s="651"/>
      <c r="Q889" s="666"/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21</v>
      </c>
      <c r="B890" s="650" t="s">
        <v>581</v>
      </c>
      <c r="C890" s="650">
        <v>89301212</v>
      </c>
      <c r="D890" s="729" t="s">
        <v>5559</v>
      </c>
      <c r="E890" s="730" t="s">
        <v>3641</v>
      </c>
      <c r="F890" s="650" t="s">
        <v>3625</v>
      </c>
      <c r="G890" s="650" t="s">
        <v>3754</v>
      </c>
      <c r="H890" s="650" t="s">
        <v>582</v>
      </c>
      <c r="I890" s="650" t="s">
        <v>4456</v>
      </c>
      <c r="J890" s="650" t="s">
        <v>4112</v>
      </c>
      <c r="K890" s="650" t="s">
        <v>4113</v>
      </c>
      <c r="L890" s="651">
        <v>0</v>
      </c>
      <c r="M890" s="651">
        <v>0</v>
      </c>
      <c r="N890" s="650">
        <v>2</v>
      </c>
      <c r="O890" s="731">
        <v>0.5</v>
      </c>
      <c r="P890" s="651"/>
      <c r="Q890" s="666"/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21</v>
      </c>
      <c r="B891" s="650" t="s">
        <v>581</v>
      </c>
      <c r="C891" s="650">
        <v>89301212</v>
      </c>
      <c r="D891" s="729" t="s">
        <v>5559</v>
      </c>
      <c r="E891" s="730" t="s">
        <v>3641</v>
      </c>
      <c r="F891" s="650" t="s">
        <v>3625</v>
      </c>
      <c r="G891" s="650" t="s">
        <v>3754</v>
      </c>
      <c r="H891" s="650" t="s">
        <v>582</v>
      </c>
      <c r="I891" s="650" t="s">
        <v>3757</v>
      </c>
      <c r="J891" s="650" t="s">
        <v>3755</v>
      </c>
      <c r="K891" s="650" t="s">
        <v>3756</v>
      </c>
      <c r="L891" s="651">
        <v>0</v>
      </c>
      <c r="M891" s="651">
        <v>0</v>
      </c>
      <c r="N891" s="650">
        <v>1</v>
      </c>
      <c r="O891" s="731">
        <v>0.5</v>
      </c>
      <c r="P891" s="651">
        <v>0</v>
      </c>
      <c r="Q891" s="666"/>
      <c r="R891" s="650">
        <v>1</v>
      </c>
      <c r="S891" s="666">
        <v>1</v>
      </c>
      <c r="T891" s="731">
        <v>0.5</v>
      </c>
      <c r="U891" s="689">
        <v>1</v>
      </c>
    </row>
    <row r="892" spans="1:21" ht="14.4" customHeight="1" x14ac:dyDescent="0.3">
      <c r="A892" s="649">
        <v>21</v>
      </c>
      <c r="B892" s="650" t="s">
        <v>581</v>
      </c>
      <c r="C892" s="650">
        <v>89301212</v>
      </c>
      <c r="D892" s="729" t="s">
        <v>5559</v>
      </c>
      <c r="E892" s="730" t="s">
        <v>3641</v>
      </c>
      <c r="F892" s="650" t="s">
        <v>3625</v>
      </c>
      <c r="G892" s="650" t="s">
        <v>4564</v>
      </c>
      <c r="H892" s="650" t="s">
        <v>582</v>
      </c>
      <c r="I892" s="650" t="s">
        <v>2421</v>
      </c>
      <c r="J892" s="650" t="s">
        <v>4565</v>
      </c>
      <c r="K892" s="650" t="s">
        <v>4566</v>
      </c>
      <c r="L892" s="651">
        <v>0</v>
      </c>
      <c r="M892" s="651">
        <v>0</v>
      </c>
      <c r="N892" s="650">
        <v>2</v>
      </c>
      <c r="O892" s="731">
        <v>1</v>
      </c>
      <c r="P892" s="651"/>
      <c r="Q892" s="666"/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21</v>
      </c>
      <c r="B893" s="650" t="s">
        <v>581</v>
      </c>
      <c r="C893" s="650">
        <v>89301212</v>
      </c>
      <c r="D893" s="729" t="s">
        <v>5559</v>
      </c>
      <c r="E893" s="730" t="s">
        <v>3641</v>
      </c>
      <c r="F893" s="650" t="s">
        <v>3625</v>
      </c>
      <c r="G893" s="650" t="s">
        <v>4368</v>
      </c>
      <c r="H893" s="650" t="s">
        <v>582</v>
      </c>
      <c r="I893" s="650" t="s">
        <v>4567</v>
      </c>
      <c r="J893" s="650" t="s">
        <v>4568</v>
      </c>
      <c r="K893" s="650" t="s">
        <v>4569</v>
      </c>
      <c r="L893" s="651">
        <v>694.04</v>
      </c>
      <c r="M893" s="651">
        <v>694.04</v>
      </c>
      <c r="N893" s="650">
        <v>1</v>
      </c>
      <c r="O893" s="731">
        <v>1</v>
      </c>
      <c r="P893" s="651"/>
      <c r="Q893" s="666">
        <v>0</v>
      </c>
      <c r="R893" s="650"/>
      <c r="S893" s="666">
        <v>0</v>
      </c>
      <c r="T893" s="731"/>
      <c r="U893" s="689">
        <v>0</v>
      </c>
    </row>
    <row r="894" spans="1:21" ht="14.4" customHeight="1" x14ac:dyDescent="0.3">
      <c r="A894" s="649">
        <v>21</v>
      </c>
      <c r="B894" s="650" t="s">
        <v>581</v>
      </c>
      <c r="C894" s="650">
        <v>89301212</v>
      </c>
      <c r="D894" s="729" t="s">
        <v>5559</v>
      </c>
      <c r="E894" s="730" t="s">
        <v>3641</v>
      </c>
      <c r="F894" s="650" t="s">
        <v>3625</v>
      </c>
      <c r="G894" s="650" t="s">
        <v>4368</v>
      </c>
      <c r="H894" s="650" t="s">
        <v>582</v>
      </c>
      <c r="I894" s="650" t="s">
        <v>4369</v>
      </c>
      <c r="J894" s="650" t="s">
        <v>4370</v>
      </c>
      <c r="K894" s="650" t="s">
        <v>3518</v>
      </c>
      <c r="L894" s="651">
        <v>8264.7900000000009</v>
      </c>
      <c r="M894" s="651">
        <v>115707.06</v>
      </c>
      <c r="N894" s="650">
        <v>14</v>
      </c>
      <c r="O894" s="731">
        <v>4</v>
      </c>
      <c r="P894" s="651">
        <v>115707.06</v>
      </c>
      <c r="Q894" s="666">
        <v>1</v>
      </c>
      <c r="R894" s="650">
        <v>14</v>
      </c>
      <c r="S894" s="666">
        <v>1</v>
      </c>
      <c r="T894" s="731">
        <v>4</v>
      </c>
      <c r="U894" s="689">
        <v>1</v>
      </c>
    </row>
    <row r="895" spans="1:21" ht="14.4" customHeight="1" x14ac:dyDescent="0.3">
      <c r="A895" s="649">
        <v>21</v>
      </c>
      <c r="B895" s="650" t="s">
        <v>581</v>
      </c>
      <c r="C895" s="650">
        <v>89301212</v>
      </c>
      <c r="D895" s="729" t="s">
        <v>5559</v>
      </c>
      <c r="E895" s="730" t="s">
        <v>3641</v>
      </c>
      <c r="F895" s="650" t="s">
        <v>3625</v>
      </c>
      <c r="G895" s="650" t="s">
        <v>4368</v>
      </c>
      <c r="H895" s="650" t="s">
        <v>582</v>
      </c>
      <c r="I895" s="650" t="s">
        <v>4369</v>
      </c>
      <c r="J895" s="650" t="s">
        <v>4370</v>
      </c>
      <c r="K895" s="650" t="s">
        <v>3518</v>
      </c>
      <c r="L895" s="651">
        <v>4002.14</v>
      </c>
      <c r="M895" s="651">
        <v>16008.56</v>
      </c>
      <c r="N895" s="650">
        <v>4</v>
      </c>
      <c r="O895" s="731">
        <v>1.5</v>
      </c>
      <c r="P895" s="651">
        <v>8004.28</v>
      </c>
      <c r="Q895" s="666">
        <v>0.5</v>
      </c>
      <c r="R895" s="650">
        <v>2</v>
      </c>
      <c r="S895" s="666">
        <v>0.5</v>
      </c>
      <c r="T895" s="731">
        <v>0.5</v>
      </c>
      <c r="U895" s="689">
        <v>0.33333333333333331</v>
      </c>
    </row>
    <row r="896" spans="1:21" ht="14.4" customHeight="1" x14ac:dyDescent="0.3">
      <c r="A896" s="649">
        <v>21</v>
      </c>
      <c r="B896" s="650" t="s">
        <v>581</v>
      </c>
      <c r="C896" s="650">
        <v>89301212</v>
      </c>
      <c r="D896" s="729" t="s">
        <v>5559</v>
      </c>
      <c r="E896" s="730" t="s">
        <v>3641</v>
      </c>
      <c r="F896" s="650" t="s">
        <v>3625</v>
      </c>
      <c r="G896" s="650" t="s">
        <v>3987</v>
      </c>
      <c r="H896" s="650" t="s">
        <v>582</v>
      </c>
      <c r="I896" s="650" t="s">
        <v>4457</v>
      </c>
      <c r="J896" s="650" t="s">
        <v>4458</v>
      </c>
      <c r="K896" s="650" t="s">
        <v>4459</v>
      </c>
      <c r="L896" s="651">
        <v>6196.71</v>
      </c>
      <c r="M896" s="651">
        <v>37180.26</v>
      </c>
      <c r="N896" s="650">
        <v>6</v>
      </c>
      <c r="O896" s="731">
        <v>3</v>
      </c>
      <c r="P896" s="651">
        <v>30983.55</v>
      </c>
      <c r="Q896" s="666">
        <v>0.83333333333333326</v>
      </c>
      <c r="R896" s="650">
        <v>5</v>
      </c>
      <c r="S896" s="666">
        <v>0.83333333333333337</v>
      </c>
      <c r="T896" s="731">
        <v>2</v>
      </c>
      <c r="U896" s="689">
        <v>0.66666666666666663</v>
      </c>
    </row>
    <row r="897" spans="1:21" ht="14.4" customHeight="1" x14ac:dyDescent="0.3">
      <c r="A897" s="649">
        <v>21</v>
      </c>
      <c r="B897" s="650" t="s">
        <v>581</v>
      </c>
      <c r="C897" s="650">
        <v>89301212</v>
      </c>
      <c r="D897" s="729" t="s">
        <v>5559</v>
      </c>
      <c r="E897" s="730" t="s">
        <v>3641</v>
      </c>
      <c r="F897" s="650" t="s">
        <v>3625</v>
      </c>
      <c r="G897" s="650" t="s">
        <v>4225</v>
      </c>
      <c r="H897" s="650" t="s">
        <v>1839</v>
      </c>
      <c r="I897" s="650" t="s">
        <v>1866</v>
      </c>
      <c r="J897" s="650" t="s">
        <v>3414</v>
      </c>
      <c r="K897" s="650" t="s">
        <v>3415</v>
      </c>
      <c r="L897" s="651">
        <v>97.97</v>
      </c>
      <c r="M897" s="651">
        <v>293.90999999999997</v>
      </c>
      <c r="N897" s="650">
        <v>3</v>
      </c>
      <c r="O897" s="731">
        <v>1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21</v>
      </c>
      <c r="B898" s="650" t="s">
        <v>581</v>
      </c>
      <c r="C898" s="650">
        <v>89301212</v>
      </c>
      <c r="D898" s="729" t="s">
        <v>5559</v>
      </c>
      <c r="E898" s="730" t="s">
        <v>3641</v>
      </c>
      <c r="F898" s="650" t="s">
        <v>3625</v>
      </c>
      <c r="G898" s="650" t="s">
        <v>3762</v>
      </c>
      <c r="H898" s="650" t="s">
        <v>1839</v>
      </c>
      <c r="I898" s="650" t="s">
        <v>2121</v>
      </c>
      <c r="J898" s="650" t="s">
        <v>2122</v>
      </c>
      <c r="K898" s="650" t="s">
        <v>3490</v>
      </c>
      <c r="L898" s="651">
        <v>804.58</v>
      </c>
      <c r="M898" s="651">
        <v>116664.1</v>
      </c>
      <c r="N898" s="650">
        <v>145</v>
      </c>
      <c r="O898" s="731">
        <v>48</v>
      </c>
      <c r="P898" s="651">
        <v>67584.72</v>
      </c>
      <c r="Q898" s="666">
        <v>0.57931034482758614</v>
      </c>
      <c r="R898" s="650">
        <v>84</v>
      </c>
      <c r="S898" s="666">
        <v>0.57931034482758625</v>
      </c>
      <c r="T898" s="731">
        <v>28</v>
      </c>
      <c r="U898" s="689">
        <v>0.58333333333333337</v>
      </c>
    </row>
    <row r="899" spans="1:21" ht="14.4" customHeight="1" x14ac:dyDescent="0.3">
      <c r="A899" s="649">
        <v>21</v>
      </c>
      <c r="B899" s="650" t="s">
        <v>581</v>
      </c>
      <c r="C899" s="650">
        <v>89301212</v>
      </c>
      <c r="D899" s="729" t="s">
        <v>5559</v>
      </c>
      <c r="E899" s="730" t="s">
        <v>3641</v>
      </c>
      <c r="F899" s="650" t="s">
        <v>3625</v>
      </c>
      <c r="G899" s="650" t="s">
        <v>4415</v>
      </c>
      <c r="H899" s="650" t="s">
        <v>582</v>
      </c>
      <c r="I899" s="650" t="s">
        <v>4570</v>
      </c>
      <c r="J899" s="650" t="s">
        <v>4571</v>
      </c>
      <c r="K899" s="650" t="s">
        <v>4572</v>
      </c>
      <c r="L899" s="651">
        <v>0</v>
      </c>
      <c r="M899" s="651">
        <v>0</v>
      </c>
      <c r="N899" s="650">
        <v>1</v>
      </c>
      <c r="O899" s="731">
        <v>1</v>
      </c>
      <c r="P899" s="651"/>
      <c r="Q899" s="666"/>
      <c r="R899" s="650"/>
      <c r="S899" s="666">
        <v>0</v>
      </c>
      <c r="T899" s="731"/>
      <c r="U899" s="689">
        <v>0</v>
      </c>
    </row>
    <row r="900" spans="1:21" ht="14.4" customHeight="1" x14ac:dyDescent="0.3">
      <c r="A900" s="649">
        <v>21</v>
      </c>
      <c r="B900" s="650" t="s">
        <v>581</v>
      </c>
      <c r="C900" s="650">
        <v>89301212</v>
      </c>
      <c r="D900" s="729" t="s">
        <v>5559</v>
      </c>
      <c r="E900" s="730" t="s">
        <v>3641</v>
      </c>
      <c r="F900" s="650" t="s">
        <v>3625</v>
      </c>
      <c r="G900" s="650" t="s">
        <v>4415</v>
      </c>
      <c r="H900" s="650" t="s">
        <v>582</v>
      </c>
      <c r="I900" s="650" t="s">
        <v>4573</v>
      </c>
      <c r="J900" s="650" t="s">
        <v>4571</v>
      </c>
      <c r="K900" s="650" t="s">
        <v>1035</v>
      </c>
      <c r="L900" s="651">
        <v>0</v>
      </c>
      <c r="M900" s="651">
        <v>0</v>
      </c>
      <c r="N900" s="650">
        <v>1</v>
      </c>
      <c r="O900" s="731">
        <v>1</v>
      </c>
      <c r="P900" s="651">
        <v>0</v>
      </c>
      <c r="Q900" s="666"/>
      <c r="R900" s="650">
        <v>1</v>
      </c>
      <c r="S900" s="666">
        <v>1</v>
      </c>
      <c r="T900" s="731">
        <v>1</v>
      </c>
      <c r="U900" s="689">
        <v>1</v>
      </c>
    </row>
    <row r="901" spans="1:21" ht="14.4" customHeight="1" x14ac:dyDescent="0.3">
      <c r="A901" s="649">
        <v>21</v>
      </c>
      <c r="B901" s="650" t="s">
        <v>581</v>
      </c>
      <c r="C901" s="650">
        <v>89301212</v>
      </c>
      <c r="D901" s="729" t="s">
        <v>5559</v>
      </c>
      <c r="E901" s="730" t="s">
        <v>3641</v>
      </c>
      <c r="F901" s="650" t="s">
        <v>3625</v>
      </c>
      <c r="G901" s="650" t="s">
        <v>4415</v>
      </c>
      <c r="H901" s="650" t="s">
        <v>582</v>
      </c>
      <c r="I901" s="650" t="s">
        <v>4574</v>
      </c>
      <c r="J901" s="650" t="s">
        <v>4571</v>
      </c>
      <c r="K901" s="650" t="s">
        <v>4575</v>
      </c>
      <c r="L901" s="651">
        <v>0</v>
      </c>
      <c r="M901" s="651">
        <v>0</v>
      </c>
      <c r="N901" s="650">
        <v>1</v>
      </c>
      <c r="O901" s="731">
        <v>0.5</v>
      </c>
      <c r="P901" s="651"/>
      <c r="Q901" s="666"/>
      <c r="R901" s="650"/>
      <c r="S901" s="666">
        <v>0</v>
      </c>
      <c r="T901" s="731"/>
      <c r="U901" s="689">
        <v>0</v>
      </c>
    </row>
    <row r="902" spans="1:21" ht="14.4" customHeight="1" x14ac:dyDescent="0.3">
      <c r="A902" s="649">
        <v>21</v>
      </c>
      <c r="B902" s="650" t="s">
        <v>581</v>
      </c>
      <c r="C902" s="650">
        <v>89301212</v>
      </c>
      <c r="D902" s="729" t="s">
        <v>5559</v>
      </c>
      <c r="E902" s="730" t="s">
        <v>3641</v>
      </c>
      <c r="F902" s="650" t="s">
        <v>3625</v>
      </c>
      <c r="G902" s="650" t="s">
        <v>4121</v>
      </c>
      <c r="H902" s="650" t="s">
        <v>1839</v>
      </c>
      <c r="I902" s="650" t="s">
        <v>4373</v>
      </c>
      <c r="J902" s="650" t="s">
        <v>2321</v>
      </c>
      <c r="K902" s="650" t="s">
        <v>4374</v>
      </c>
      <c r="L902" s="651">
        <v>65.069999999999993</v>
      </c>
      <c r="M902" s="651">
        <v>65.069999999999993</v>
      </c>
      <c r="N902" s="650">
        <v>1</v>
      </c>
      <c r="O902" s="731">
        <v>1</v>
      </c>
      <c r="P902" s="651">
        <v>65.069999999999993</v>
      </c>
      <c r="Q902" s="666">
        <v>1</v>
      </c>
      <c r="R902" s="650">
        <v>1</v>
      </c>
      <c r="S902" s="666">
        <v>1</v>
      </c>
      <c r="T902" s="731">
        <v>1</v>
      </c>
      <c r="U902" s="689">
        <v>1</v>
      </c>
    </row>
    <row r="903" spans="1:21" ht="14.4" customHeight="1" x14ac:dyDescent="0.3">
      <c r="A903" s="649">
        <v>21</v>
      </c>
      <c r="B903" s="650" t="s">
        <v>581</v>
      </c>
      <c r="C903" s="650">
        <v>89301212</v>
      </c>
      <c r="D903" s="729" t="s">
        <v>5559</v>
      </c>
      <c r="E903" s="730" t="s">
        <v>3641</v>
      </c>
      <c r="F903" s="650" t="s">
        <v>3625</v>
      </c>
      <c r="G903" s="650" t="s">
        <v>4121</v>
      </c>
      <c r="H903" s="650" t="s">
        <v>582</v>
      </c>
      <c r="I903" s="650" t="s">
        <v>1201</v>
      </c>
      <c r="J903" s="650" t="s">
        <v>4576</v>
      </c>
      <c r="K903" s="650" t="s">
        <v>4577</v>
      </c>
      <c r="L903" s="651">
        <v>86.76</v>
      </c>
      <c r="M903" s="651">
        <v>173.52</v>
      </c>
      <c r="N903" s="650">
        <v>2</v>
      </c>
      <c r="O903" s="731">
        <v>1.5</v>
      </c>
      <c r="P903" s="651">
        <v>86.76</v>
      </c>
      <c r="Q903" s="666">
        <v>0.5</v>
      </c>
      <c r="R903" s="650">
        <v>1</v>
      </c>
      <c r="S903" s="666">
        <v>0.5</v>
      </c>
      <c r="T903" s="731">
        <v>0.5</v>
      </c>
      <c r="U903" s="689">
        <v>0.33333333333333331</v>
      </c>
    </row>
    <row r="904" spans="1:21" ht="14.4" customHeight="1" x14ac:dyDescent="0.3">
      <c r="A904" s="649">
        <v>21</v>
      </c>
      <c r="B904" s="650" t="s">
        <v>581</v>
      </c>
      <c r="C904" s="650">
        <v>89301212</v>
      </c>
      <c r="D904" s="729" t="s">
        <v>5559</v>
      </c>
      <c r="E904" s="730" t="s">
        <v>3641</v>
      </c>
      <c r="F904" s="650" t="s">
        <v>3625</v>
      </c>
      <c r="G904" s="650" t="s">
        <v>3670</v>
      </c>
      <c r="H904" s="650" t="s">
        <v>582</v>
      </c>
      <c r="I904" s="650" t="s">
        <v>2347</v>
      </c>
      <c r="J904" s="650" t="s">
        <v>957</v>
      </c>
      <c r="K904" s="650" t="s">
        <v>2348</v>
      </c>
      <c r="L904" s="651">
        <v>0</v>
      </c>
      <c r="M904" s="651">
        <v>0</v>
      </c>
      <c r="N904" s="650">
        <v>7</v>
      </c>
      <c r="O904" s="731">
        <v>1.5</v>
      </c>
      <c r="P904" s="651">
        <v>0</v>
      </c>
      <c r="Q904" s="666"/>
      <c r="R904" s="650">
        <v>7</v>
      </c>
      <c r="S904" s="666">
        <v>1</v>
      </c>
      <c r="T904" s="731">
        <v>1.5</v>
      </c>
      <c r="U904" s="689">
        <v>1</v>
      </c>
    </row>
    <row r="905" spans="1:21" ht="14.4" customHeight="1" x14ac:dyDescent="0.3">
      <c r="A905" s="649">
        <v>21</v>
      </c>
      <c r="B905" s="650" t="s">
        <v>581</v>
      </c>
      <c r="C905" s="650">
        <v>89301212</v>
      </c>
      <c r="D905" s="729" t="s">
        <v>5559</v>
      </c>
      <c r="E905" s="730" t="s">
        <v>3641</v>
      </c>
      <c r="F905" s="650" t="s">
        <v>3625</v>
      </c>
      <c r="G905" s="650" t="s">
        <v>4234</v>
      </c>
      <c r="H905" s="650" t="s">
        <v>1839</v>
      </c>
      <c r="I905" s="650" t="s">
        <v>4235</v>
      </c>
      <c r="J905" s="650" t="s">
        <v>1960</v>
      </c>
      <c r="K905" s="650" t="s">
        <v>1756</v>
      </c>
      <c r="L905" s="651">
        <v>71.86</v>
      </c>
      <c r="M905" s="651">
        <v>71.86</v>
      </c>
      <c r="N905" s="650">
        <v>1</v>
      </c>
      <c r="O905" s="731">
        <v>0.5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21</v>
      </c>
      <c r="B906" s="650" t="s">
        <v>581</v>
      </c>
      <c r="C906" s="650">
        <v>89301212</v>
      </c>
      <c r="D906" s="729" t="s">
        <v>5559</v>
      </c>
      <c r="E906" s="730" t="s">
        <v>3641</v>
      </c>
      <c r="F906" s="650" t="s">
        <v>3625</v>
      </c>
      <c r="G906" s="650" t="s">
        <v>4234</v>
      </c>
      <c r="H906" s="650" t="s">
        <v>1839</v>
      </c>
      <c r="I906" s="650" t="s">
        <v>4578</v>
      </c>
      <c r="J906" s="650" t="s">
        <v>4579</v>
      </c>
      <c r="K906" s="650" t="s">
        <v>4580</v>
      </c>
      <c r="L906" s="651">
        <v>0</v>
      </c>
      <c r="M906" s="651">
        <v>0</v>
      </c>
      <c r="N906" s="650">
        <v>1</v>
      </c>
      <c r="O906" s="731">
        <v>1</v>
      </c>
      <c r="P906" s="651"/>
      <c r="Q906" s="666"/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21</v>
      </c>
      <c r="B907" s="650" t="s">
        <v>581</v>
      </c>
      <c r="C907" s="650">
        <v>89301212</v>
      </c>
      <c r="D907" s="729" t="s">
        <v>5559</v>
      </c>
      <c r="E907" s="730" t="s">
        <v>3641</v>
      </c>
      <c r="F907" s="650" t="s">
        <v>3625</v>
      </c>
      <c r="G907" s="650" t="s">
        <v>4234</v>
      </c>
      <c r="H907" s="650" t="s">
        <v>582</v>
      </c>
      <c r="I907" s="650" t="s">
        <v>4581</v>
      </c>
      <c r="J907" s="650" t="s">
        <v>4582</v>
      </c>
      <c r="K907" s="650" t="s">
        <v>1756</v>
      </c>
      <c r="L907" s="651">
        <v>0</v>
      </c>
      <c r="M907" s="651">
        <v>0</v>
      </c>
      <c r="N907" s="650">
        <v>1</v>
      </c>
      <c r="O907" s="731">
        <v>0.5</v>
      </c>
      <c r="P907" s="651"/>
      <c r="Q907" s="666"/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21</v>
      </c>
      <c r="B908" s="650" t="s">
        <v>581</v>
      </c>
      <c r="C908" s="650">
        <v>89301212</v>
      </c>
      <c r="D908" s="729" t="s">
        <v>5559</v>
      </c>
      <c r="E908" s="730" t="s">
        <v>3641</v>
      </c>
      <c r="F908" s="650" t="s">
        <v>3625</v>
      </c>
      <c r="G908" s="650" t="s">
        <v>4583</v>
      </c>
      <c r="H908" s="650" t="s">
        <v>582</v>
      </c>
      <c r="I908" s="650" t="s">
        <v>4584</v>
      </c>
      <c r="J908" s="650" t="s">
        <v>4585</v>
      </c>
      <c r="K908" s="650" t="s">
        <v>1224</v>
      </c>
      <c r="L908" s="651">
        <v>0</v>
      </c>
      <c r="M908" s="651">
        <v>0</v>
      </c>
      <c r="N908" s="650">
        <v>1</v>
      </c>
      <c r="O908" s="731">
        <v>1</v>
      </c>
      <c r="P908" s="651"/>
      <c r="Q908" s="666"/>
      <c r="R908" s="650"/>
      <c r="S908" s="666">
        <v>0</v>
      </c>
      <c r="T908" s="731"/>
      <c r="U908" s="689">
        <v>0</v>
      </c>
    </row>
    <row r="909" spans="1:21" ht="14.4" customHeight="1" x14ac:dyDescent="0.3">
      <c r="A909" s="649">
        <v>21</v>
      </c>
      <c r="B909" s="650" t="s">
        <v>581</v>
      </c>
      <c r="C909" s="650">
        <v>89301212</v>
      </c>
      <c r="D909" s="729" t="s">
        <v>5559</v>
      </c>
      <c r="E909" s="730" t="s">
        <v>3641</v>
      </c>
      <c r="F909" s="650" t="s">
        <v>3625</v>
      </c>
      <c r="G909" s="650" t="s">
        <v>3767</v>
      </c>
      <c r="H909" s="650" t="s">
        <v>582</v>
      </c>
      <c r="I909" s="650" t="s">
        <v>3768</v>
      </c>
      <c r="J909" s="650" t="s">
        <v>3769</v>
      </c>
      <c r="K909" s="650" t="s">
        <v>3770</v>
      </c>
      <c r="L909" s="651">
        <v>1172.22</v>
      </c>
      <c r="M909" s="651">
        <v>10549.98</v>
      </c>
      <c r="N909" s="650">
        <v>9</v>
      </c>
      <c r="O909" s="731">
        <v>5.5</v>
      </c>
      <c r="P909" s="651">
        <v>5861.1</v>
      </c>
      <c r="Q909" s="666">
        <v>0.55555555555555558</v>
      </c>
      <c r="R909" s="650">
        <v>5</v>
      </c>
      <c r="S909" s="666">
        <v>0.55555555555555558</v>
      </c>
      <c r="T909" s="731">
        <v>3.5</v>
      </c>
      <c r="U909" s="689">
        <v>0.63636363636363635</v>
      </c>
    </row>
    <row r="910" spans="1:21" ht="14.4" customHeight="1" x14ac:dyDescent="0.3">
      <c r="A910" s="649">
        <v>21</v>
      </c>
      <c r="B910" s="650" t="s">
        <v>581</v>
      </c>
      <c r="C910" s="650">
        <v>89301212</v>
      </c>
      <c r="D910" s="729" t="s">
        <v>5559</v>
      </c>
      <c r="E910" s="730" t="s">
        <v>3641</v>
      </c>
      <c r="F910" s="650" t="s">
        <v>3625</v>
      </c>
      <c r="G910" s="650" t="s">
        <v>3767</v>
      </c>
      <c r="H910" s="650" t="s">
        <v>582</v>
      </c>
      <c r="I910" s="650" t="s">
        <v>1657</v>
      </c>
      <c r="J910" s="650" t="s">
        <v>3771</v>
      </c>
      <c r="K910" s="650" t="s">
        <v>3772</v>
      </c>
      <c r="L910" s="651">
        <v>2344.4299999999998</v>
      </c>
      <c r="M910" s="651">
        <v>2344.4299999999998</v>
      </c>
      <c r="N910" s="650">
        <v>1</v>
      </c>
      <c r="O910" s="731">
        <v>1</v>
      </c>
      <c r="P910" s="651"/>
      <c r="Q910" s="666">
        <v>0</v>
      </c>
      <c r="R910" s="650"/>
      <c r="S910" s="666">
        <v>0</v>
      </c>
      <c r="T910" s="731"/>
      <c r="U910" s="689">
        <v>0</v>
      </c>
    </row>
    <row r="911" spans="1:21" ht="14.4" customHeight="1" x14ac:dyDescent="0.3">
      <c r="A911" s="649">
        <v>21</v>
      </c>
      <c r="B911" s="650" t="s">
        <v>581</v>
      </c>
      <c r="C911" s="650">
        <v>89301212</v>
      </c>
      <c r="D911" s="729" t="s">
        <v>5559</v>
      </c>
      <c r="E911" s="730" t="s">
        <v>3641</v>
      </c>
      <c r="F911" s="650" t="s">
        <v>3625</v>
      </c>
      <c r="G911" s="650" t="s">
        <v>3767</v>
      </c>
      <c r="H911" s="650" t="s">
        <v>582</v>
      </c>
      <c r="I911" s="650" t="s">
        <v>3991</v>
      </c>
      <c r="J911" s="650" t="s">
        <v>3771</v>
      </c>
      <c r="K911" s="650" t="s">
        <v>3992</v>
      </c>
      <c r="L911" s="651">
        <v>0</v>
      </c>
      <c r="M911" s="651">
        <v>0</v>
      </c>
      <c r="N911" s="650">
        <v>2</v>
      </c>
      <c r="O911" s="731">
        <v>1</v>
      </c>
      <c r="P911" s="651">
        <v>0</v>
      </c>
      <c r="Q911" s="666"/>
      <c r="R911" s="650">
        <v>2</v>
      </c>
      <c r="S911" s="666">
        <v>1</v>
      </c>
      <c r="T911" s="731">
        <v>1</v>
      </c>
      <c r="U911" s="689">
        <v>1</v>
      </c>
    </row>
    <row r="912" spans="1:21" ht="14.4" customHeight="1" x14ac:dyDescent="0.3">
      <c r="A912" s="649">
        <v>21</v>
      </c>
      <c r="B912" s="650" t="s">
        <v>581</v>
      </c>
      <c r="C912" s="650">
        <v>89301212</v>
      </c>
      <c r="D912" s="729" t="s">
        <v>5559</v>
      </c>
      <c r="E912" s="730" t="s">
        <v>3641</v>
      </c>
      <c r="F912" s="650" t="s">
        <v>3625</v>
      </c>
      <c r="G912" s="650" t="s">
        <v>3767</v>
      </c>
      <c r="H912" s="650" t="s">
        <v>582</v>
      </c>
      <c r="I912" s="650" t="s">
        <v>4377</v>
      </c>
      <c r="J912" s="650" t="s">
        <v>3769</v>
      </c>
      <c r="K912" s="650" t="s">
        <v>3770</v>
      </c>
      <c r="L912" s="651">
        <v>1172.22</v>
      </c>
      <c r="M912" s="651">
        <v>1172.22</v>
      </c>
      <c r="N912" s="650">
        <v>1</v>
      </c>
      <c r="O912" s="731">
        <v>1</v>
      </c>
      <c r="P912" s="651">
        <v>1172.22</v>
      </c>
      <c r="Q912" s="666">
        <v>1</v>
      </c>
      <c r="R912" s="650">
        <v>1</v>
      </c>
      <c r="S912" s="666">
        <v>1</v>
      </c>
      <c r="T912" s="731">
        <v>1</v>
      </c>
      <c r="U912" s="689">
        <v>1</v>
      </c>
    </row>
    <row r="913" spans="1:21" ht="14.4" customHeight="1" x14ac:dyDescent="0.3">
      <c r="A913" s="649">
        <v>21</v>
      </c>
      <c r="B913" s="650" t="s">
        <v>581</v>
      </c>
      <c r="C913" s="650">
        <v>89301212</v>
      </c>
      <c r="D913" s="729" t="s">
        <v>5559</v>
      </c>
      <c r="E913" s="730" t="s">
        <v>3641</v>
      </c>
      <c r="F913" s="650" t="s">
        <v>3625</v>
      </c>
      <c r="G913" s="650" t="s">
        <v>4586</v>
      </c>
      <c r="H913" s="650" t="s">
        <v>582</v>
      </c>
      <c r="I913" s="650" t="s">
        <v>4587</v>
      </c>
      <c r="J913" s="650" t="s">
        <v>4588</v>
      </c>
      <c r="K913" s="650" t="s">
        <v>1070</v>
      </c>
      <c r="L913" s="651">
        <v>47.71</v>
      </c>
      <c r="M913" s="651">
        <v>95.42</v>
      </c>
      <c r="N913" s="650">
        <v>2</v>
      </c>
      <c r="O913" s="731">
        <v>2</v>
      </c>
      <c r="P913" s="651">
        <v>47.71</v>
      </c>
      <c r="Q913" s="666">
        <v>0.5</v>
      </c>
      <c r="R913" s="650">
        <v>1</v>
      </c>
      <c r="S913" s="666">
        <v>0.5</v>
      </c>
      <c r="T913" s="731">
        <v>1</v>
      </c>
      <c r="U913" s="689">
        <v>0.5</v>
      </c>
    </row>
    <row r="914" spans="1:21" ht="14.4" customHeight="1" x14ac:dyDescent="0.3">
      <c r="A914" s="649">
        <v>21</v>
      </c>
      <c r="B914" s="650" t="s">
        <v>581</v>
      </c>
      <c r="C914" s="650">
        <v>89301212</v>
      </c>
      <c r="D914" s="729" t="s">
        <v>5559</v>
      </c>
      <c r="E914" s="730" t="s">
        <v>3641</v>
      </c>
      <c r="F914" s="650" t="s">
        <v>3625</v>
      </c>
      <c r="G914" s="650" t="s">
        <v>4589</v>
      </c>
      <c r="H914" s="650" t="s">
        <v>582</v>
      </c>
      <c r="I914" s="650" t="s">
        <v>4590</v>
      </c>
      <c r="J914" s="650" t="s">
        <v>4591</v>
      </c>
      <c r="K914" s="650" t="s">
        <v>4592</v>
      </c>
      <c r="L914" s="651">
        <v>159.16</v>
      </c>
      <c r="M914" s="651">
        <v>159.16</v>
      </c>
      <c r="N914" s="650">
        <v>1</v>
      </c>
      <c r="O914" s="731">
        <v>0.5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21</v>
      </c>
      <c r="B915" s="650" t="s">
        <v>581</v>
      </c>
      <c r="C915" s="650">
        <v>89301212</v>
      </c>
      <c r="D915" s="729" t="s">
        <v>5559</v>
      </c>
      <c r="E915" s="730" t="s">
        <v>3641</v>
      </c>
      <c r="F915" s="650" t="s">
        <v>3625</v>
      </c>
      <c r="G915" s="650" t="s">
        <v>3776</v>
      </c>
      <c r="H915" s="650" t="s">
        <v>582</v>
      </c>
      <c r="I915" s="650" t="s">
        <v>960</v>
      </c>
      <c r="J915" s="650" t="s">
        <v>3777</v>
      </c>
      <c r="K915" s="650" t="s">
        <v>3778</v>
      </c>
      <c r="L915" s="651">
        <v>56.01</v>
      </c>
      <c r="M915" s="651">
        <v>952.17000000000007</v>
      </c>
      <c r="N915" s="650">
        <v>17</v>
      </c>
      <c r="O915" s="731">
        <v>6.5</v>
      </c>
      <c r="P915" s="651">
        <v>280.05</v>
      </c>
      <c r="Q915" s="666">
        <v>0.29411764705882354</v>
      </c>
      <c r="R915" s="650">
        <v>5</v>
      </c>
      <c r="S915" s="666">
        <v>0.29411764705882354</v>
      </c>
      <c r="T915" s="731">
        <v>2.5</v>
      </c>
      <c r="U915" s="689">
        <v>0.38461538461538464</v>
      </c>
    </row>
    <row r="916" spans="1:21" ht="14.4" customHeight="1" x14ac:dyDescent="0.3">
      <c r="A916" s="649">
        <v>21</v>
      </c>
      <c r="B916" s="650" t="s">
        <v>581</v>
      </c>
      <c r="C916" s="650">
        <v>89301212</v>
      </c>
      <c r="D916" s="729" t="s">
        <v>5559</v>
      </c>
      <c r="E916" s="730" t="s">
        <v>3641</v>
      </c>
      <c r="F916" s="650" t="s">
        <v>3625</v>
      </c>
      <c r="G916" s="650" t="s">
        <v>3776</v>
      </c>
      <c r="H916" s="650" t="s">
        <v>582</v>
      </c>
      <c r="I916" s="650" t="s">
        <v>4463</v>
      </c>
      <c r="J916" s="650" t="s">
        <v>4464</v>
      </c>
      <c r="K916" s="650" t="s">
        <v>1722</v>
      </c>
      <c r="L916" s="651">
        <v>140.03</v>
      </c>
      <c r="M916" s="651">
        <v>140.03</v>
      </c>
      <c r="N916" s="650">
        <v>1</v>
      </c>
      <c r="O916" s="731">
        <v>1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21</v>
      </c>
      <c r="B917" s="650" t="s">
        <v>581</v>
      </c>
      <c r="C917" s="650">
        <v>89301212</v>
      </c>
      <c r="D917" s="729" t="s">
        <v>5559</v>
      </c>
      <c r="E917" s="730" t="s">
        <v>3641</v>
      </c>
      <c r="F917" s="650" t="s">
        <v>3625</v>
      </c>
      <c r="G917" s="650" t="s">
        <v>3779</v>
      </c>
      <c r="H917" s="650" t="s">
        <v>582</v>
      </c>
      <c r="I917" s="650" t="s">
        <v>4593</v>
      </c>
      <c r="J917" s="650" t="s">
        <v>4594</v>
      </c>
      <c r="K917" s="650" t="s">
        <v>2826</v>
      </c>
      <c r="L917" s="651">
        <v>44.89</v>
      </c>
      <c r="M917" s="651">
        <v>44.89</v>
      </c>
      <c r="N917" s="650">
        <v>1</v>
      </c>
      <c r="O917" s="731">
        <v>0.5</v>
      </c>
      <c r="P917" s="651">
        <v>44.89</v>
      </c>
      <c r="Q917" s="666">
        <v>1</v>
      </c>
      <c r="R917" s="650">
        <v>1</v>
      </c>
      <c r="S917" s="666">
        <v>1</v>
      </c>
      <c r="T917" s="731">
        <v>0.5</v>
      </c>
      <c r="U917" s="689">
        <v>1</v>
      </c>
    </row>
    <row r="918" spans="1:21" ht="14.4" customHeight="1" x14ac:dyDescent="0.3">
      <c r="A918" s="649">
        <v>21</v>
      </c>
      <c r="B918" s="650" t="s">
        <v>581</v>
      </c>
      <c r="C918" s="650">
        <v>89301212</v>
      </c>
      <c r="D918" s="729" t="s">
        <v>5559</v>
      </c>
      <c r="E918" s="730" t="s">
        <v>3641</v>
      </c>
      <c r="F918" s="650" t="s">
        <v>3625</v>
      </c>
      <c r="G918" s="650" t="s">
        <v>3779</v>
      </c>
      <c r="H918" s="650" t="s">
        <v>582</v>
      </c>
      <c r="I918" s="650" t="s">
        <v>4595</v>
      </c>
      <c r="J918" s="650" t="s">
        <v>807</v>
      </c>
      <c r="K918" s="650" t="s">
        <v>2838</v>
      </c>
      <c r="L918" s="651">
        <v>0</v>
      </c>
      <c r="M918" s="651">
        <v>0</v>
      </c>
      <c r="N918" s="650">
        <v>1</v>
      </c>
      <c r="O918" s="731">
        <v>0.5</v>
      </c>
      <c r="P918" s="651">
        <v>0</v>
      </c>
      <c r="Q918" s="666"/>
      <c r="R918" s="650">
        <v>1</v>
      </c>
      <c r="S918" s="666">
        <v>1</v>
      </c>
      <c r="T918" s="731">
        <v>0.5</v>
      </c>
      <c r="U918" s="689">
        <v>1</v>
      </c>
    </row>
    <row r="919" spans="1:21" ht="14.4" customHeight="1" x14ac:dyDescent="0.3">
      <c r="A919" s="649">
        <v>21</v>
      </c>
      <c r="B919" s="650" t="s">
        <v>581</v>
      </c>
      <c r="C919" s="650">
        <v>89301212</v>
      </c>
      <c r="D919" s="729" t="s">
        <v>5559</v>
      </c>
      <c r="E919" s="730" t="s">
        <v>3641</v>
      </c>
      <c r="F919" s="650" t="s">
        <v>3625</v>
      </c>
      <c r="G919" s="650" t="s">
        <v>4007</v>
      </c>
      <c r="H919" s="650" t="s">
        <v>582</v>
      </c>
      <c r="I919" s="650" t="s">
        <v>687</v>
      </c>
      <c r="J919" s="650" t="s">
        <v>688</v>
      </c>
      <c r="K919" s="650" t="s">
        <v>4596</v>
      </c>
      <c r="L919" s="651">
        <v>55.6</v>
      </c>
      <c r="M919" s="651">
        <v>111.2</v>
      </c>
      <c r="N919" s="650">
        <v>2</v>
      </c>
      <c r="O919" s="731">
        <v>1</v>
      </c>
      <c r="P919" s="651"/>
      <c r="Q919" s="666">
        <v>0</v>
      </c>
      <c r="R919" s="650"/>
      <c r="S919" s="666">
        <v>0</v>
      </c>
      <c r="T919" s="731"/>
      <c r="U919" s="689">
        <v>0</v>
      </c>
    </row>
    <row r="920" spans="1:21" ht="14.4" customHeight="1" x14ac:dyDescent="0.3">
      <c r="A920" s="649">
        <v>21</v>
      </c>
      <c r="B920" s="650" t="s">
        <v>581</v>
      </c>
      <c r="C920" s="650">
        <v>89301212</v>
      </c>
      <c r="D920" s="729" t="s">
        <v>5559</v>
      </c>
      <c r="E920" s="730" t="s">
        <v>3641</v>
      </c>
      <c r="F920" s="650" t="s">
        <v>3625</v>
      </c>
      <c r="G920" s="650" t="s">
        <v>3782</v>
      </c>
      <c r="H920" s="650" t="s">
        <v>1839</v>
      </c>
      <c r="I920" s="650" t="s">
        <v>2854</v>
      </c>
      <c r="J920" s="650" t="s">
        <v>3547</v>
      </c>
      <c r="K920" s="650" t="s">
        <v>3548</v>
      </c>
      <c r="L920" s="651">
        <v>146.99</v>
      </c>
      <c r="M920" s="651">
        <v>146.99</v>
      </c>
      <c r="N920" s="650">
        <v>1</v>
      </c>
      <c r="O920" s="731">
        <v>0.5</v>
      </c>
      <c r="P920" s="651"/>
      <c r="Q920" s="666">
        <v>0</v>
      </c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21</v>
      </c>
      <c r="B921" s="650" t="s">
        <v>581</v>
      </c>
      <c r="C921" s="650">
        <v>89301212</v>
      </c>
      <c r="D921" s="729" t="s">
        <v>5559</v>
      </c>
      <c r="E921" s="730" t="s">
        <v>3641</v>
      </c>
      <c r="F921" s="650" t="s">
        <v>3625</v>
      </c>
      <c r="G921" s="650" t="s">
        <v>3666</v>
      </c>
      <c r="H921" s="650" t="s">
        <v>582</v>
      </c>
      <c r="I921" s="650" t="s">
        <v>764</v>
      </c>
      <c r="J921" s="650" t="s">
        <v>765</v>
      </c>
      <c r="K921" s="650" t="s">
        <v>3783</v>
      </c>
      <c r="L921" s="651">
        <v>391.83</v>
      </c>
      <c r="M921" s="651">
        <v>1959.15</v>
      </c>
      <c r="N921" s="650">
        <v>5</v>
      </c>
      <c r="O921" s="731">
        <v>1.5</v>
      </c>
      <c r="P921" s="651">
        <v>1959.15</v>
      </c>
      <c r="Q921" s="666">
        <v>1</v>
      </c>
      <c r="R921" s="650">
        <v>5</v>
      </c>
      <c r="S921" s="666">
        <v>1</v>
      </c>
      <c r="T921" s="731">
        <v>1.5</v>
      </c>
      <c r="U921" s="689">
        <v>1</v>
      </c>
    </row>
    <row r="922" spans="1:21" ht="14.4" customHeight="1" x14ac:dyDescent="0.3">
      <c r="A922" s="649">
        <v>21</v>
      </c>
      <c r="B922" s="650" t="s">
        <v>581</v>
      </c>
      <c r="C922" s="650">
        <v>89301212</v>
      </c>
      <c r="D922" s="729" t="s">
        <v>5559</v>
      </c>
      <c r="E922" s="730" t="s">
        <v>3641</v>
      </c>
      <c r="F922" s="650" t="s">
        <v>3625</v>
      </c>
      <c r="G922" s="650" t="s">
        <v>3666</v>
      </c>
      <c r="H922" s="650" t="s">
        <v>582</v>
      </c>
      <c r="I922" s="650" t="s">
        <v>4597</v>
      </c>
      <c r="J922" s="650" t="s">
        <v>765</v>
      </c>
      <c r="K922" s="650" t="s">
        <v>4010</v>
      </c>
      <c r="L922" s="651">
        <v>0</v>
      </c>
      <c r="M922" s="651">
        <v>0</v>
      </c>
      <c r="N922" s="650">
        <v>4</v>
      </c>
      <c r="O922" s="731">
        <v>2.5</v>
      </c>
      <c r="P922" s="651">
        <v>0</v>
      </c>
      <c r="Q922" s="666"/>
      <c r="R922" s="650">
        <v>4</v>
      </c>
      <c r="S922" s="666">
        <v>1</v>
      </c>
      <c r="T922" s="731">
        <v>2.5</v>
      </c>
      <c r="U922" s="689">
        <v>1</v>
      </c>
    </row>
    <row r="923" spans="1:21" ht="14.4" customHeight="1" x14ac:dyDescent="0.3">
      <c r="A923" s="649">
        <v>21</v>
      </c>
      <c r="B923" s="650" t="s">
        <v>581</v>
      </c>
      <c r="C923" s="650">
        <v>89301212</v>
      </c>
      <c r="D923" s="729" t="s">
        <v>5559</v>
      </c>
      <c r="E923" s="730" t="s">
        <v>3641</v>
      </c>
      <c r="F923" s="650" t="s">
        <v>3625</v>
      </c>
      <c r="G923" s="650" t="s">
        <v>3666</v>
      </c>
      <c r="H923" s="650" t="s">
        <v>582</v>
      </c>
      <c r="I923" s="650" t="s">
        <v>4598</v>
      </c>
      <c r="J923" s="650" t="s">
        <v>4599</v>
      </c>
      <c r="K923" s="650" t="s">
        <v>4600</v>
      </c>
      <c r="L923" s="651">
        <v>0</v>
      </c>
      <c r="M923" s="651">
        <v>0</v>
      </c>
      <c r="N923" s="650">
        <v>3</v>
      </c>
      <c r="O923" s="731">
        <v>0.5</v>
      </c>
      <c r="P923" s="651"/>
      <c r="Q923" s="666"/>
      <c r="R923" s="650"/>
      <c r="S923" s="666">
        <v>0</v>
      </c>
      <c r="T923" s="731"/>
      <c r="U923" s="689">
        <v>0</v>
      </c>
    </row>
    <row r="924" spans="1:21" ht="14.4" customHeight="1" x14ac:dyDescent="0.3">
      <c r="A924" s="649">
        <v>21</v>
      </c>
      <c r="B924" s="650" t="s">
        <v>581</v>
      </c>
      <c r="C924" s="650">
        <v>89301212</v>
      </c>
      <c r="D924" s="729" t="s">
        <v>5559</v>
      </c>
      <c r="E924" s="730" t="s">
        <v>3641</v>
      </c>
      <c r="F924" s="650" t="s">
        <v>3625</v>
      </c>
      <c r="G924" s="650" t="s">
        <v>3666</v>
      </c>
      <c r="H924" s="650" t="s">
        <v>582</v>
      </c>
      <c r="I924" s="650" t="s">
        <v>4242</v>
      </c>
      <c r="J924" s="650" t="s">
        <v>4243</v>
      </c>
      <c r="K924" s="650" t="s">
        <v>4244</v>
      </c>
      <c r="L924" s="651">
        <v>310.66000000000003</v>
      </c>
      <c r="M924" s="651">
        <v>310.66000000000003</v>
      </c>
      <c r="N924" s="650">
        <v>1</v>
      </c>
      <c r="O924" s="731">
        <v>1</v>
      </c>
      <c r="P924" s="651">
        <v>310.66000000000003</v>
      </c>
      <c r="Q924" s="666">
        <v>1</v>
      </c>
      <c r="R924" s="650">
        <v>1</v>
      </c>
      <c r="S924" s="666">
        <v>1</v>
      </c>
      <c r="T924" s="731">
        <v>1</v>
      </c>
      <c r="U924" s="689">
        <v>1</v>
      </c>
    </row>
    <row r="925" spans="1:21" ht="14.4" customHeight="1" x14ac:dyDescent="0.3">
      <c r="A925" s="649">
        <v>21</v>
      </c>
      <c r="B925" s="650" t="s">
        <v>581</v>
      </c>
      <c r="C925" s="650">
        <v>89301212</v>
      </c>
      <c r="D925" s="729" t="s">
        <v>5559</v>
      </c>
      <c r="E925" s="730" t="s">
        <v>3641</v>
      </c>
      <c r="F925" s="650" t="s">
        <v>3625</v>
      </c>
      <c r="G925" s="650" t="s">
        <v>3671</v>
      </c>
      <c r="H925" s="650" t="s">
        <v>1839</v>
      </c>
      <c r="I925" s="650" t="s">
        <v>2021</v>
      </c>
      <c r="J925" s="650" t="s">
        <v>2018</v>
      </c>
      <c r="K925" s="650" t="s">
        <v>2022</v>
      </c>
      <c r="L925" s="651">
        <v>625.29</v>
      </c>
      <c r="M925" s="651">
        <v>1875.87</v>
      </c>
      <c r="N925" s="650">
        <v>3</v>
      </c>
      <c r="O925" s="731">
        <v>1</v>
      </c>
      <c r="P925" s="651"/>
      <c r="Q925" s="666">
        <v>0</v>
      </c>
      <c r="R925" s="650"/>
      <c r="S925" s="666">
        <v>0</v>
      </c>
      <c r="T925" s="731"/>
      <c r="U925" s="689">
        <v>0</v>
      </c>
    </row>
    <row r="926" spans="1:21" ht="14.4" customHeight="1" x14ac:dyDescent="0.3">
      <c r="A926" s="649">
        <v>21</v>
      </c>
      <c r="B926" s="650" t="s">
        <v>581</v>
      </c>
      <c r="C926" s="650">
        <v>89301212</v>
      </c>
      <c r="D926" s="729" t="s">
        <v>5559</v>
      </c>
      <c r="E926" s="730" t="s">
        <v>3641</v>
      </c>
      <c r="F926" s="650" t="s">
        <v>3625</v>
      </c>
      <c r="G926" s="650" t="s">
        <v>3671</v>
      </c>
      <c r="H926" s="650" t="s">
        <v>1839</v>
      </c>
      <c r="I926" s="650" t="s">
        <v>2865</v>
      </c>
      <c r="J926" s="650" t="s">
        <v>2018</v>
      </c>
      <c r="K926" s="650" t="s">
        <v>2866</v>
      </c>
      <c r="L926" s="651">
        <v>937.93</v>
      </c>
      <c r="M926" s="651">
        <v>1875.86</v>
      </c>
      <c r="N926" s="650">
        <v>2</v>
      </c>
      <c r="O926" s="731">
        <v>0.5</v>
      </c>
      <c r="P926" s="651"/>
      <c r="Q926" s="666">
        <v>0</v>
      </c>
      <c r="R926" s="650"/>
      <c r="S926" s="666">
        <v>0</v>
      </c>
      <c r="T926" s="731"/>
      <c r="U926" s="689">
        <v>0</v>
      </c>
    </row>
    <row r="927" spans="1:21" ht="14.4" customHeight="1" x14ac:dyDescent="0.3">
      <c r="A927" s="649">
        <v>21</v>
      </c>
      <c r="B927" s="650" t="s">
        <v>581</v>
      </c>
      <c r="C927" s="650">
        <v>89301212</v>
      </c>
      <c r="D927" s="729" t="s">
        <v>5559</v>
      </c>
      <c r="E927" s="730" t="s">
        <v>3641</v>
      </c>
      <c r="F927" s="650" t="s">
        <v>3625</v>
      </c>
      <c r="G927" s="650" t="s">
        <v>3671</v>
      </c>
      <c r="H927" s="650" t="s">
        <v>1839</v>
      </c>
      <c r="I927" s="650" t="s">
        <v>2868</v>
      </c>
      <c r="J927" s="650" t="s">
        <v>2018</v>
      </c>
      <c r="K927" s="650" t="s">
        <v>2869</v>
      </c>
      <c r="L927" s="651">
        <v>1166.47</v>
      </c>
      <c r="M927" s="651">
        <v>6998.82</v>
      </c>
      <c r="N927" s="650">
        <v>6</v>
      </c>
      <c r="O927" s="731">
        <v>1</v>
      </c>
      <c r="P927" s="651">
        <v>3499.41</v>
      </c>
      <c r="Q927" s="666">
        <v>0.5</v>
      </c>
      <c r="R927" s="650">
        <v>3</v>
      </c>
      <c r="S927" s="666">
        <v>0.5</v>
      </c>
      <c r="T927" s="731">
        <v>0.5</v>
      </c>
      <c r="U927" s="689">
        <v>0.5</v>
      </c>
    </row>
    <row r="928" spans="1:21" ht="14.4" customHeight="1" x14ac:dyDescent="0.3">
      <c r="A928" s="649">
        <v>21</v>
      </c>
      <c r="B928" s="650" t="s">
        <v>581</v>
      </c>
      <c r="C928" s="650">
        <v>89301212</v>
      </c>
      <c r="D928" s="729" t="s">
        <v>5559</v>
      </c>
      <c r="E928" s="730" t="s">
        <v>3641</v>
      </c>
      <c r="F928" s="650" t="s">
        <v>3625</v>
      </c>
      <c r="G928" s="650" t="s">
        <v>3671</v>
      </c>
      <c r="H928" s="650" t="s">
        <v>1839</v>
      </c>
      <c r="I928" s="650" t="s">
        <v>1923</v>
      </c>
      <c r="J928" s="650" t="s">
        <v>1924</v>
      </c>
      <c r="K928" s="650" t="s">
        <v>2866</v>
      </c>
      <c r="L928" s="651">
        <v>1749.69</v>
      </c>
      <c r="M928" s="651">
        <v>61239.149999999994</v>
      </c>
      <c r="N928" s="650">
        <v>35</v>
      </c>
      <c r="O928" s="731">
        <v>9</v>
      </c>
      <c r="P928" s="651">
        <v>8748.4500000000007</v>
      </c>
      <c r="Q928" s="666">
        <v>0.14285714285714288</v>
      </c>
      <c r="R928" s="650">
        <v>5</v>
      </c>
      <c r="S928" s="666">
        <v>0.14285714285714285</v>
      </c>
      <c r="T928" s="731">
        <v>1.5</v>
      </c>
      <c r="U928" s="689">
        <v>0.16666666666666666</v>
      </c>
    </row>
    <row r="929" spans="1:21" ht="14.4" customHeight="1" x14ac:dyDescent="0.3">
      <c r="A929" s="649">
        <v>21</v>
      </c>
      <c r="B929" s="650" t="s">
        <v>581</v>
      </c>
      <c r="C929" s="650">
        <v>89301212</v>
      </c>
      <c r="D929" s="729" t="s">
        <v>5559</v>
      </c>
      <c r="E929" s="730" t="s">
        <v>3641</v>
      </c>
      <c r="F929" s="650" t="s">
        <v>3625</v>
      </c>
      <c r="G929" s="650" t="s">
        <v>3671</v>
      </c>
      <c r="H929" s="650" t="s">
        <v>1839</v>
      </c>
      <c r="I929" s="650" t="s">
        <v>1927</v>
      </c>
      <c r="J929" s="650" t="s">
        <v>1924</v>
      </c>
      <c r="K929" s="650" t="s">
        <v>2869</v>
      </c>
      <c r="L929" s="651">
        <v>2332.92</v>
      </c>
      <c r="M929" s="651">
        <v>219294.47999999998</v>
      </c>
      <c r="N929" s="650">
        <v>94</v>
      </c>
      <c r="O929" s="731">
        <v>24.5</v>
      </c>
      <c r="P929" s="651">
        <v>123644.75999999998</v>
      </c>
      <c r="Q929" s="666">
        <v>0.56382978723404253</v>
      </c>
      <c r="R929" s="650">
        <v>53</v>
      </c>
      <c r="S929" s="666">
        <v>0.56382978723404253</v>
      </c>
      <c r="T929" s="731">
        <v>14</v>
      </c>
      <c r="U929" s="689">
        <v>0.5714285714285714</v>
      </c>
    </row>
    <row r="930" spans="1:21" ht="14.4" customHeight="1" x14ac:dyDescent="0.3">
      <c r="A930" s="649">
        <v>21</v>
      </c>
      <c r="B930" s="650" t="s">
        <v>581</v>
      </c>
      <c r="C930" s="650">
        <v>89301212</v>
      </c>
      <c r="D930" s="729" t="s">
        <v>5559</v>
      </c>
      <c r="E930" s="730" t="s">
        <v>3641</v>
      </c>
      <c r="F930" s="650" t="s">
        <v>3625</v>
      </c>
      <c r="G930" s="650" t="s">
        <v>3671</v>
      </c>
      <c r="H930" s="650" t="s">
        <v>1839</v>
      </c>
      <c r="I930" s="650" t="s">
        <v>1930</v>
      </c>
      <c r="J930" s="650" t="s">
        <v>1924</v>
      </c>
      <c r="K930" s="650" t="s">
        <v>2872</v>
      </c>
      <c r="L930" s="651">
        <v>2916.16</v>
      </c>
      <c r="M930" s="651">
        <v>17496.96</v>
      </c>
      <c r="N930" s="650">
        <v>6</v>
      </c>
      <c r="O930" s="731">
        <v>2</v>
      </c>
      <c r="P930" s="651">
        <v>8748.48</v>
      </c>
      <c r="Q930" s="666">
        <v>0.5</v>
      </c>
      <c r="R930" s="650">
        <v>3</v>
      </c>
      <c r="S930" s="666">
        <v>0.5</v>
      </c>
      <c r="T930" s="731">
        <v>1</v>
      </c>
      <c r="U930" s="689">
        <v>0.5</v>
      </c>
    </row>
    <row r="931" spans="1:21" ht="14.4" customHeight="1" x14ac:dyDescent="0.3">
      <c r="A931" s="649">
        <v>21</v>
      </c>
      <c r="B931" s="650" t="s">
        <v>581</v>
      </c>
      <c r="C931" s="650">
        <v>89301212</v>
      </c>
      <c r="D931" s="729" t="s">
        <v>5559</v>
      </c>
      <c r="E931" s="730" t="s">
        <v>3641</v>
      </c>
      <c r="F931" s="650" t="s">
        <v>3625</v>
      </c>
      <c r="G931" s="650" t="s">
        <v>4601</v>
      </c>
      <c r="H931" s="650" t="s">
        <v>582</v>
      </c>
      <c r="I931" s="650" t="s">
        <v>1638</v>
      </c>
      <c r="J931" s="650" t="s">
        <v>1639</v>
      </c>
      <c r="K931" s="650" t="s">
        <v>4602</v>
      </c>
      <c r="L931" s="651">
        <v>0</v>
      </c>
      <c r="M931" s="651">
        <v>0</v>
      </c>
      <c r="N931" s="650">
        <v>1</v>
      </c>
      <c r="O931" s="731">
        <v>1</v>
      </c>
      <c r="P931" s="651">
        <v>0</v>
      </c>
      <c r="Q931" s="666"/>
      <c r="R931" s="650">
        <v>1</v>
      </c>
      <c r="S931" s="666">
        <v>1</v>
      </c>
      <c r="T931" s="731">
        <v>1</v>
      </c>
      <c r="U931" s="689">
        <v>1</v>
      </c>
    </row>
    <row r="932" spans="1:21" ht="14.4" customHeight="1" x14ac:dyDescent="0.3">
      <c r="A932" s="649">
        <v>21</v>
      </c>
      <c r="B932" s="650" t="s">
        <v>581</v>
      </c>
      <c r="C932" s="650">
        <v>89301212</v>
      </c>
      <c r="D932" s="729" t="s">
        <v>5559</v>
      </c>
      <c r="E932" s="730" t="s">
        <v>3641</v>
      </c>
      <c r="F932" s="650" t="s">
        <v>3625</v>
      </c>
      <c r="G932" s="650" t="s">
        <v>4144</v>
      </c>
      <c r="H932" s="650" t="s">
        <v>1839</v>
      </c>
      <c r="I932" s="650" t="s">
        <v>1848</v>
      </c>
      <c r="J932" s="650" t="s">
        <v>1849</v>
      </c>
      <c r="K932" s="650" t="s">
        <v>1774</v>
      </c>
      <c r="L932" s="651">
        <v>96.63</v>
      </c>
      <c r="M932" s="651">
        <v>579.78</v>
      </c>
      <c r="N932" s="650">
        <v>6</v>
      </c>
      <c r="O932" s="731">
        <v>2</v>
      </c>
      <c r="P932" s="651">
        <v>193.26</v>
      </c>
      <c r="Q932" s="666">
        <v>0.33333333333333331</v>
      </c>
      <c r="R932" s="650">
        <v>2</v>
      </c>
      <c r="S932" s="666">
        <v>0.33333333333333331</v>
      </c>
      <c r="T932" s="731">
        <v>1</v>
      </c>
      <c r="U932" s="689">
        <v>0.5</v>
      </c>
    </row>
    <row r="933" spans="1:21" ht="14.4" customHeight="1" x14ac:dyDescent="0.3">
      <c r="A933" s="649">
        <v>21</v>
      </c>
      <c r="B933" s="650" t="s">
        <v>581</v>
      </c>
      <c r="C933" s="650">
        <v>89301212</v>
      </c>
      <c r="D933" s="729" t="s">
        <v>5559</v>
      </c>
      <c r="E933" s="730" t="s">
        <v>3641</v>
      </c>
      <c r="F933" s="650" t="s">
        <v>3625</v>
      </c>
      <c r="G933" s="650" t="s">
        <v>4144</v>
      </c>
      <c r="H933" s="650" t="s">
        <v>582</v>
      </c>
      <c r="I933" s="650" t="s">
        <v>2725</v>
      </c>
      <c r="J933" s="650" t="s">
        <v>1849</v>
      </c>
      <c r="K933" s="650" t="s">
        <v>4245</v>
      </c>
      <c r="L933" s="651">
        <v>96.63</v>
      </c>
      <c r="M933" s="651">
        <v>193.26</v>
      </c>
      <c r="N933" s="650">
        <v>2</v>
      </c>
      <c r="O933" s="731">
        <v>1.5</v>
      </c>
      <c r="P933" s="651">
        <v>193.26</v>
      </c>
      <c r="Q933" s="666">
        <v>1</v>
      </c>
      <c r="R933" s="650">
        <v>2</v>
      </c>
      <c r="S933" s="666">
        <v>1</v>
      </c>
      <c r="T933" s="731">
        <v>1.5</v>
      </c>
      <c r="U933" s="689">
        <v>1</v>
      </c>
    </row>
    <row r="934" spans="1:21" ht="14.4" customHeight="1" x14ac:dyDescent="0.3">
      <c r="A934" s="649">
        <v>21</v>
      </c>
      <c r="B934" s="650" t="s">
        <v>581</v>
      </c>
      <c r="C934" s="650">
        <v>89301212</v>
      </c>
      <c r="D934" s="729" t="s">
        <v>5559</v>
      </c>
      <c r="E934" s="730" t="s">
        <v>3641</v>
      </c>
      <c r="F934" s="650" t="s">
        <v>3625</v>
      </c>
      <c r="G934" s="650" t="s">
        <v>4144</v>
      </c>
      <c r="H934" s="650" t="s">
        <v>582</v>
      </c>
      <c r="I934" s="650" t="s">
        <v>4603</v>
      </c>
      <c r="J934" s="650" t="s">
        <v>4247</v>
      </c>
      <c r="K934" s="650" t="s">
        <v>4604</v>
      </c>
      <c r="L934" s="651">
        <v>0</v>
      </c>
      <c r="M934" s="651">
        <v>0</v>
      </c>
      <c r="N934" s="650">
        <v>1</v>
      </c>
      <c r="O934" s="731">
        <v>1</v>
      </c>
      <c r="P934" s="651"/>
      <c r="Q934" s="666"/>
      <c r="R934" s="650"/>
      <c r="S934" s="666">
        <v>0</v>
      </c>
      <c r="T934" s="731"/>
      <c r="U934" s="689">
        <v>0</v>
      </c>
    </row>
    <row r="935" spans="1:21" ht="14.4" customHeight="1" x14ac:dyDescent="0.3">
      <c r="A935" s="649">
        <v>21</v>
      </c>
      <c r="B935" s="650" t="s">
        <v>581</v>
      </c>
      <c r="C935" s="650">
        <v>89301212</v>
      </c>
      <c r="D935" s="729" t="s">
        <v>5559</v>
      </c>
      <c r="E935" s="730" t="s">
        <v>3641</v>
      </c>
      <c r="F935" s="650" t="s">
        <v>3625</v>
      </c>
      <c r="G935" s="650" t="s">
        <v>4144</v>
      </c>
      <c r="H935" s="650" t="s">
        <v>582</v>
      </c>
      <c r="I935" s="650" t="s">
        <v>4246</v>
      </c>
      <c r="J935" s="650" t="s">
        <v>4247</v>
      </c>
      <c r="K935" s="650" t="s">
        <v>4248</v>
      </c>
      <c r="L935" s="651">
        <v>96.63</v>
      </c>
      <c r="M935" s="651">
        <v>773.04</v>
      </c>
      <c r="N935" s="650">
        <v>8</v>
      </c>
      <c r="O935" s="731">
        <v>2.5</v>
      </c>
      <c r="P935" s="651">
        <v>289.89</v>
      </c>
      <c r="Q935" s="666">
        <v>0.375</v>
      </c>
      <c r="R935" s="650">
        <v>3</v>
      </c>
      <c r="S935" s="666">
        <v>0.375</v>
      </c>
      <c r="T935" s="731">
        <v>1</v>
      </c>
      <c r="U935" s="689">
        <v>0.4</v>
      </c>
    </row>
    <row r="936" spans="1:21" ht="14.4" customHeight="1" x14ac:dyDescent="0.3">
      <c r="A936" s="649">
        <v>21</v>
      </c>
      <c r="B936" s="650" t="s">
        <v>581</v>
      </c>
      <c r="C936" s="650">
        <v>89301212</v>
      </c>
      <c r="D936" s="729" t="s">
        <v>5559</v>
      </c>
      <c r="E936" s="730" t="s">
        <v>3641</v>
      </c>
      <c r="F936" s="650" t="s">
        <v>3625</v>
      </c>
      <c r="G936" s="650" t="s">
        <v>4144</v>
      </c>
      <c r="H936" s="650" t="s">
        <v>582</v>
      </c>
      <c r="I936" s="650" t="s">
        <v>4605</v>
      </c>
      <c r="J936" s="650" t="s">
        <v>1849</v>
      </c>
      <c r="K936" s="650" t="s">
        <v>4606</v>
      </c>
      <c r="L936" s="651">
        <v>0</v>
      </c>
      <c r="M936" s="651">
        <v>0</v>
      </c>
      <c r="N936" s="650">
        <v>3</v>
      </c>
      <c r="O936" s="731">
        <v>0.5</v>
      </c>
      <c r="P936" s="651"/>
      <c r="Q936" s="666"/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21</v>
      </c>
      <c r="B937" s="650" t="s">
        <v>581</v>
      </c>
      <c r="C937" s="650">
        <v>89301212</v>
      </c>
      <c r="D937" s="729" t="s">
        <v>5559</v>
      </c>
      <c r="E937" s="730" t="s">
        <v>3641</v>
      </c>
      <c r="F937" s="650" t="s">
        <v>3625</v>
      </c>
      <c r="G937" s="650" t="s">
        <v>3907</v>
      </c>
      <c r="H937" s="650" t="s">
        <v>582</v>
      </c>
      <c r="I937" s="650" t="s">
        <v>2222</v>
      </c>
      <c r="J937" s="650" t="s">
        <v>2223</v>
      </c>
      <c r="K937" s="650" t="s">
        <v>2224</v>
      </c>
      <c r="L937" s="651">
        <v>153.52000000000001</v>
      </c>
      <c r="M937" s="651">
        <v>460.56000000000006</v>
      </c>
      <c r="N937" s="650">
        <v>3</v>
      </c>
      <c r="O937" s="731">
        <v>2.5</v>
      </c>
      <c r="P937" s="651">
        <v>460.56000000000006</v>
      </c>
      <c r="Q937" s="666">
        <v>1</v>
      </c>
      <c r="R937" s="650">
        <v>3</v>
      </c>
      <c r="S937" s="666">
        <v>1</v>
      </c>
      <c r="T937" s="731">
        <v>2.5</v>
      </c>
      <c r="U937" s="689">
        <v>1</v>
      </c>
    </row>
    <row r="938" spans="1:21" ht="14.4" customHeight="1" x14ac:dyDescent="0.3">
      <c r="A938" s="649">
        <v>21</v>
      </c>
      <c r="B938" s="650" t="s">
        <v>581</v>
      </c>
      <c r="C938" s="650">
        <v>89301212</v>
      </c>
      <c r="D938" s="729" t="s">
        <v>5559</v>
      </c>
      <c r="E938" s="730" t="s">
        <v>3641</v>
      </c>
      <c r="F938" s="650" t="s">
        <v>3625</v>
      </c>
      <c r="G938" s="650" t="s">
        <v>3672</v>
      </c>
      <c r="H938" s="650" t="s">
        <v>582</v>
      </c>
      <c r="I938" s="650" t="s">
        <v>4607</v>
      </c>
      <c r="J938" s="650" t="s">
        <v>4608</v>
      </c>
      <c r="K938" s="650" t="s">
        <v>4609</v>
      </c>
      <c r="L938" s="651">
        <v>349.88</v>
      </c>
      <c r="M938" s="651">
        <v>349.88</v>
      </c>
      <c r="N938" s="650">
        <v>1</v>
      </c>
      <c r="O938" s="731">
        <v>1</v>
      </c>
      <c r="P938" s="651"/>
      <c r="Q938" s="666">
        <v>0</v>
      </c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21</v>
      </c>
      <c r="B939" s="650" t="s">
        <v>581</v>
      </c>
      <c r="C939" s="650">
        <v>89301212</v>
      </c>
      <c r="D939" s="729" t="s">
        <v>5559</v>
      </c>
      <c r="E939" s="730" t="s">
        <v>3641</v>
      </c>
      <c r="F939" s="650" t="s">
        <v>3625</v>
      </c>
      <c r="G939" s="650" t="s">
        <v>3672</v>
      </c>
      <c r="H939" s="650" t="s">
        <v>582</v>
      </c>
      <c r="I939" s="650" t="s">
        <v>4127</v>
      </c>
      <c r="J939" s="650" t="s">
        <v>3787</v>
      </c>
      <c r="K939" s="650" t="s">
        <v>4128</v>
      </c>
      <c r="L939" s="651">
        <v>342.89</v>
      </c>
      <c r="M939" s="651">
        <v>342.89</v>
      </c>
      <c r="N939" s="650">
        <v>1</v>
      </c>
      <c r="O939" s="731">
        <v>0.5</v>
      </c>
      <c r="P939" s="651"/>
      <c r="Q939" s="666">
        <v>0</v>
      </c>
      <c r="R939" s="650"/>
      <c r="S939" s="666">
        <v>0</v>
      </c>
      <c r="T939" s="731"/>
      <c r="U939" s="689">
        <v>0</v>
      </c>
    </row>
    <row r="940" spans="1:21" ht="14.4" customHeight="1" x14ac:dyDescent="0.3">
      <c r="A940" s="649">
        <v>21</v>
      </c>
      <c r="B940" s="650" t="s">
        <v>581</v>
      </c>
      <c r="C940" s="650">
        <v>89301212</v>
      </c>
      <c r="D940" s="729" t="s">
        <v>5559</v>
      </c>
      <c r="E940" s="730" t="s">
        <v>3641</v>
      </c>
      <c r="F940" s="650" t="s">
        <v>3625</v>
      </c>
      <c r="G940" s="650" t="s">
        <v>3672</v>
      </c>
      <c r="H940" s="650" t="s">
        <v>582</v>
      </c>
      <c r="I940" s="650" t="s">
        <v>4610</v>
      </c>
      <c r="J940" s="650" t="s">
        <v>3790</v>
      </c>
      <c r="K940" s="650" t="s">
        <v>4609</v>
      </c>
      <c r="L940" s="651">
        <v>349.88</v>
      </c>
      <c r="M940" s="651">
        <v>349.88</v>
      </c>
      <c r="N940" s="650">
        <v>1</v>
      </c>
      <c r="O940" s="731">
        <v>1</v>
      </c>
      <c r="P940" s="651">
        <v>349.88</v>
      </c>
      <c r="Q940" s="666">
        <v>1</v>
      </c>
      <c r="R940" s="650">
        <v>1</v>
      </c>
      <c r="S940" s="666">
        <v>1</v>
      </c>
      <c r="T940" s="731">
        <v>1</v>
      </c>
      <c r="U940" s="689">
        <v>1</v>
      </c>
    </row>
    <row r="941" spans="1:21" ht="14.4" customHeight="1" x14ac:dyDescent="0.3">
      <c r="A941" s="649">
        <v>21</v>
      </c>
      <c r="B941" s="650" t="s">
        <v>581</v>
      </c>
      <c r="C941" s="650">
        <v>89301212</v>
      </c>
      <c r="D941" s="729" t="s">
        <v>5559</v>
      </c>
      <c r="E941" s="730" t="s">
        <v>3641</v>
      </c>
      <c r="F941" s="650" t="s">
        <v>3625</v>
      </c>
      <c r="G941" s="650" t="s">
        <v>3672</v>
      </c>
      <c r="H941" s="650" t="s">
        <v>582</v>
      </c>
      <c r="I941" s="650" t="s">
        <v>3791</v>
      </c>
      <c r="J941" s="650" t="s">
        <v>3674</v>
      </c>
      <c r="K941" s="650" t="s">
        <v>793</v>
      </c>
      <c r="L941" s="651">
        <v>97.97</v>
      </c>
      <c r="M941" s="651">
        <v>587.81999999999994</v>
      </c>
      <c r="N941" s="650">
        <v>6</v>
      </c>
      <c r="O941" s="731">
        <v>3.5</v>
      </c>
      <c r="P941" s="651">
        <v>195.94</v>
      </c>
      <c r="Q941" s="666">
        <v>0.33333333333333337</v>
      </c>
      <c r="R941" s="650">
        <v>2</v>
      </c>
      <c r="S941" s="666">
        <v>0.33333333333333331</v>
      </c>
      <c r="T941" s="731">
        <v>1</v>
      </c>
      <c r="U941" s="689">
        <v>0.2857142857142857</v>
      </c>
    </row>
    <row r="942" spans="1:21" ht="14.4" customHeight="1" x14ac:dyDescent="0.3">
      <c r="A942" s="649">
        <v>21</v>
      </c>
      <c r="B942" s="650" t="s">
        <v>581</v>
      </c>
      <c r="C942" s="650">
        <v>89301212</v>
      </c>
      <c r="D942" s="729" t="s">
        <v>5559</v>
      </c>
      <c r="E942" s="730" t="s">
        <v>3641</v>
      </c>
      <c r="F942" s="650" t="s">
        <v>3625</v>
      </c>
      <c r="G942" s="650" t="s">
        <v>3672</v>
      </c>
      <c r="H942" s="650" t="s">
        <v>582</v>
      </c>
      <c r="I942" s="650" t="s">
        <v>3673</v>
      </c>
      <c r="J942" s="650" t="s">
        <v>3674</v>
      </c>
      <c r="K942" s="650" t="s">
        <v>796</v>
      </c>
      <c r="L942" s="651">
        <v>314.89999999999998</v>
      </c>
      <c r="M942" s="651">
        <v>9447</v>
      </c>
      <c r="N942" s="650">
        <v>30</v>
      </c>
      <c r="O942" s="731">
        <v>18</v>
      </c>
      <c r="P942" s="651">
        <v>3778.8000000000006</v>
      </c>
      <c r="Q942" s="666">
        <v>0.40000000000000008</v>
      </c>
      <c r="R942" s="650">
        <v>12</v>
      </c>
      <c r="S942" s="666">
        <v>0.4</v>
      </c>
      <c r="T942" s="731">
        <v>7</v>
      </c>
      <c r="U942" s="689">
        <v>0.3888888888888889</v>
      </c>
    </row>
    <row r="943" spans="1:21" ht="14.4" customHeight="1" x14ac:dyDescent="0.3">
      <c r="A943" s="649">
        <v>21</v>
      </c>
      <c r="B943" s="650" t="s">
        <v>581</v>
      </c>
      <c r="C943" s="650">
        <v>89301212</v>
      </c>
      <c r="D943" s="729" t="s">
        <v>5559</v>
      </c>
      <c r="E943" s="730" t="s">
        <v>3641</v>
      </c>
      <c r="F943" s="650" t="s">
        <v>3625</v>
      </c>
      <c r="G943" s="650" t="s">
        <v>3672</v>
      </c>
      <c r="H943" s="650" t="s">
        <v>582</v>
      </c>
      <c r="I943" s="650" t="s">
        <v>4611</v>
      </c>
      <c r="J943" s="650" t="s">
        <v>3787</v>
      </c>
      <c r="K943" s="650" t="s">
        <v>793</v>
      </c>
      <c r="L943" s="651">
        <v>97.97</v>
      </c>
      <c r="M943" s="651">
        <v>195.94</v>
      </c>
      <c r="N943" s="650">
        <v>2</v>
      </c>
      <c r="O943" s="731">
        <v>1</v>
      </c>
      <c r="P943" s="651">
        <v>195.94</v>
      </c>
      <c r="Q943" s="666">
        <v>1</v>
      </c>
      <c r="R943" s="650">
        <v>2</v>
      </c>
      <c r="S943" s="666">
        <v>1</v>
      </c>
      <c r="T943" s="731">
        <v>1</v>
      </c>
      <c r="U943" s="689">
        <v>1</v>
      </c>
    </row>
    <row r="944" spans="1:21" ht="14.4" customHeight="1" x14ac:dyDescent="0.3">
      <c r="A944" s="649">
        <v>21</v>
      </c>
      <c r="B944" s="650" t="s">
        <v>581</v>
      </c>
      <c r="C944" s="650">
        <v>89301212</v>
      </c>
      <c r="D944" s="729" t="s">
        <v>5559</v>
      </c>
      <c r="E944" s="730" t="s">
        <v>3641</v>
      </c>
      <c r="F944" s="650" t="s">
        <v>3625</v>
      </c>
      <c r="G944" s="650" t="s">
        <v>3669</v>
      </c>
      <c r="H944" s="650" t="s">
        <v>1839</v>
      </c>
      <c r="I944" s="650" t="s">
        <v>3792</v>
      </c>
      <c r="J944" s="650" t="s">
        <v>2025</v>
      </c>
      <c r="K944" s="650" t="s">
        <v>3793</v>
      </c>
      <c r="L944" s="651">
        <v>248.7</v>
      </c>
      <c r="M944" s="651">
        <v>248.7</v>
      </c>
      <c r="N944" s="650">
        <v>1</v>
      </c>
      <c r="O944" s="731">
        <v>1</v>
      </c>
      <c r="P944" s="651">
        <v>248.7</v>
      </c>
      <c r="Q944" s="666">
        <v>1</v>
      </c>
      <c r="R944" s="650">
        <v>1</v>
      </c>
      <c r="S944" s="666">
        <v>1</v>
      </c>
      <c r="T944" s="731">
        <v>1</v>
      </c>
      <c r="U944" s="689">
        <v>1</v>
      </c>
    </row>
    <row r="945" spans="1:21" ht="14.4" customHeight="1" x14ac:dyDescent="0.3">
      <c r="A945" s="649">
        <v>21</v>
      </c>
      <c r="B945" s="650" t="s">
        <v>581</v>
      </c>
      <c r="C945" s="650">
        <v>89301212</v>
      </c>
      <c r="D945" s="729" t="s">
        <v>5559</v>
      </c>
      <c r="E945" s="730" t="s">
        <v>3641</v>
      </c>
      <c r="F945" s="650" t="s">
        <v>3625</v>
      </c>
      <c r="G945" s="650" t="s">
        <v>3669</v>
      </c>
      <c r="H945" s="650" t="s">
        <v>1839</v>
      </c>
      <c r="I945" s="650" t="s">
        <v>2024</v>
      </c>
      <c r="J945" s="650" t="s">
        <v>2025</v>
      </c>
      <c r="K945" s="650" t="s">
        <v>2026</v>
      </c>
      <c r="L945" s="651">
        <v>497.4</v>
      </c>
      <c r="M945" s="651">
        <v>21388.19999999999</v>
      </c>
      <c r="N945" s="650">
        <v>43</v>
      </c>
      <c r="O945" s="731">
        <v>30</v>
      </c>
      <c r="P945" s="651">
        <v>12434.999999999995</v>
      </c>
      <c r="Q945" s="666">
        <v>0.58139534883720934</v>
      </c>
      <c r="R945" s="650">
        <v>25</v>
      </c>
      <c r="S945" s="666">
        <v>0.58139534883720934</v>
      </c>
      <c r="T945" s="731">
        <v>16.5</v>
      </c>
      <c r="U945" s="689">
        <v>0.55000000000000004</v>
      </c>
    </row>
    <row r="946" spans="1:21" ht="14.4" customHeight="1" x14ac:dyDescent="0.3">
      <c r="A946" s="649">
        <v>21</v>
      </c>
      <c r="B946" s="650" t="s">
        <v>581</v>
      </c>
      <c r="C946" s="650">
        <v>89301212</v>
      </c>
      <c r="D946" s="729" t="s">
        <v>5559</v>
      </c>
      <c r="E946" s="730" t="s">
        <v>3641</v>
      </c>
      <c r="F946" s="650" t="s">
        <v>3625</v>
      </c>
      <c r="G946" s="650" t="s">
        <v>3669</v>
      </c>
      <c r="H946" s="650" t="s">
        <v>1839</v>
      </c>
      <c r="I946" s="650" t="s">
        <v>2042</v>
      </c>
      <c r="J946" s="650" t="s">
        <v>2043</v>
      </c>
      <c r="K946" s="650" t="s">
        <v>3418</v>
      </c>
      <c r="L946" s="651">
        <v>1359.61</v>
      </c>
      <c r="M946" s="651">
        <v>53024.790000000008</v>
      </c>
      <c r="N946" s="650">
        <v>39</v>
      </c>
      <c r="O946" s="731">
        <v>20.5</v>
      </c>
      <c r="P946" s="651">
        <v>29911.420000000006</v>
      </c>
      <c r="Q946" s="666">
        <v>0.5641025641025641</v>
      </c>
      <c r="R946" s="650">
        <v>22</v>
      </c>
      <c r="S946" s="666">
        <v>0.5641025641025641</v>
      </c>
      <c r="T946" s="731">
        <v>12.5</v>
      </c>
      <c r="U946" s="689">
        <v>0.6097560975609756</v>
      </c>
    </row>
    <row r="947" spans="1:21" ht="14.4" customHeight="1" x14ac:dyDescent="0.3">
      <c r="A947" s="649">
        <v>21</v>
      </c>
      <c r="B947" s="650" t="s">
        <v>581</v>
      </c>
      <c r="C947" s="650">
        <v>89301212</v>
      </c>
      <c r="D947" s="729" t="s">
        <v>5559</v>
      </c>
      <c r="E947" s="730" t="s">
        <v>3641</v>
      </c>
      <c r="F947" s="650" t="s">
        <v>3625</v>
      </c>
      <c r="G947" s="650" t="s">
        <v>3669</v>
      </c>
      <c r="H947" s="650" t="s">
        <v>1839</v>
      </c>
      <c r="I947" s="650" t="s">
        <v>3685</v>
      </c>
      <c r="J947" s="650" t="s">
        <v>3686</v>
      </c>
      <c r="K947" s="650" t="s">
        <v>3687</v>
      </c>
      <c r="L947" s="651">
        <v>1359.61</v>
      </c>
      <c r="M947" s="651">
        <v>2719.22</v>
      </c>
      <c r="N947" s="650">
        <v>2</v>
      </c>
      <c r="O947" s="731">
        <v>1</v>
      </c>
      <c r="P947" s="651">
        <v>2719.22</v>
      </c>
      <c r="Q947" s="666">
        <v>1</v>
      </c>
      <c r="R947" s="650">
        <v>2</v>
      </c>
      <c r="S947" s="666">
        <v>1</v>
      </c>
      <c r="T947" s="731">
        <v>1</v>
      </c>
      <c r="U947" s="689">
        <v>1</v>
      </c>
    </row>
    <row r="948" spans="1:21" ht="14.4" customHeight="1" x14ac:dyDescent="0.3">
      <c r="A948" s="649">
        <v>21</v>
      </c>
      <c r="B948" s="650" t="s">
        <v>581</v>
      </c>
      <c r="C948" s="650">
        <v>89301212</v>
      </c>
      <c r="D948" s="729" t="s">
        <v>5559</v>
      </c>
      <c r="E948" s="730" t="s">
        <v>3641</v>
      </c>
      <c r="F948" s="650" t="s">
        <v>3625</v>
      </c>
      <c r="G948" s="650" t="s">
        <v>3794</v>
      </c>
      <c r="H948" s="650" t="s">
        <v>582</v>
      </c>
      <c r="I948" s="650" t="s">
        <v>729</v>
      </c>
      <c r="J948" s="650" t="s">
        <v>3795</v>
      </c>
      <c r="K948" s="650" t="s">
        <v>2275</v>
      </c>
      <c r="L948" s="651">
        <v>0</v>
      </c>
      <c r="M948" s="651">
        <v>0</v>
      </c>
      <c r="N948" s="650">
        <v>1</v>
      </c>
      <c r="O948" s="731">
        <v>1</v>
      </c>
      <c r="P948" s="651"/>
      <c r="Q948" s="666"/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21</v>
      </c>
      <c r="B949" s="650" t="s">
        <v>581</v>
      </c>
      <c r="C949" s="650">
        <v>89301212</v>
      </c>
      <c r="D949" s="729" t="s">
        <v>5559</v>
      </c>
      <c r="E949" s="730" t="s">
        <v>3641</v>
      </c>
      <c r="F949" s="650" t="s">
        <v>3625</v>
      </c>
      <c r="G949" s="650" t="s">
        <v>3796</v>
      </c>
      <c r="H949" s="650" t="s">
        <v>582</v>
      </c>
      <c r="I949" s="650" t="s">
        <v>2608</v>
      </c>
      <c r="J949" s="650" t="s">
        <v>2609</v>
      </c>
      <c r="K949" s="650" t="s">
        <v>2610</v>
      </c>
      <c r="L949" s="651">
        <v>305.12</v>
      </c>
      <c r="M949" s="651">
        <v>610.24</v>
      </c>
      <c r="N949" s="650">
        <v>2</v>
      </c>
      <c r="O949" s="731">
        <v>1</v>
      </c>
      <c r="P949" s="651">
        <v>610.24</v>
      </c>
      <c r="Q949" s="666">
        <v>1</v>
      </c>
      <c r="R949" s="650">
        <v>2</v>
      </c>
      <c r="S949" s="666">
        <v>1</v>
      </c>
      <c r="T949" s="731">
        <v>1</v>
      </c>
      <c r="U949" s="689">
        <v>1</v>
      </c>
    </row>
    <row r="950" spans="1:21" ht="14.4" customHeight="1" x14ac:dyDescent="0.3">
      <c r="A950" s="649">
        <v>21</v>
      </c>
      <c r="B950" s="650" t="s">
        <v>581</v>
      </c>
      <c r="C950" s="650">
        <v>89301212</v>
      </c>
      <c r="D950" s="729" t="s">
        <v>5559</v>
      </c>
      <c r="E950" s="730" t="s">
        <v>3641</v>
      </c>
      <c r="F950" s="650" t="s">
        <v>3625</v>
      </c>
      <c r="G950" s="650" t="s">
        <v>3796</v>
      </c>
      <c r="H950" s="650" t="s">
        <v>582</v>
      </c>
      <c r="I950" s="650" t="s">
        <v>4157</v>
      </c>
      <c r="J950" s="650" t="s">
        <v>1391</v>
      </c>
      <c r="K950" s="650" t="s">
        <v>4158</v>
      </c>
      <c r="L950" s="651">
        <v>0</v>
      </c>
      <c r="M950" s="651">
        <v>0</v>
      </c>
      <c r="N950" s="650">
        <v>1</v>
      </c>
      <c r="O950" s="731">
        <v>1</v>
      </c>
      <c r="P950" s="651"/>
      <c r="Q950" s="666"/>
      <c r="R950" s="650"/>
      <c r="S950" s="666">
        <v>0</v>
      </c>
      <c r="T950" s="731"/>
      <c r="U950" s="689">
        <v>0</v>
      </c>
    </row>
    <row r="951" spans="1:21" ht="14.4" customHeight="1" x14ac:dyDescent="0.3">
      <c r="A951" s="649">
        <v>21</v>
      </c>
      <c r="B951" s="650" t="s">
        <v>581</v>
      </c>
      <c r="C951" s="650">
        <v>89301212</v>
      </c>
      <c r="D951" s="729" t="s">
        <v>5559</v>
      </c>
      <c r="E951" s="730" t="s">
        <v>3641</v>
      </c>
      <c r="F951" s="650" t="s">
        <v>3625</v>
      </c>
      <c r="G951" s="650" t="s">
        <v>4612</v>
      </c>
      <c r="H951" s="650" t="s">
        <v>582</v>
      </c>
      <c r="I951" s="650" t="s">
        <v>4613</v>
      </c>
      <c r="J951" s="650" t="s">
        <v>4614</v>
      </c>
      <c r="K951" s="650" t="s">
        <v>4615</v>
      </c>
      <c r="L951" s="651">
        <v>1163.02</v>
      </c>
      <c r="M951" s="651">
        <v>5815.1</v>
      </c>
      <c r="N951" s="650">
        <v>5</v>
      </c>
      <c r="O951" s="731">
        <v>1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21</v>
      </c>
      <c r="B952" s="650" t="s">
        <v>581</v>
      </c>
      <c r="C952" s="650">
        <v>89301212</v>
      </c>
      <c r="D952" s="729" t="s">
        <v>5559</v>
      </c>
      <c r="E952" s="730" t="s">
        <v>3641</v>
      </c>
      <c r="F952" s="650" t="s">
        <v>3625</v>
      </c>
      <c r="G952" s="650" t="s">
        <v>4612</v>
      </c>
      <c r="H952" s="650" t="s">
        <v>582</v>
      </c>
      <c r="I952" s="650" t="s">
        <v>4616</v>
      </c>
      <c r="J952" s="650" t="s">
        <v>4617</v>
      </c>
      <c r="K952" s="650" t="s">
        <v>4618</v>
      </c>
      <c r="L952" s="651">
        <v>2243.6799999999998</v>
      </c>
      <c r="M952" s="651">
        <v>15705.759999999998</v>
      </c>
      <c r="N952" s="650">
        <v>7</v>
      </c>
      <c r="O952" s="731">
        <v>2</v>
      </c>
      <c r="P952" s="651"/>
      <c r="Q952" s="666">
        <v>0</v>
      </c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21</v>
      </c>
      <c r="B953" s="650" t="s">
        <v>581</v>
      </c>
      <c r="C953" s="650">
        <v>89301212</v>
      </c>
      <c r="D953" s="729" t="s">
        <v>5559</v>
      </c>
      <c r="E953" s="730" t="s">
        <v>3641</v>
      </c>
      <c r="F953" s="650" t="s">
        <v>3625</v>
      </c>
      <c r="G953" s="650" t="s">
        <v>4252</v>
      </c>
      <c r="H953" s="650" t="s">
        <v>582</v>
      </c>
      <c r="I953" s="650" t="s">
        <v>4253</v>
      </c>
      <c r="J953" s="650" t="s">
        <v>4254</v>
      </c>
      <c r="K953" s="650" t="s">
        <v>4255</v>
      </c>
      <c r="L953" s="651">
        <v>1044.3599999999999</v>
      </c>
      <c r="M953" s="651">
        <v>2088.7199999999998</v>
      </c>
      <c r="N953" s="650">
        <v>2</v>
      </c>
      <c r="O953" s="731">
        <v>1</v>
      </c>
      <c r="P953" s="651">
        <v>2088.7199999999998</v>
      </c>
      <c r="Q953" s="666">
        <v>1</v>
      </c>
      <c r="R953" s="650">
        <v>2</v>
      </c>
      <c r="S953" s="666">
        <v>1</v>
      </c>
      <c r="T953" s="731">
        <v>1</v>
      </c>
      <c r="U953" s="689">
        <v>1</v>
      </c>
    </row>
    <row r="954" spans="1:21" ht="14.4" customHeight="1" x14ac:dyDescent="0.3">
      <c r="A954" s="649">
        <v>21</v>
      </c>
      <c r="B954" s="650" t="s">
        <v>581</v>
      </c>
      <c r="C954" s="650">
        <v>89301212</v>
      </c>
      <c r="D954" s="729" t="s">
        <v>5559</v>
      </c>
      <c r="E954" s="730" t="s">
        <v>3641</v>
      </c>
      <c r="F954" s="650" t="s">
        <v>3625</v>
      </c>
      <c r="G954" s="650" t="s">
        <v>4252</v>
      </c>
      <c r="H954" s="650" t="s">
        <v>582</v>
      </c>
      <c r="I954" s="650" t="s">
        <v>1653</v>
      </c>
      <c r="J954" s="650" t="s">
        <v>4254</v>
      </c>
      <c r="K954" s="650" t="s">
        <v>4255</v>
      </c>
      <c r="L954" s="651">
        <v>1044.3599999999999</v>
      </c>
      <c r="M954" s="651">
        <v>11487.959999999997</v>
      </c>
      <c r="N954" s="650">
        <v>11</v>
      </c>
      <c r="O954" s="731">
        <v>4</v>
      </c>
      <c r="P954" s="651">
        <v>9399.239999999998</v>
      </c>
      <c r="Q954" s="666">
        <v>0.81818181818181823</v>
      </c>
      <c r="R954" s="650">
        <v>9</v>
      </c>
      <c r="S954" s="666">
        <v>0.81818181818181823</v>
      </c>
      <c r="T954" s="731">
        <v>3.5</v>
      </c>
      <c r="U954" s="689">
        <v>0.875</v>
      </c>
    </row>
    <row r="955" spans="1:21" ht="14.4" customHeight="1" x14ac:dyDescent="0.3">
      <c r="A955" s="649">
        <v>21</v>
      </c>
      <c r="B955" s="650" t="s">
        <v>581</v>
      </c>
      <c r="C955" s="650">
        <v>89301212</v>
      </c>
      <c r="D955" s="729" t="s">
        <v>5559</v>
      </c>
      <c r="E955" s="730" t="s">
        <v>3641</v>
      </c>
      <c r="F955" s="650" t="s">
        <v>3625</v>
      </c>
      <c r="G955" s="650" t="s">
        <v>4073</v>
      </c>
      <c r="H955" s="650" t="s">
        <v>582</v>
      </c>
      <c r="I955" s="650" t="s">
        <v>4619</v>
      </c>
      <c r="J955" s="650" t="s">
        <v>4620</v>
      </c>
      <c r="K955" s="650" t="s">
        <v>4621</v>
      </c>
      <c r="L955" s="651">
        <v>0</v>
      </c>
      <c r="M955" s="651">
        <v>0</v>
      </c>
      <c r="N955" s="650">
        <v>3</v>
      </c>
      <c r="O955" s="731">
        <v>1</v>
      </c>
      <c r="P955" s="651"/>
      <c r="Q955" s="666"/>
      <c r="R955" s="650"/>
      <c r="S955" s="666">
        <v>0</v>
      </c>
      <c r="T955" s="731"/>
      <c r="U955" s="689">
        <v>0</v>
      </c>
    </row>
    <row r="956" spans="1:21" ht="14.4" customHeight="1" x14ac:dyDescent="0.3">
      <c r="A956" s="649">
        <v>21</v>
      </c>
      <c r="B956" s="650" t="s">
        <v>581</v>
      </c>
      <c r="C956" s="650">
        <v>89301212</v>
      </c>
      <c r="D956" s="729" t="s">
        <v>5559</v>
      </c>
      <c r="E956" s="730" t="s">
        <v>3641</v>
      </c>
      <c r="F956" s="650" t="s">
        <v>3625</v>
      </c>
      <c r="G956" s="650" t="s">
        <v>4021</v>
      </c>
      <c r="H956" s="650" t="s">
        <v>582</v>
      </c>
      <c r="I956" s="650" t="s">
        <v>1213</v>
      </c>
      <c r="J956" s="650" t="s">
        <v>1214</v>
      </c>
      <c r="K956" s="650" t="s">
        <v>916</v>
      </c>
      <c r="L956" s="651">
        <v>160.6</v>
      </c>
      <c r="M956" s="651">
        <v>160.6</v>
      </c>
      <c r="N956" s="650">
        <v>1</v>
      </c>
      <c r="O956" s="731">
        <v>0.5</v>
      </c>
      <c r="P956" s="651">
        <v>160.6</v>
      </c>
      <c r="Q956" s="666">
        <v>1</v>
      </c>
      <c r="R956" s="650">
        <v>1</v>
      </c>
      <c r="S956" s="666">
        <v>1</v>
      </c>
      <c r="T956" s="731">
        <v>0.5</v>
      </c>
      <c r="U956" s="689">
        <v>1</v>
      </c>
    </row>
    <row r="957" spans="1:21" ht="14.4" customHeight="1" x14ac:dyDescent="0.3">
      <c r="A957" s="649">
        <v>21</v>
      </c>
      <c r="B957" s="650" t="s">
        <v>581</v>
      </c>
      <c r="C957" s="650">
        <v>89301212</v>
      </c>
      <c r="D957" s="729" t="s">
        <v>5559</v>
      </c>
      <c r="E957" s="730" t="s">
        <v>3641</v>
      </c>
      <c r="F957" s="650" t="s">
        <v>3625</v>
      </c>
      <c r="G957" s="650" t="s">
        <v>4023</v>
      </c>
      <c r="H957" s="650" t="s">
        <v>1839</v>
      </c>
      <c r="I957" s="650" t="s">
        <v>4622</v>
      </c>
      <c r="J957" s="650" t="s">
        <v>4623</v>
      </c>
      <c r="K957" s="650" t="s">
        <v>916</v>
      </c>
      <c r="L957" s="651">
        <v>169.27</v>
      </c>
      <c r="M957" s="651">
        <v>507.81000000000006</v>
      </c>
      <c r="N957" s="650">
        <v>3</v>
      </c>
      <c r="O957" s="731">
        <v>0.5</v>
      </c>
      <c r="P957" s="651"/>
      <c r="Q957" s="666">
        <v>0</v>
      </c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21</v>
      </c>
      <c r="B958" s="650" t="s">
        <v>581</v>
      </c>
      <c r="C958" s="650">
        <v>89301212</v>
      </c>
      <c r="D958" s="729" t="s">
        <v>5559</v>
      </c>
      <c r="E958" s="730" t="s">
        <v>3641</v>
      </c>
      <c r="F958" s="650" t="s">
        <v>3625</v>
      </c>
      <c r="G958" s="650" t="s">
        <v>3805</v>
      </c>
      <c r="H958" s="650" t="s">
        <v>582</v>
      </c>
      <c r="I958" s="650" t="s">
        <v>1782</v>
      </c>
      <c r="J958" s="650" t="s">
        <v>850</v>
      </c>
      <c r="K958" s="650" t="s">
        <v>1165</v>
      </c>
      <c r="L958" s="651">
        <v>113.37</v>
      </c>
      <c r="M958" s="651">
        <v>113.37</v>
      </c>
      <c r="N958" s="650">
        <v>1</v>
      </c>
      <c r="O958" s="731">
        <v>0.5</v>
      </c>
      <c r="P958" s="651"/>
      <c r="Q958" s="666">
        <v>0</v>
      </c>
      <c r="R958" s="650"/>
      <c r="S958" s="666">
        <v>0</v>
      </c>
      <c r="T958" s="731"/>
      <c r="U958" s="689">
        <v>0</v>
      </c>
    </row>
    <row r="959" spans="1:21" ht="14.4" customHeight="1" x14ac:dyDescent="0.3">
      <c r="A959" s="649">
        <v>21</v>
      </c>
      <c r="B959" s="650" t="s">
        <v>581</v>
      </c>
      <c r="C959" s="650">
        <v>89301212</v>
      </c>
      <c r="D959" s="729" t="s">
        <v>5559</v>
      </c>
      <c r="E959" s="730" t="s">
        <v>3641</v>
      </c>
      <c r="F959" s="650" t="s">
        <v>3625</v>
      </c>
      <c r="G959" s="650" t="s">
        <v>3805</v>
      </c>
      <c r="H959" s="650" t="s">
        <v>582</v>
      </c>
      <c r="I959" s="650" t="s">
        <v>849</v>
      </c>
      <c r="J959" s="650" t="s">
        <v>850</v>
      </c>
      <c r="K959" s="650" t="s">
        <v>851</v>
      </c>
      <c r="L959" s="651">
        <v>56.69</v>
      </c>
      <c r="M959" s="651">
        <v>2324.29</v>
      </c>
      <c r="N959" s="650">
        <v>41</v>
      </c>
      <c r="O959" s="731">
        <v>16</v>
      </c>
      <c r="P959" s="651">
        <v>850.35</v>
      </c>
      <c r="Q959" s="666">
        <v>0.36585365853658536</v>
      </c>
      <c r="R959" s="650">
        <v>15</v>
      </c>
      <c r="S959" s="666">
        <v>0.36585365853658536</v>
      </c>
      <c r="T959" s="731">
        <v>7</v>
      </c>
      <c r="U959" s="689">
        <v>0.4375</v>
      </c>
    </row>
    <row r="960" spans="1:21" ht="14.4" customHeight="1" x14ac:dyDescent="0.3">
      <c r="A960" s="649">
        <v>21</v>
      </c>
      <c r="B960" s="650" t="s">
        <v>581</v>
      </c>
      <c r="C960" s="650">
        <v>89301212</v>
      </c>
      <c r="D960" s="729" t="s">
        <v>5559</v>
      </c>
      <c r="E960" s="730" t="s">
        <v>3641</v>
      </c>
      <c r="F960" s="650" t="s">
        <v>3625</v>
      </c>
      <c r="G960" s="650" t="s">
        <v>3805</v>
      </c>
      <c r="H960" s="650" t="s">
        <v>582</v>
      </c>
      <c r="I960" s="650" t="s">
        <v>4624</v>
      </c>
      <c r="J960" s="650" t="s">
        <v>4625</v>
      </c>
      <c r="K960" s="650" t="s">
        <v>839</v>
      </c>
      <c r="L960" s="651">
        <v>45.34</v>
      </c>
      <c r="M960" s="651">
        <v>136.02000000000001</v>
      </c>
      <c r="N960" s="650">
        <v>3</v>
      </c>
      <c r="O960" s="731">
        <v>1.5</v>
      </c>
      <c r="P960" s="651">
        <v>45.34</v>
      </c>
      <c r="Q960" s="666">
        <v>0.33333333333333331</v>
      </c>
      <c r="R960" s="650">
        <v>1</v>
      </c>
      <c r="S960" s="666">
        <v>0.33333333333333331</v>
      </c>
      <c r="T960" s="731">
        <v>1</v>
      </c>
      <c r="U960" s="689">
        <v>0.66666666666666663</v>
      </c>
    </row>
    <row r="961" spans="1:21" ht="14.4" customHeight="1" x14ac:dyDescent="0.3">
      <c r="A961" s="649">
        <v>21</v>
      </c>
      <c r="B961" s="650" t="s">
        <v>581</v>
      </c>
      <c r="C961" s="650">
        <v>89301212</v>
      </c>
      <c r="D961" s="729" t="s">
        <v>5559</v>
      </c>
      <c r="E961" s="730" t="s">
        <v>3641</v>
      </c>
      <c r="F961" s="650" t="s">
        <v>3625</v>
      </c>
      <c r="G961" s="650" t="s">
        <v>4031</v>
      </c>
      <c r="H961" s="650" t="s">
        <v>582</v>
      </c>
      <c r="I961" s="650" t="s">
        <v>2480</v>
      </c>
      <c r="J961" s="650" t="s">
        <v>2481</v>
      </c>
      <c r="K961" s="650" t="s">
        <v>2482</v>
      </c>
      <c r="L961" s="651">
        <v>61.3</v>
      </c>
      <c r="M961" s="651">
        <v>122.6</v>
      </c>
      <c r="N961" s="650">
        <v>2</v>
      </c>
      <c r="O961" s="731">
        <v>1</v>
      </c>
      <c r="P961" s="651"/>
      <c r="Q961" s="666">
        <v>0</v>
      </c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21</v>
      </c>
      <c r="B962" s="650" t="s">
        <v>581</v>
      </c>
      <c r="C962" s="650">
        <v>89301212</v>
      </c>
      <c r="D962" s="729" t="s">
        <v>5559</v>
      </c>
      <c r="E962" s="730" t="s">
        <v>3641</v>
      </c>
      <c r="F962" s="650" t="s">
        <v>3625</v>
      </c>
      <c r="G962" s="650" t="s">
        <v>3806</v>
      </c>
      <c r="H962" s="650" t="s">
        <v>582</v>
      </c>
      <c r="I962" s="650" t="s">
        <v>2333</v>
      </c>
      <c r="J962" s="650" t="s">
        <v>3807</v>
      </c>
      <c r="K962" s="650" t="s">
        <v>3808</v>
      </c>
      <c r="L962" s="651">
        <v>22.88</v>
      </c>
      <c r="M962" s="651">
        <v>1189.76</v>
      </c>
      <c r="N962" s="650">
        <v>52</v>
      </c>
      <c r="O962" s="731">
        <v>13.5</v>
      </c>
      <c r="P962" s="651">
        <v>594.88</v>
      </c>
      <c r="Q962" s="666">
        <v>0.5</v>
      </c>
      <c r="R962" s="650">
        <v>26</v>
      </c>
      <c r="S962" s="666">
        <v>0.5</v>
      </c>
      <c r="T962" s="731">
        <v>6</v>
      </c>
      <c r="U962" s="689">
        <v>0.44444444444444442</v>
      </c>
    </row>
    <row r="963" spans="1:21" ht="14.4" customHeight="1" x14ac:dyDescent="0.3">
      <c r="A963" s="649">
        <v>21</v>
      </c>
      <c r="B963" s="650" t="s">
        <v>581</v>
      </c>
      <c r="C963" s="650">
        <v>89301212</v>
      </c>
      <c r="D963" s="729" t="s">
        <v>5559</v>
      </c>
      <c r="E963" s="730" t="s">
        <v>3641</v>
      </c>
      <c r="F963" s="650" t="s">
        <v>3625</v>
      </c>
      <c r="G963" s="650" t="s">
        <v>4135</v>
      </c>
      <c r="H963" s="650" t="s">
        <v>1839</v>
      </c>
      <c r="I963" s="650" t="s">
        <v>4309</v>
      </c>
      <c r="J963" s="650" t="s">
        <v>2862</v>
      </c>
      <c r="K963" s="650" t="s">
        <v>4310</v>
      </c>
      <c r="L963" s="651">
        <v>1793.46</v>
      </c>
      <c r="M963" s="651">
        <v>10760.76</v>
      </c>
      <c r="N963" s="650">
        <v>6</v>
      </c>
      <c r="O963" s="731">
        <v>1</v>
      </c>
      <c r="P963" s="651">
        <v>5380.38</v>
      </c>
      <c r="Q963" s="666">
        <v>0.5</v>
      </c>
      <c r="R963" s="650">
        <v>3</v>
      </c>
      <c r="S963" s="666">
        <v>0.5</v>
      </c>
      <c r="T963" s="731">
        <v>0.5</v>
      </c>
      <c r="U963" s="689">
        <v>0.5</v>
      </c>
    </row>
    <row r="964" spans="1:21" ht="14.4" customHeight="1" x14ac:dyDescent="0.3">
      <c r="A964" s="649">
        <v>21</v>
      </c>
      <c r="B964" s="650" t="s">
        <v>581</v>
      </c>
      <c r="C964" s="650">
        <v>89301212</v>
      </c>
      <c r="D964" s="729" t="s">
        <v>5559</v>
      </c>
      <c r="E964" s="730" t="s">
        <v>3641</v>
      </c>
      <c r="F964" s="650" t="s">
        <v>3625</v>
      </c>
      <c r="G964" s="650" t="s">
        <v>3811</v>
      </c>
      <c r="H964" s="650" t="s">
        <v>1839</v>
      </c>
      <c r="I964" s="650" t="s">
        <v>2906</v>
      </c>
      <c r="J964" s="650" t="s">
        <v>2907</v>
      </c>
      <c r="K964" s="650" t="s">
        <v>2908</v>
      </c>
      <c r="L964" s="651">
        <v>56.01</v>
      </c>
      <c r="M964" s="651">
        <v>168.03</v>
      </c>
      <c r="N964" s="650">
        <v>3</v>
      </c>
      <c r="O964" s="731">
        <v>0.5</v>
      </c>
      <c r="P964" s="651">
        <v>168.03</v>
      </c>
      <c r="Q964" s="666">
        <v>1</v>
      </c>
      <c r="R964" s="650">
        <v>3</v>
      </c>
      <c r="S964" s="666">
        <v>1</v>
      </c>
      <c r="T964" s="731">
        <v>0.5</v>
      </c>
      <c r="U964" s="689">
        <v>1</v>
      </c>
    </row>
    <row r="965" spans="1:21" ht="14.4" customHeight="1" x14ac:dyDescent="0.3">
      <c r="A965" s="649">
        <v>21</v>
      </c>
      <c r="B965" s="650" t="s">
        <v>581</v>
      </c>
      <c r="C965" s="650">
        <v>89301212</v>
      </c>
      <c r="D965" s="729" t="s">
        <v>5559</v>
      </c>
      <c r="E965" s="730" t="s">
        <v>3641</v>
      </c>
      <c r="F965" s="650" t="s">
        <v>3625</v>
      </c>
      <c r="G965" s="650" t="s">
        <v>3811</v>
      </c>
      <c r="H965" s="650" t="s">
        <v>1839</v>
      </c>
      <c r="I965" s="650" t="s">
        <v>4626</v>
      </c>
      <c r="J965" s="650" t="s">
        <v>2907</v>
      </c>
      <c r="K965" s="650" t="s">
        <v>4468</v>
      </c>
      <c r="L965" s="651">
        <v>140.03</v>
      </c>
      <c r="M965" s="651">
        <v>140.03</v>
      </c>
      <c r="N965" s="650">
        <v>1</v>
      </c>
      <c r="O965" s="731">
        <v>0.5</v>
      </c>
      <c r="P965" s="651"/>
      <c r="Q965" s="666">
        <v>0</v>
      </c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21</v>
      </c>
      <c r="B966" s="650" t="s">
        <v>581</v>
      </c>
      <c r="C966" s="650">
        <v>89301212</v>
      </c>
      <c r="D966" s="729" t="s">
        <v>5559</v>
      </c>
      <c r="E966" s="730" t="s">
        <v>3641</v>
      </c>
      <c r="F966" s="650" t="s">
        <v>3625</v>
      </c>
      <c r="G966" s="650" t="s">
        <v>4627</v>
      </c>
      <c r="H966" s="650" t="s">
        <v>1839</v>
      </c>
      <c r="I966" s="650" t="s">
        <v>2892</v>
      </c>
      <c r="J966" s="650" t="s">
        <v>3552</v>
      </c>
      <c r="K966" s="650" t="s">
        <v>1084</v>
      </c>
      <c r="L966" s="651">
        <v>67.42</v>
      </c>
      <c r="M966" s="651">
        <v>67.42</v>
      </c>
      <c r="N966" s="650">
        <v>1</v>
      </c>
      <c r="O966" s="731">
        <v>0.5</v>
      </c>
      <c r="P966" s="651">
        <v>67.42</v>
      </c>
      <c r="Q966" s="666">
        <v>1</v>
      </c>
      <c r="R966" s="650">
        <v>1</v>
      </c>
      <c r="S966" s="666">
        <v>1</v>
      </c>
      <c r="T966" s="731">
        <v>0.5</v>
      </c>
      <c r="U966" s="689">
        <v>1</v>
      </c>
    </row>
    <row r="967" spans="1:21" ht="14.4" customHeight="1" x14ac:dyDescent="0.3">
      <c r="A967" s="649">
        <v>21</v>
      </c>
      <c r="B967" s="650" t="s">
        <v>581</v>
      </c>
      <c r="C967" s="650">
        <v>89301212</v>
      </c>
      <c r="D967" s="729" t="s">
        <v>5559</v>
      </c>
      <c r="E967" s="730" t="s">
        <v>3641</v>
      </c>
      <c r="F967" s="650" t="s">
        <v>3625</v>
      </c>
      <c r="G967" s="650" t="s">
        <v>4628</v>
      </c>
      <c r="H967" s="650" t="s">
        <v>1839</v>
      </c>
      <c r="I967" s="650" t="s">
        <v>4629</v>
      </c>
      <c r="J967" s="650" t="s">
        <v>4630</v>
      </c>
      <c r="K967" s="650" t="s">
        <v>4631</v>
      </c>
      <c r="L967" s="651">
        <v>94.8</v>
      </c>
      <c r="M967" s="651">
        <v>189.6</v>
      </c>
      <c r="N967" s="650">
        <v>2</v>
      </c>
      <c r="O967" s="731">
        <v>2</v>
      </c>
      <c r="P967" s="651"/>
      <c r="Q967" s="666">
        <v>0</v>
      </c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21</v>
      </c>
      <c r="B968" s="650" t="s">
        <v>581</v>
      </c>
      <c r="C968" s="650">
        <v>89301212</v>
      </c>
      <c r="D968" s="729" t="s">
        <v>5559</v>
      </c>
      <c r="E968" s="730" t="s">
        <v>3641</v>
      </c>
      <c r="F968" s="650" t="s">
        <v>3625</v>
      </c>
      <c r="G968" s="650" t="s">
        <v>4311</v>
      </c>
      <c r="H968" s="650" t="s">
        <v>1839</v>
      </c>
      <c r="I968" s="650" t="s">
        <v>2038</v>
      </c>
      <c r="J968" s="650" t="s">
        <v>3517</v>
      </c>
      <c r="K968" s="650" t="s">
        <v>3518</v>
      </c>
      <c r="L968" s="651">
        <v>201.75</v>
      </c>
      <c r="M968" s="651">
        <v>807</v>
      </c>
      <c r="N968" s="650">
        <v>4</v>
      </c>
      <c r="O968" s="731">
        <v>1.5</v>
      </c>
      <c r="P968" s="651">
        <v>403.5</v>
      </c>
      <c r="Q968" s="666">
        <v>0.5</v>
      </c>
      <c r="R968" s="650">
        <v>2</v>
      </c>
      <c r="S968" s="666">
        <v>0.5</v>
      </c>
      <c r="T968" s="731">
        <v>0.5</v>
      </c>
      <c r="U968" s="689">
        <v>0.33333333333333331</v>
      </c>
    </row>
    <row r="969" spans="1:21" ht="14.4" customHeight="1" x14ac:dyDescent="0.3">
      <c r="A969" s="649">
        <v>21</v>
      </c>
      <c r="B969" s="650" t="s">
        <v>581</v>
      </c>
      <c r="C969" s="650">
        <v>89301212</v>
      </c>
      <c r="D969" s="729" t="s">
        <v>5559</v>
      </c>
      <c r="E969" s="730" t="s">
        <v>3641</v>
      </c>
      <c r="F969" s="650" t="s">
        <v>3625</v>
      </c>
      <c r="G969" s="650" t="s">
        <v>3821</v>
      </c>
      <c r="H969" s="650" t="s">
        <v>582</v>
      </c>
      <c r="I969" s="650" t="s">
        <v>857</v>
      </c>
      <c r="J969" s="650" t="s">
        <v>3822</v>
      </c>
      <c r="K969" s="650" t="s">
        <v>3823</v>
      </c>
      <c r="L969" s="651">
        <v>0</v>
      </c>
      <c r="M969" s="651">
        <v>0</v>
      </c>
      <c r="N969" s="650">
        <v>11</v>
      </c>
      <c r="O969" s="731">
        <v>3.5</v>
      </c>
      <c r="P969" s="651">
        <v>0</v>
      </c>
      <c r="Q969" s="666"/>
      <c r="R969" s="650">
        <v>5</v>
      </c>
      <c r="S969" s="666">
        <v>0.45454545454545453</v>
      </c>
      <c r="T969" s="731">
        <v>2</v>
      </c>
      <c r="U969" s="689">
        <v>0.5714285714285714</v>
      </c>
    </row>
    <row r="970" spans="1:21" ht="14.4" customHeight="1" x14ac:dyDescent="0.3">
      <c r="A970" s="649">
        <v>21</v>
      </c>
      <c r="B970" s="650" t="s">
        <v>581</v>
      </c>
      <c r="C970" s="650">
        <v>89301212</v>
      </c>
      <c r="D970" s="729" t="s">
        <v>5559</v>
      </c>
      <c r="E970" s="730" t="s">
        <v>3641</v>
      </c>
      <c r="F970" s="650" t="s">
        <v>3625</v>
      </c>
      <c r="G970" s="650" t="s">
        <v>3824</v>
      </c>
      <c r="H970" s="650" t="s">
        <v>582</v>
      </c>
      <c r="I970" s="650" t="s">
        <v>726</v>
      </c>
      <c r="J970" s="650" t="s">
        <v>727</v>
      </c>
      <c r="K970" s="650" t="s">
        <v>3825</v>
      </c>
      <c r="L970" s="651">
        <v>43.99</v>
      </c>
      <c r="M970" s="651">
        <v>87.98</v>
      </c>
      <c r="N970" s="650">
        <v>2</v>
      </c>
      <c r="O970" s="731">
        <v>0.5</v>
      </c>
      <c r="P970" s="651">
        <v>87.98</v>
      </c>
      <c r="Q970" s="666">
        <v>1</v>
      </c>
      <c r="R970" s="650">
        <v>2</v>
      </c>
      <c r="S970" s="666">
        <v>1</v>
      </c>
      <c r="T970" s="731">
        <v>0.5</v>
      </c>
      <c r="U970" s="689">
        <v>1</v>
      </c>
    </row>
    <row r="971" spans="1:21" ht="14.4" customHeight="1" x14ac:dyDescent="0.3">
      <c r="A971" s="649">
        <v>21</v>
      </c>
      <c r="B971" s="650" t="s">
        <v>581</v>
      </c>
      <c r="C971" s="650">
        <v>89301212</v>
      </c>
      <c r="D971" s="729" t="s">
        <v>5559</v>
      </c>
      <c r="E971" s="730" t="s">
        <v>3641</v>
      </c>
      <c r="F971" s="650" t="s">
        <v>3625</v>
      </c>
      <c r="G971" s="650" t="s">
        <v>3826</v>
      </c>
      <c r="H971" s="650" t="s">
        <v>582</v>
      </c>
      <c r="I971" s="650" t="s">
        <v>4632</v>
      </c>
      <c r="J971" s="650" t="s">
        <v>4633</v>
      </c>
      <c r="K971" s="650" t="s">
        <v>4634</v>
      </c>
      <c r="L971" s="651">
        <v>53.54</v>
      </c>
      <c r="M971" s="651">
        <v>53.54</v>
      </c>
      <c r="N971" s="650">
        <v>1</v>
      </c>
      <c r="O971" s="731">
        <v>0.5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21</v>
      </c>
      <c r="B972" s="650" t="s">
        <v>581</v>
      </c>
      <c r="C972" s="650">
        <v>89301212</v>
      </c>
      <c r="D972" s="729" t="s">
        <v>5559</v>
      </c>
      <c r="E972" s="730" t="s">
        <v>3641</v>
      </c>
      <c r="F972" s="650" t="s">
        <v>3625</v>
      </c>
      <c r="G972" s="650" t="s">
        <v>4081</v>
      </c>
      <c r="H972" s="650" t="s">
        <v>1839</v>
      </c>
      <c r="I972" s="650" t="s">
        <v>4082</v>
      </c>
      <c r="J972" s="650" t="s">
        <v>3571</v>
      </c>
      <c r="K972" s="650" t="s">
        <v>2008</v>
      </c>
      <c r="L972" s="651">
        <v>0</v>
      </c>
      <c r="M972" s="651">
        <v>0</v>
      </c>
      <c r="N972" s="650">
        <v>5</v>
      </c>
      <c r="O972" s="731">
        <v>2</v>
      </c>
      <c r="P972" s="651">
        <v>0</v>
      </c>
      <c r="Q972" s="666"/>
      <c r="R972" s="650">
        <v>2</v>
      </c>
      <c r="S972" s="666">
        <v>0.4</v>
      </c>
      <c r="T972" s="731">
        <v>1</v>
      </c>
      <c r="U972" s="689">
        <v>0.5</v>
      </c>
    </row>
    <row r="973" spans="1:21" ht="14.4" customHeight="1" x14ac:dyDescent="0.3">
      <c r="A973" s="649">
        <v>21</v>
      </c>
      <c r="B973" s="650" t="s">
        <v>581</v>
      </c>
      <c r="C973" s="650">
        <v>89301212</v>
      </c>
      <c r="D973" s="729" t="s">
        <v>5559</v>
      </c>
      <c r="E973" s="730" t="s">
        <v>3641</v>
      </c>
      <c r="F973" s="650" t="s">
        <v>3625</v>
      </c>
      <c r="G973" s="650" t="s">
        <v>4081</v>
      </c>
      <c r="H973" s="650" t="s">
        <v>1839</v>
      </c>
      <c r="I973" s="650" t="s">
        <v>4082</v>
      </c>
      <c r="J973" s="650" t="s">
        <v>3571</v>
      </c>
      <c r="K973" s="650" t="s">
        <v>2008</v>
      </c>
      <c r="L973" s="651">
        <v>154.4</v>
      </c>
      <c r="M973" s="651">
        <v>3242.4000000000005</v>
      </c>
      <c r="N973" s="650">
        <v>21</v>
      </c>
      <c r="O973" s="731">
        <v>7</v>
      </c>
      <c r="P973" s="651">
        <v>1698.4000000000003</v>
      </c>
      <c r="Q973" s="666">
        <v>0.52380952380952384</v>
      </c>
      <c r="R973" s="650">
        <v>11</v>
      </c>
      <c r="S973" s="666">
        <v>0.52380952380952384</v>
      </c>
      <c r="T973" s="731">
        <v>3.5</v>
      </c>
      <c r="U973" s="689">
        <v>0.5</v>
      </c>
    </row>
    <row r="974" spans="1:21" ht="14.4" customHeight="1" x14ac:dyDescent="0.3">
      <c r="A974" s="649">
        <v>21</v>
      </c>
      <c r="B974" s="650" t="s">
        <v>581</v>
      </c>
      <c r="C974" s="650">
        <v>89301212</v>
      </c>
      <c r="D974" s="729" t="s">
        <v>5559</v>
      </c>
      <c r="E974" s="730" t="s">
        <v>3641</v>
      </c>
      <c r="F974" s="650" t="s">
        <v>3625</v>
      </c>
      <c r="G974" s="650" t="s">
        <v>4081</v>
      </c>
      <c r="H974" s="650" t="s">
        <v>1839</v>
      </c>
      <c r="I974" s="650" t="s">
        <v>3003</v>
      </c>
      <c r="J974" s="650" t="s">
        <v>3571</v>
      </c>
      <c r="K974" s="650" t="s">
        <v>3572</v>
      </c>
      <c r="L974" s="651">
        <v>514.67999999999995</v>
      </c>
      <c r="M974" s="651">
        <v>514.67999999999995</v>
      </c>
      <c r="N974" s="650">
        <v>1</v>
      </c>
      <c r="O974" s="731">
        <v>1</v>
      </c>
      <c r="P974" s="651"/>
      <c r="Q974" s="666">
        <v>0</v>
      </c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21</v>
      </c>
      <c r="B975" s="650" t="s">
        <v>581</v>
      </c>
      <c r="C975" s="650">
        <v>89301212</v>
      </c>
      <c r="D975" s="729" t="s">
        <v>5559</v>
      </c>
      <c r="E975" s="730" t="s">
        <v>3641</v>
      </c>
      <c r="F975" s="650" t="s">
        <v>3625</v>
      </c>
      <c r="G975" s="650" t="s">
        <v>3909</v>
      </c>
      <c r="H975" s="650" t="s">
        <v>582</v>
      </c>
      <c r="I975" s="650" t="s">
        <v>4382</v>
      </c>
      <c r="J975" s="650" t="s">
        <v>4383</v>
      </c>
      <c r="K975" s="650" t="s">
        <v>4384</v>
      </c>
      <c r="L975" s="651">
        <v>547.16999999999996</v>
      </c>
      <c r="M975" s="651">
        <v>547.16999999999996</v>
      </c>
      <c r="N975" s="650">
        <v>1</v>
      </c>
      <c r="O975" s="731">
        <v>0.5</v>
      </c>
      <c r="P975" s="651">
        <v>547.16999999999996</v>
      </c>
      <c r="Q975" s="666">
        <v>1</v>
      </c>
      <c r="R975" s="650">
        <v>1</v>
      </c>
      <c r="S975" s="666">
        <v>1</v>
      </c>
      <c r="T975" s="731">
        <v>0.5</v>
      </c>
      <c r="U975" s="689">
        <v>1</v>
      </c>
    </row>
    <row r="976" spans="1:21" ht="14.4" customHeight="1" x14ac:dyDescent="0.3">
      <c r="A976" s="649">
        <v>21</v>
      </c>
      <c r="B976" s="650" t="s">
        <v>581</v>
      </c>
      <c r="C976" s="650">
        <v>89301212</v>
      </c>
      <c r="D976" s="729" t="s">
        <v>5559</v>
      </c>
      <c r="E976" s="730" t="s">
        <v>3641</v>
      </c>
      <c r="F976" s="650" t="s">
        <v>3625</v>
      </c>
      <c r="G976" s="650" t="s">
        <v>4465</v>
      </c>
      <c r="H976" s="650" t="s">
        <v>582</v>
      </c>
      <c r="I976" s="650" t="s">
        <v>4635</v>
      </c>
      <c r="J976" s="650" t="s">
        <v>4636</v>
      </c>
      <c r="K976" s="650" t="s">
        <v>4637</v>
      </c>
      <c r="L976" s="651">
        <v>610.23</v>
      </c>
      <c r="M976" s="651">
        <v>1220.46</v>
      </c>
      <c r="N976" s="650">
        <v>2</v>
      </c>
      <c r="O976" s="731">
        <v>1</v>
      </c>
      <c r="P976" s="651">
        <v>1220.46</v>
      </c>
      <c r="Q976" s="666">
        <v>1</v>
      </c>
      <c r="R976" s="650">
        <v>2</v>
      </c>
      <c r="S976" s="666">
        <v>1</v>
      </c>
      <c r="T976" s="731">
        <v>1</v>
      </c>
      <c r="U976" s="689">
        <v>1</v>
      </c>
    </row>
    <row r="977" spans="1:21" ht="14.4" customHeight="1" x14ac:dyDescent="0.3">
      <c r="A977" s="649">
        <v>21</v>
      </c>
      <c r="B977" s="650" t="s">
        <v>581</v>
      </c>
      <c r="C977" s="650">
        <v>89301212</v>
      </c>
      <c r="D977" s="729" t="s">
        <v>5559</v>
      </c>
      <c r="E977" s="730" t="s">
        <v>3641</v>
      </c>
      <c r="F977" s="650" t="s">
        <v>3625</v>
      </c>
      <c r="G977" s="650" t="s">
        <v>4465</v>
      </c>
      <c r="H977" s="650" t="s">
        <v>582</v>
      </c>
      <c r="I977" s="650" t="s">
        <v>4638</v>
      </c>
      <c r="J977" s="650" t="s">
        <v>4467</v>
      </c>
      <c r="K977" s="650" t="s">
        <v>4639</v>
      </c>
      <c r="L977" s="651">
        <v>0</v>
      </c>
      <c r="M977" s="651">
        <v>0</v>
      </c>
      <c r="N977" s="650">
        <v>8</v>
      </c>
      <c r="O977" s="731">
        <v>4</v>
      </c>
      <c r="P977" s="651">
        <v>0</v>
      </c>
      <c r="Q977" s="666"/>
      <c r="R977" s="650">
        <v>8</v>
      </c>
      <c r="S977" s="666">
        <v>1</v>
      </c>
      <c r="T977" s="731">
        <v>4</v>
      </c>
      <c r="U977" s="689">
        <v>1</v>
      </c>
    </row>
    <row r="978" spans="1:21" ht="14.4" customHeight="1" x14ac:dyDescent="0.3">
      <c r="A978" s="649">
        <v>21</v>
      </c>
      <c r="B978" s="650" t="s">
        <v>581</v>
      </c>
      <c r="C978" s="650">
        <v>89301212</v>
      </c>
      <c r="D978" s="729" t="s">
        <v>5559</v>
      </c>
      <c r="E978" s="730" t="s">
        <v>3641</v>
      </c>
      <c r="F978" s="650" t="s">
        <v>3625</v>
      </c>
      <c r="G978" s="650" t="s">
        <v>4465</v>
      </c>
      <c r="H978" s="650" t="s">
        <v>582</v>
      </c>
      <c r="I978" s="650" t="s">
        <v>4640</v>
      </c>
      <c r="J978" s="650" t="s">
        <v>4641</v>
      </c>
      <c r="K978" s="650" t="s">
        <v>4642</v>
      </c>
      <c r="L978" s="651">
        <v>0</v>
      </c>
      <c r="M978" s="651">
        <v>0</v>
      </c>
      <c r="N978" s="650">
        <v>1</v>
      </c>
      <c r="O978" s="731">
        <v>1</v>
      </c>
      <c r="P978" s="651">
        <v>0</v>
      </c>
      <c r="Q978" s="666"/>
      <c r="R978" s="650">
        <v>1</v>
      </c>
      <c r="S978" s="666">
        <v>1</v>
      </c>
      <c r="T978" s="731">
        <v>1</v>
      </c>
      <c r="U978" s="689">
        <v>1</v>
      </c>
    </row>
    <row r="979" spans="1:21" ht="14.4" customHeight="1" x14ac:dyDescent="0.3">
      <c r="A979" s="649">
        <v>21</v>
      </c>
      <c r="B979" s="650" t="s">
        <v>581</v>
      </c>
      <c r="C979" s="650">
        <v>89301212</v>
      </c>
      <c r="D979" s="729" t="s">
        <v>5559</v>
      </c>
      <c r="E979" s="730" t="s">
        <v>3641</v>
      </c>
      <c r="F979" s="650" t="s">
        <v>3625</v>
      </c>
      <c r="G979" s="650" t="s">
        <v>4643</v>
      </c>
      <c r="H979" s="650" t="s">
        <v>582</v>
      </c>
      <c r="I979" s="650" t="s">
        <v>4644</v>
      </c>
      <c r="J979" s="650" t="s">
        <v>4645</v>
      </c>
      <c r="K979" s="650" t="s">
        <v>1997</v>
      </c>
      <c r="L979" s="651">
        <v>143.71</v>
      </c>
      <c r="M979" s="651">
        <v>143.71</v>
      </c>
      <c r="N979" s="650">
        <v>1</v>
      </c>
      <c r="O979" s="731">
        <v>0.5</v>
      </c>
      <c r="P979" s="651"/>
      <c r="Q979" s="666">
        <v>0</v>
      </c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21</v>
      </c>
      <c r="B980" s="650" t="s">
        <v>581</v>
      </c>
      <c r="C980" s="650">
        <v>89301212</v>
      </c>
      <c r="D980" s="729" t="s">
        <v>5559</v>
      </c>
      <c r="E980" s="730" t="s">
        <v>3641</v>
      </c>
      <c r="F980" s="650" t="s">
        <v>3625</v>
      </c>
      <c r="G980" s="650" t="s">
        <v>4646</v>
      </c>
      <c r="H980" s="650" t="s">
        <v>582</v>
      </c>
      <c r="I980" s="650" t="s">
        <v>4647</v>
      </c>
      <c r="J980" s="650" t="s">
        <v>4648</v>
      </c>
      <c r="K980" s="650" t="s">
        <v>800</v>
      </c>
      <c r="L980" s="651">
        <v>258.10000000000002</v>
      </c>
      <c r="M980" s="651">
        <v>516.20000000000005</v>
      </c>
      <c r="N980" s="650">
        <v>2</v>
      </c>
      <c r="O980" s="731">
        <v>1</v>
      </c>
      <c r="P980" s="651">
        <v>516.20000000000005</v>
      </c>
      <c r="Q980" s="666">
        <v>1</v>
      </c>
      <c r="R980" s="650">
        <v>2</v>
      </c>
      <c r="S980" s="666">
        <v>1</v>
      </c>
      <c r="T980" s="731">
        <v>1</v>
      </c>
      <c r="U980" s="689">
        <v>1</v>
      </c>
    </row>
    <row r="981" spans="1:21" ht="14.4" customHeight="1" x14ac:dyDescent="0.3">
      <c r="A981" s="649">
        <v>21</v>
      </c>
      <c r="B981" s="650" t="s">
        <v>581</v>
      </c>
      <c r="C981" s="650">
        <v>89301212</v>
      </c>
      <c r="D981" s="729" t="s">
        <v>5559</v>
      </c>
      <c r="E981" s="730" t="s">
        <v>3641</v>
      </c>
      <c r="F981" s="650" t="s">
        <v>3625</v>
      </c>
      <c r="G981" s="650" t="s">
        <v>3829</v>
      </c>
      <c r="H981" s="650" t="s">
        <v>582</v>
      </c>
      <c r="I981" s="650" t="s">
        <v>1112</v>
      </c>
      <c r="J981" s="650" t="s">
        <v>946</v>
      </c>
      <c r="K981" s="650" t="s">
        <v>3830</v>
      </c>
      <c r="L981" s="651">
        <v>96.72</v>
      </c>
      <c r="M981" s="651">
        <v>96.72</v>
      </c>
      <c r="N981" s="650">
        <v>1</v>
      </c>
      <c r="O981" s="731">
        <v>0.5</v>
      </c>
      <c r="P981" s="651"/>
      <c r="Q981" s="666">
        <v>0</v>
      </c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21</v>
      </c>
      <c r="B982" s="650" t="s">
        <v>581</v>
      </c>
      <c r="C982" s="650">
        <v>89301212</v>
      </c>
      <c r="D982" s="729" t="s">
        <v>5559</v>
      </c>
      <c r="E982" s="730" t="s">
        <v>3641</v>
      </c>
      <c r="F982" s="650" t="s">
        <v>3625</v>
      </c>
      <c r="G982" s="650" t="s">
        <v>3829</v>
      </c>
      <c r="H982" s="650" t="s">
        <v>582</v>
      </c>
      <c r="I982" s="650" t="s">
        <v>2344</v>
      </c>
      <c r="J982" s="650" t="s">
        <v>946</v>
      </c>
      <c r="K982" s="650" t="s">
        <v>3882</v>
      </c>
      <c r="L982" s="651">
        <v>57.85</v>
      </c>
      <c r="M982" s="651">
        <v>694.2</v>
      </c>
      <c r="N982" s="650">
        <v>12</v>
      </c>
      <c r="O982" s="731">
        <v>6</v>
      </c>
      <c r="P982" s="651">
        <v>578.5</v>
      </c>
      <c r="Q982" s="666">
        <v>0.83333333333333326</v>
      </c>
      <c r="R982" s="650">
        <v>10</v>
      </c>
      <c r="S982" s="666">
        <v>0.83333333333333337</v>
      </c>
      <c r="T982" s="731">
        <v>5</v>
      </c>
      <c r="U982" s="689">
        <v>0.83333333333333337</v>
      </c>
    </row>
    <row r="983" spans="1:21" ht="14.4" customHeight="1" x14ac:dyDescent="0.3">
      <c r="A983" s="649">
        <v>21</v>
      </c>
      <c r="B983" s="650" t="s">
        <v>581</v>
      </c>
      <c r="C983" s="650">
        <v>89301212</v>
      </c>
      <c r="D983" s="729" t="s">
        <v>5559</v>
      </c>
      <c r="E983" s="730" t="s">
        <v>3641</v>
      </c>
      <c r="F983" s="650" t="s">
        <v>3625</v>
      </c>
      <c r="G983" s="650" t="s">
        <v>3831</v>
      </c>
      <c r="H983" s="650" t="s">
        <v>1839</v>
      </c>
      <c r="I983" s="650" t="s">
        <v>1894</v>
      </c>
      <c r="J983" s="650" t="s">
        <v>1895</v>
      </c>
      <c r="K983" s="650" t="s">
        <v>3498</v>
      </c>
      <c r="L983" s="651">
        <v>147.36000000000001</v>
      </c>
      <c r="M983" s="651">
        <v>884.16000000000008</v>
      </c>
      <c r="N983" s="650">
        <v>6</v>
      </c>
      <c r="O983" s="731">
        <v>2.5</v>
      </c>
      <c r="P983" s="651">
        <v>442.08000000000004</v>
      </c>
      <c r="Q983" s="666">
        <v>0.5</v>
      </c>
      <c r="R983" s="650">
        <v>3</v>
      </c>
      <c r="S983" s="666">
        <v>0.5</v>
      </c>
      <c r="T983" s="731">
        <v>1.5</v>
      </c>
      <c r="U983" s="689">
        <v>0.6</v>
      </c>
    </row>
    <row r="984" spans="1:21" ht="14.4" customHeight="1" x14ac:dyDescent="0.3">
      <c r="A984" s="649">
        <v>21</v>
      </c>
      <c r="B984" s="650" t="s">
        <v>581</v>
      </c>
      <c r="C984" s="650">
        <v>89301212</v>
      </c>
      <c r="D984" s="729" t="s">
        <v>5559</v>
      </c>
      <c r="E984" s="730" t="s">
        <v>3641</v>
      </c>
      <c r="F984" s="650" t="s">
        <v>3625</v>
      </c>
      <c r="G984" s="650" t="s">
        <v>3831</v>
      </c>
      <c r="H984" s="650" t="s">
        <v>1839</v>
      </c>
      <c r="I984" s="650" t="s">
        <v>2082</v>
      </c>
      <c r="J984" s="650" t="s">
        <v>2083</v>
      </c>
      <c r="K984" s="650" t="s">
        <v>1472</v>
      </c>
      <c r="L984" s="651">
        <v>196.46</v>
      </c>
      <c r="M984" s="651">
        <v>392.92</v>
      </c>
      <c r="N984" s="650">
        <v>2</v>
      </c>
      <c r="O984" s="731">
        <v>0.5</v>
      </c>
      <c r="P984" s="651"/>
      <c r="Q984" s="666">
        <v>0</v>
      </c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21</v>
      </c>
      <c r="B985" s="650" t="s">
        <v>581</v>
      </c>
      <c r="C985" s="650">
        <v>89301212</v>
      </c>
      <c r="D985" s="729" t="s">
        <v>5559</v>
      </c>
      <c r="E985" s="730" t="s">
        <v>3641</v>
      </c>
      <c r="F985" s="650" t="s">
        <v>3625</v>
      </c>
      <c r="G985" s="650" t="s">
        <v>3831</v>
      </c>
      <c r="H985" s="650" t="s">
        <v>1839</v>
      </c>
      <c r="I985" s="650" t="s">
        <v>4083</v>
      </c>
      <c r="J985" s="650" t="s">
        <v>2036</v>
      </c>
      <c r="K985" s="650" t="s">
        <v>4084</v>
      </c>
      <c r="L985" s="651">
        <v>314.33999999999997</v>
      </c>
      <c r="M985" s="651">
        <v>314.33999999999997</v>
      </c>
      <c r="N985" s="650">
        <v>1</v>
      </c>
      <c r="O985" s="731">
        <v>0.5</v>
      </c>
      <c r="P985" s="651">
        <v>314.33999999999997</v>
      </c>
      <c r="Q985" s="666">
        <v>1</v>
      </c>
      <c r="R985" s="650">
        <v>1</v>
      </c>
      <c r="S985" s="666">
        <v>1</v>
      </c>
      <c r="T985" s="731">
        <v>0.5</v>
      </c>
      <c r="U985" s="689">
        <v>1</v>
      </c>
    </row>
    <row r="986" spans="1:21" ht="14.4" customHeight="1" x14ac:dyDescent="0.3">
      <c r="A986" s="649">
        <v>21</v>
      </c>
      <c r="B986" s="650" t="s">
        <v>581</v>
      </c>
      <c r="C986" s="650">
        <v>89301212</v>
      </c>
      <c r="D986" s="729" t="s">
        <v>5559</v>
      </c>
      <c r="E986" s="730" t="s">
        <v>3641</v>
      </c>
      <c r="F986" s="650" t="s">
        <v>3625</v>
      </c>
      <c r="G986" s="650" t="s">
        <v>3831</v>
      </c>
      <c r="H986" s="650" t="s">
        <v>582</v>
      </c>
      <c r="I986" s="650" t="s">
        <v>4649</v>
      </c>
      <c r="J986" s="650" t="s">
        <v>4650</v>
      </c>
      <c r="K986" s="650" t="s">
        <v>4651</v>
      </c>
      <c r="L986" s="651">
        <v>196.46</v>
      </c>
      <c r="M986" s="651">
        <v>392.92</v>
      </c>
      <c r="N986" s="650">
        <v>2</v>
      </c>
      <c r="O986" s="731">
        <v>0.5</v>
      </c>
      <c r="P986" s="651">
        <v>392.92</v>
      </c>
      <c r="Q986" s="666">
        <v>1</v>
      </c>
      <c r="R986" s="650">
        <v>2</v>
      </c>
      <c r="S986" s="666">
        <v>1</v>
      </c>
      <c r="T986" s="731">
        <v>0.5</v>
      </c>
      <c r="U986" s="689">
        <v>1</v>
      </c>
    </row>
    <row r="987" spans="1:21" ht="14.4" customHeight="1" x14ac:dyDescent="0.3">
      <c r="A987" s="649">
        <v>21</v>
      </c>
      <c r="B987" s="650" t="s">
        <v>581</v>
      </c>
      <c r="C987" s="650">
        <v>89301212</v>
      </c>
      <c r="D987" s="729" t="s">
        <v>5559</v>
      </c>
      <c r="E987" s="730" t="s">
        <v>3641</v>
      </c>
      <c r="F987" s="650" t="s">
        <v>3625</v>
      </c>
      <c r="G987" s="650" t="s">
        <v>3832</v>
      </c>
      <c r="H987" s="650" t="s">
        <v>582</v>
      </c>
      <c r="I987" s="650" t="s">
        <v>1223</v>
      </c>
      <c r="J987" s="650" t="s">
        <v>1130</v>
      </c>
      <c r="K987" s="650" t="s">
        <v>1224</v>
      </c>
      <c r="L987" s="651">
        <v>60.97</v>
      </c>
      <c r="M987" s="651">
        <v>182.91</v>
      </c>
      <c r="N987" s="650">
        <v>3</v>
      </c>
      <c r="O987" s="731">
        <v>1</v>
      </c>
      <c r="P987" s="651"/>
      <c r="Q987" s="666">
        <v>0</v>
      </c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21</v>
      </c>
      <c r="B988" s="650" t="s">
        <v>581</v>
      </c>
      <c r="C988" s="650">
        <v>89301212</v>
      </c>
      <c r="D988" s="729" t="s">
        <v>5559</v>
      </c>
      <c r="E988" s="730" t="s">
        <v>3641</v>
      </c>
      <c r="F988" s="650" t="s">
        <v>3625</v>
      </c>
      <c r="G988" s="650" t="s">
        <v>3832</v>
      </c>
      <c r="H988" s="650" t="s">
        <v>582</v>
      </c>
      <c r="I988" s="650" t="s">
        <v>4085</v>
      </c>
      <c r="J988" s="650" t="s">
        <v>3834</v>
      </c>
      <c r="K988" s="650" t="s">
        <v>1224</v>
      </c>
      <c r="L988" s="651">
        <v>154.33000000000001</v>
      </c>
      <c r="M988" s="651">
        <v>10340.109999999997</v>
      </c>
      <c r="N988" s="650">
        <v>67</v>
      </c>
      <c r="O988" s="731">
        <v>24.5</v>
      </c>
      <c r="P988" s="651">
        <v>5092.8899999999985</v>
      </c>
      <c r="Q988" s="666">
        <v>0.4925373134328358</v>
      </c>
      <c r="R988" s="650">
        <v>33</v>
      </c>
      <c r="S988" s="666">
        <v>0.4925373134328358</v>
      </c>
      <c r="T988" s="731">
        <v>13.5</v>
      </c>
      <c r="U988" s="689">
        <v>0.55102040816326525</v>
      </c>
    </row>
    <row r="989" spans="1:21" ht="14.4" customHeight="1" x14ac:dyDescent="0.3">
      <c r="A989" s="649">
        <v>21</v>
      </c>
      <c r="B989" s="650" t="s">
        <v>581</v>
      </c>
      <c r="C989" s="650">
        <v>89301212</v>
      </c>
      <c r="D989" s="729" t="s">
        <v>5559</v>
      </c>
      <c r="E989" s="730" t="s">
        <v>3641</v>
      </c>
      <c r="F989" s="650" t="s">
        <v>3625</v>
      </c>
      <c r="G989" s="650" t="s">
        <v>3832</v>
      </c>
      <c r="H989" s="650" t="s">
        <v>582</v>
      </c>
      <c r="I989" s="650" t="s">
        <v>4652</v>
      </c>
      <c r="J989" s="650" t="s">
        <v>3834</v>
      </c>
      <c r="K989" s="650" t="s">
        <v>762</v>
      </c>
      <c r="L989" s="651">
        <v>0</v>
      </c>
      <c r="M989" s="651">
        <v>0</v>
      </c>
      <c r="N989" s="650">
        <v>8</v>
      </c>
      <c r="O989" s="731">
        <v>1</v>
      </c>
      <c r="P989" s="651">
        <v>0</v>
      </c>
      <c r="Q989" s="666"/>
      <c r="R989" s="650">
        <v>6</v>
      </c>
      <c r="S989" s="666">
        <v>0.75</v>
      </c>
      <c r="T989" s="731">
        <v>0.5</v>
      </c>
      <c r="U989" s="689">
        <v>0.5</v>
      </c>
    </row>
    <row r="990" spans="1:21" ht="14.4" customHeight="1" x14ac:dyDescent="0.3">
      <c r="A990" s="649">
        <v>21</v>
      </c>
      <c r="B990" s="650" t="s">
        <v>581</v>
      </c>
      <c r="C990" s="650">
        <v>89301212</v>
      </c>
      <c r="D990" s="729" t="s">
        <v>5559</v>
      </c>
      <c r="E990" s="730" t="s">
        <v>3641</v>
      </c>
      <c r="F990" s="650" t="s">
        <v>3625</v>
      </c>
      <c r="G990" s="650" t="s">
        <v>4046</v>
      </c>
      <c r="H990" s="650" t="s">
        <v>582</v>
      </c>
      <c r="I990" s="650" t="s">
        <v>1367</v>
      </c>
      <c r="J990" s="650" t="s">
        <v>1368</v>
      </c>
      <c r="K990" s="650" t="s">
        <v>4319</v>
      </c>
      <c r="L990" s="651">
        <v>432.32</v>
      </c>
      <c r="M990" s="651">
        <v>432.32</v>
      </c>
      <c r="N990" s="650">
        <v>1</v>
      </c>
      <c r="O990" s="731">
        <v>1</v>
      </c>
      <c r="P990" s="651"/>
      <c r="Q990" s="666">
        <v>0</v>
      </c>
      <c r="R990" s="650"/>
      <c r="S990" s="666">
        <v>0</v>
      </c>
      <c r="T990" s="731"/>
      <c r="U990" s="689">
        <v>0</v>
      </c>
    </row>
    <row r="991" spans="1:21" ht="14.4" customHeight="1" x14ac:dyDescent="0.3">
      <c r="A991" s="649">
        <v>21</v>
      </c>
      <c r="B991" s="650" t="s">
        <v>581</v>
      </c>
      <c r="C991" s="650">
        <v>89301212</v>
      </c>
      <c r="D991" s="729" t="s">
        <v>5559</v>
      </c>
      <c r="E991" s="730" t="s">
        <v>3641</v>
      </c>
      <c r="F991" s="650" t="s">
        <v>3625</v>
      </c>
      <c r="G991" s="650" t="s">
        <v>4046</v>
      </c>
      <c r="H991" s="650" t="s">
        <v>582</v>
      </c>
      <c r="I991" s="650" t="s">
        <v>4653</v>
      </c>
      <c r="J991" s="650" t="s">
        <v>1368</v>
      </c>
      <c r="K991" s="650" t="s">
        <v>4654</v>
      </c>
      <c r="L991" s="651">
        <v>144.1</v>
      </c>
      <c r="M991" s="651">
        <v>720.5</v>
      </c>
      <c r="N991" s="650">
        <v>5</v>
      </c>
      <c r="O991" s="731">
        <v>3.5</v>
      </c>
      <c r="P991" s="651">
        <v>144.1</v>
      </c>
      <c r="Q991" s="666">
        <v>0.19999999999999998</v>
      </c>
      <c r="R991" s="650">
        <v>1</v>
      </c>
      <c r="S991" s="666">
        <v>0.2</v>
      </c>
      <c r="T991" s="731">
        <v>0.5</v>
      </c>
      <c r="U991" s="689">
        <v>0.14285714285714285</v>
      </c>
    </row>
    <row r="992" spans="1:21" ht="14.4" customHeight="1" x14ac:dyDescent="0.3">
      <c r="A992" s="649">
        <v>21</v>
      </c>
      <c r="B992" s="650" t="s">
        <v>581</v>
      </c>
      <c r="C992" s="650">
        <v>89301212</v>
      </c>
      <c r="D992" s="729" t="s">
        <v>5559</v>
      </c>
      <c r="E992" s="730" t="s">
        <v>3641</v>
      </c>
      <c r="F992" s="650" t="s">
        <v>3625</v>
      </c>
      <c r="G992" s="650" t="s">
        <v>4046</v>
      </c>
      <c r="H992" s="650" t="s">
        <v>582</v>
      </c>
      <c r="I992" s="650" t="s">
        <v>4047</v>
      </c>
      <c r="J992" s="650" t="s">
        <v>4048</v>
      </c>
      <c r="K992" s="650" t="s">
        <v>4049</v>
      </c>
      <c r="L992" s="651">
        <v>162.13</v>
      </c>
      <c r="M992" s="651">
        <v>162.13</v>
      </c>
      <c r="N992" s="650">
        <v>1</v>
      </c>
      <c r="O992" s="731">
        <v>0.5</v>
      </c>
      <c r="P992" s="651">
        <v>162.13</v>
      </c>
      <c r="Q992" s="666">
        <v>1</v>
      </c>
      <c r="R992" s="650">
        <v>1</v>
      </c>
      <c r="S992" s="666">
        <v>1</v>
      </c>
      <c r="T992" s="731">
        <v>0.5</v>
      </c>
      <c r="U992" s="689">
        <v>1</v>
      </c>
    </row>
    <row r="993" spans="1:21" ht="14.4" customHeight="1" x14ac:dyDescent="0.3">
      <c r="A993" s="649">
        <v>21</v>
      </c>
      <c r="B993" s="650" t="s">
        <v>581</v>
      </c>
      <c r="C993" s="650">
        <v>89301212</v>
      </c>
      <c r="D993" s="729" t="s">
        <v>5559</v>
      </c>
      <c r="E993" s="730" t="s">
        <v>3641</v>
      </c>
      <c r="F993" s="650" t="s">
        <v>3625</v>
      </c>
      <c r="G993" s="650" t="s">
        <v>4655</v>
      </c>
      <c r="H993" s="650" t="s">
        <v>582</v>
      </c>
      <c r="I993" s="650" t="s">
        <v>4656</v>
      </c>
      <c r="J993" s="650" t="s">
        <v>4657</v>
      </c>
      <c r="K993" s="650" t="s">
        <v>4658</v>
      </c>
      <c r="L993" s="651">
        <v>489.48</v>
      </c>
      <c r="M993" s="651">
        <v>489.48</v>
      </c>
      <c r="N993" s="650">
        <v>1</v>
      </c>
      <c r="O993" s="731">
        <v>0.5</v>
      </c>
      <c r="P993" s="651">
        <v>489.48</v>
      </c>
      <c r="Q993" s="666">
        <v>1</v>
      </c>
      <c r="R993" s="650">
        <v>1</v>
      </c>
      <c r="S993" s="666">
        <v>1</v>
      </c>
      <c r="T993" s="731">
        <v>0.5</v>
      </c>
      <c r="U993" s="689">
        <v>1</v>
      </c>
    </row>
    <row r="994" spans="1:21" ht="14.4" customHeight="1" x14ac:dyDescent="0.3">
      <c r="A994" s="649">
        <v>21</v>
      </c>
      <c r="B994" s="650" t="s">
        <v>581</v>
      </c>
      <c r="C994" s="650">
        <v>89301212</v>
      </c>
      <c r="D994" s="729" t="s">
        <v>5559</v>
      </c>
      <c r="E994" s="730" t="s">
        <v>3641</v>
      </c>
      <c r="F994" s="650" t="s">
        <v>3625</v>
      </c>
      <c r="G994" s="650" t="s">
        <v>4655</v>
      </c>
      <c r="H994" s="650" t="s">
        <v>582</v>
      </c>
      <c r="I994" s="650" t="s">
        <v>4659</v>
      </c>
      <c r="J994" s="650" t="s">
        <v>4657</v>
      </c>
      <c r="K994" s="650" t="s">
        <v>4660</v>
      </c>
      <c r="L994" s="651">
        <v>146.84</v>
      </c>
      <c r="M994" s="651">
        <v>293.68</v>
      </c>
      <c r="N994" s="650">
        <v>2</v>
      </c>
      <c r="O994" s="731">
        <v>1</v>
      </c>
      <c r="P994" s="651">
        <v>293.68</v>
      </c>
      <c r="Q994" s="666">
        <v>1</v>
      </c>
      <c r="R994" s="650">
        <v>2</v>
      </c>
      <c r="S994" s="666">
        <v>1</v>
      </c>
      <c r="T994" s="731">
        <v>1</v>
      </c>
      <c r="U994" s="689">
        <v>1</v>
      </c>
    </row>
    <row r="995" spans="1:21" ht="14.4" customHeight="1" x14ac:dyDescent="0.3">
      <c r="A995" s="649">
        <v>21</v>
      </c>
      <c r="B995" s="650" t="s">
        <v>581</v>
      </c>
      <c r="C995" s="650">
        <v>89301212</v>
      </c>
      <c r="D995" s="729" t="s">
        <v>5559</v>
      </c>
      <c r="E995" s="730" t="s">
        <v>3641</v>
      </c>
      <c r="F995" s="650" t="s">
        <v>3625</v>
      </c>
      <c r="G995" s="650" t="s">
        <v>4661</v>
      </c>
      <c r="H995" s="650" t="s">
        <v>582</v>
      </c>
      <c r="I995" s="650" t="s">
        <v>4662</v>
      </c>
      <c r="J995" s="650" t="s">
        <v>4663</v>
      </c>
      <c r="K995" s="650" t="s">
        <v>4664</v>
      </c>
      <c r="L995" s="651">
        <v>82.67</v>
      </c>
      <c r="M995" s="651">
        <v>165.34</v>
      </c>
      <c r="N995" s="650">
        <v>2</v>
      </c>
      <c r="O995" s="731">
        <v>2</v>
      </c>
      <c r="P995" s="651">
        <v>82.67</v>
      </c>
      <c r="Q995" s="666">
        <v>0.5</v>
      </c>
      <c r="R995" s="650">
        <v>1</v>
      </c>
      <c r="S995" s="666">
        <v>0.5</v>
      </c>
      <c r="T995" s="731">
        <v>1</v>
      </c>
      <c r="U995" s="689">
        <v>0.5</v>
      </c>
    </row>
    <row r="996" spans="1:21" ht="14.4" customHeight="1" x14ac:dyDescent="0.3">
      <c r="A996" s="649">
        <v>21</v>
      </c>
      <c r="B996" s="650" t="s">
        <v>581</v>
      </c>
      <c r="C996" s="650">
        <v>89301212</v>
      </c>
      <c r="D996" s="729" t="s">
        <v>5559</v>
      </c>
      <c r="E996" s="730" t="s">
        <v>3641</v>
      </c>
      <c r="F996" s="650" t="s">
        <v>3625</v>
      </c>
      <c r="G996" s="650" t="s">
        <v>4393</v>
      </c>
      <c r="H996" s="650" t="s">
        <v>582</v>
      </c>
      <c r="I996" s="650" t="s">
        <v>4665</v>
      </c>
      <c r="J996" s="650" t="s">
        <v>4473</v>
      </c>
      <c r="K996" s="650" t="s">
        <v>4666</v>
      </c>
      <c r="L996" s="651">
        <v>0</v>
      </c>
      <c r="M996" s="651">
        <v>0</v>
      </c>
      <c r="N996" s="650">
        <v>2</v>
      </c>
      <c r="O996" s="731">
        <v>1</v>
      </c>
      <c r="P996" s="651"/>
      <c r="Q996" s="666"/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21</v>
      </c>
      <c r="B997" s="650" t="s">
        <v>581</v>
      </c>
      <c r="C997" s="650">
        <v>89301212</v>
      </c>
      <c r="D997" s="729" t="s">
        <v>5559</v>
      </c>
      <c r="E997" s="730" t="s">
        <v>3641</v>
      </c>
      <c r="F997" s="650" t="s">
        <v>3625</v>
      </c>
      <c r="G997" s="650" t="s">
        <v>4393</v>
      </c>
      <c r="H997" s="650" t="s">
        <v>582</v>
      </c>
      <c r="I997" s="650" t="s">
        <v>4667</v>
      </c>
      <c r="J997" s="650" t="s">
        <v>4473</v>
      </c>
      <c r="K997" s="650" t="s">
        <v>4668</v>
      </c>
      <c r="L997" s="651">
        <v>167.42</v>
      </c>
      <c r="M997" s="651">
        <v>2678.72</v>
      </c>
      <c r="N997" s="650">
        <v>16</v>
      </c>
      <c r="O997" s="731">
        <v>7</v>
      </c>
      <c r="P997" s="651">
        <v>1506.78</v>
      </c>
      <c r="Q997" s="666">
        <v>0.5625</v>
      </c>
      <c r="R997" s="650">
        <v>9</v>
      </c>
      <c r="S997" s="666">
        <v>0.5625</v>
      </c>
      <c r="T997" s="731">
        <v>4.5</v>
      </c>
      <c r="U997" s="689">
        <v>0.6428571428571429</v>
      </c>
    </row>
    <row r="998" spans="1:21" ht="14.4" customHeight="1" x14ac:dyDescent="0.3">
      <c r="A998" s="649">
        <v>21</v>
      </c>
      <c r="B998" s="650" t="s">
        <v>581</v>
      </c>
      <c r="C998" s="650">
        <v>89301212</v>
      </c>
      <c r="D998" s="729" t="s">
        <v>5559</v>
      </c>
      <c r="E998" s="730" t="s">
        <v>3641</v>
      </c>
      <c r="F998" s="650" t="s">
        <v>3625</v>
      </c>
      <c r="G998" s="650" t="s">
        <v>4393</v>
      </c>
      <c r="H998" s="650" t="s">
        <v>582</v>
      </c>
      <c r="I998" s="650" t="s">
        <v>4669</v>
      </c>
      <c r="J998" s="650" t="s">
        <v>4473</v>
      </c>
      <c r="K998" s="650" t="s">
        <v>4670</v>
      </c>
      <c r="L998" s="651">
        <v>0</v>
      </c>
      <c r="M998" s="651">
        <v>0</v>
      </c>
      <c r="N998" s="650">
        <v>2</v>
      </c>
      <c r="O998" s="731">
        <v>0.5</v>
      </c>
      <c r="P998" s="651"/>
      <c r="Q998" s="666"/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21</v>
      </c>
      <c r="B999" s="650" t="s">
        <v>581</v>
      </c>
      <c r="C999" s="650">
        <v>89301212</v>
      </c>
      <c r="D999" s="729" t="s">
        <v>5559</v>
      </c>
      <c r="E999" s="730" t="s">
        <v>3641</v>
      </c>
      <c r="F999" s="650" t="s">
        <v>3625</v>
      </c>
      <c r="G999" s="650" t="s">
        <v>3836</v>
      </c>
      <c r="H999" s="650" t="s">
        <v>582</v>
      </c>
      <c r="I999" s="650" t="s">
        <v>4057</v>
      </c>
      <c r="J999" s="650" t="s">
        <v>1734</v>
      </c>
      <c r="K999" s="650" t="s">
        <v>977</v>
      </c>
      <c r="L999" s="651">
        <v>0</v>
      </c>
      <c r="M999" s="651">
        <v>0</v>
      </c>
      <c r="N999" s="650">
        <v>1</v>
      </c>
      <c r="O999" s="731">
        <v>0.5</v>
      </c>
      <c r="P999" s="651">
        <v>0</v>
      </c>
      <c r="Q999" s="666"/>
      <c r="R999" s="650">
        <v>1</v>
      </c>
      <c r="S999" s="666">
        <v>1</v>
      </c>
      <c r="T999" s="731">
        <v>0.5</v>
      </c>
      <c r="U999" s="689">
        <v>1</v>
      </c>
    </row>
    <row r="1000" spans="1:21" ht="14.4" customHeight="1" x14ac:dyDescent="0.3">
      <c r="A1000" s="649">
        <v>21</v>
      </c>
      <c r="B1000" s="650" t="s">
        <v>581</v>
      </c>
      <c r="C1000" s="650">
        <v>89301212</v>
      </c>
      <c r="D1000" s="729" t="s">
        <v>5559</v>
      </c>
      <c r="E1000" s="730" t="s">
        <v>3641</v>
      </c>
      <c r="F1000" s="650" t="s">
        <v>3625</v>
      </c>
      <c r="G1000" s="650" t="s">
        <v>3836</v>
      </c>
      <c r="H1000" s="650" t="s">
        <v>582</v>
      </c>
      <c r="I1000" s="650" t="s">
        <v>4057</v>
      </c>
      <c r="J1000" s="650" t="s">
        <v>3839</v>
      </c>
      <c r="K1000" s="650" t="s">
        <v>977</v>
      </c>
      <c r="L1000" s="651">
        <v>0</v>
      </c>
      <c r="M1000" s="651">
        <v>0</v>
      </c>
      <c r="N1000" s="650">
        <v>1</v>
      </c>
      <c r="O1000" s="731">
        <v>1</v>
      </c>
      <c r="P1000" s="651"/>
      <c r="Q1000" s="666"/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21</v>
      </c>
      <c r="B1001" s="650" t="s">
        <v>581</v>
      </c>
      <c r="C1001" s="650">
        <v>89301212</v>
      </c>
      <c r="D1001" s="729" t="s">
        <v>5559</v>
      </c>
      <c r="E1001" s="730" t="s">
        <v>3641</v>
      </c>
      <c r="F1001" s="650" t="s">
        <v>3625</v>
      </c>
      <c r="G1001" s="650" t="s">
        <v>3836</v>
      </c>
      <c r="H1001" s="650" t="s">
        <v>582</v>
      </c>
      <c r="I1001" s="650" t="s">
        <v>1733</v>
      </c>
      <c r="J1001" s="650" t="s">
        <v>3839</v>
      </c>
      <c r="K1001" s="650" t="s">
        <v>980</v>
      </c>
      <c r="L1001" s="651">
        <v>0</v>
      </c>
      <c r="M1001" s="651">
        <v>0</v>
      </c>
      <c r="N1001" s="650">
        <v>2</v>
      </c>
      <c r="O1001" s="731">
        <v>1</v>
      </c>
      <c r="P1001" s="651"/>
      <c r="Q1001" s="666"/>
      <c r="R1001" s="650"/>
      <c r="S1001" s="666">
        <v>0</v>
      </c>
      <c r="T1001" s="731"/>
      <c r="U1001" s="689">
        <v>0</v>
      </c>
    </row>
    <row r="1002" spans="1:21" ht="14.4" customHeight="1" x14ac:dyDescent="0.3">
      <c r="A1002" s="649">
        <v>21</v>
      </c>
      <c r="B1002" s="650" t="s">
        <v>581</v>
      </c>
      <c r="C1002" s="650">
        <v>89301212</v>
      </c>
      <c r="D1002" s="729" t="s">
        <v>5559</v>
      </c>
      <c r="E1002" s="730" t="s">
        <v>3641</v>
      </c>
      <c r="F1002" s="650" t="s">
        <v>3625</v>
      </c>
      <c r="G1002" s="650" t="s">
        <v>3836</v>
      </c>
      <c r="H1002" s="650" t="s">
        <v>582</v>
      </c>
      <c r="I1002" s="650" t="s">
        <v>4671</v>
      </c>
      <c r="J1002" s="650" t="s">
        <v>1734</v>
      </c>
      <c r="K1002" s="650" t="s">
        <v>3843</v>
      </c>
      <c r="L1002" s="651">
        <v>0</v>
      </c>
      <c r="M1002" s="651">
        <v>0</v>
      </c>
      <c r="N1002" s="650">
        <v>2</v>
      </c>
      <c r="O1002" s="731">
        <v>0.5</v>
      </c>
      <c r="P1002" s="651">
        <v>0</v>
      </c>
      <c r="Q1002" s="666"/>
      <c r="R1002" s="650">
        <v>2</v>
      </c>
      <c r="S1002" s="666">
        <v>1</v>
      </c>
      <c r="T1002" s="731">
        <v>0.5</v>
      </c>
      <c r="U1002" s="689">
        <v>1</v>
      </c>
    </row>
    <row r="1003" spans="1:21" ht="14.4" customHeight="1" x14ac:dyDescent="0.3">
      <c r="A1003" s="649">
        <v>21</v>
      </c>
      <c r="B1003" s="650" t="s">
        <v>581</v>
      </c>
      <c r="C1003" s="650">
        <v>89301212</v>
      </c>
      <c r="D1003" s="729" t="s">
        <v>5559</v>
      </c>
      <c r="E1003" s="730" t="s">
        <v>3641</v>
      </c>
      <c r="F1003" s="650" t="s">
        <v>3625</v>
      </c>
      <c r="G1003" s="650" t="s">
        <v>3836</v>
      </c>
      <c r="H1003" s="650" t="s">
        <v>582</v>
      </c>
      <c r="I1003" s="650" t="s">
        <v>4324</v>
      </c>
      <c r="J1003" s="650" t="s">
        <v>4323</v>
      </c>
      <c r="K1003" s="650" t="s">
        <v>980</v>
      </c>
      <c r="L1003" s="651">
        <v>0</v>
      </c>
      <c r="M1003" s="651">
        <v>0</v>
      </c>
      <c r="N1003" s="650">
        <v>4</v>
      </c>
      <c r="O1003" s="731">
        <v>2</v>
      </c>
      <c r="P1003" s="651">
        <v>0</v>
      </c>
      <c r="Q1003" s="666"/>
      <c r="R1003" s="650">
        <v>2</v>
      </c>
      <c r="S1003" s="666">
        <v>0.5</v>
      </c>
      <c r="T1003" s="731">
        <v>0.5</v>
      </c>
      <c r="U1003" s="689">
        <v>0.25</v>
      </c>
    </row>
    <row r="1004" spans="1:21" ht="14.4" customHeight="1" x14ac:dyDescent="0.3">
      <c r="A1004" s="649">
        <v>21</v>
      </c>
      <c r="B1004" s="650" t="s">
        <v>581</v>
      </c>
      <c r="C1004" s="650">
        <v>89301212</v>
      </c>
      <c r="D1004" s="729" t="s">
        <v>5559</v>
      </c>
      <c r="E1004" s="730" t="s">
        <v>3641</v>
      </c>
      <c r="F1004" s="650" t="s">
        <v>3625</v>
      </c>
      <c r="G1004" s="650" t="s">
        <v>3836</v>
      </c>
      <c r="H1004" s="650" t="s">
        <v>582</v>
      </c>
      <c r="I1004" s="650" t="s">
        <v>4394</v>
      </c>
      <c r="J1004" s="650" t="s">
        <v>976</v>
      </c>
      <c r="K1004" s="650" t="s">
        <v>1903</v>
      </c>
      <c r="L1004" s="651">
        <v>0</v>
      </c>
      <c r="M1004" s="651">
        <v>0</v>
      </c>
      <c r="N1004" s="650">
        <v>2</v>
      </c>
      <c r="O1004" s="731">
        <v>1</v>
      </c>
      <c r="P1004" s="651">
        <v>0</v>
      </c>
      <c r="Q1004" s="666"/>
      <c r="R1004" s="650">
        <v>2</v>
      </c>
      <c r="S1004" s="666">
        <v>1</v>
      </c>
      <c r="T1004" s="731">
        <v>1</v>
      </c>
      <c r="U1004" s="689">
        <v>1</v>
      </c>
    </row>
    <row r="1005" spans="1:21" ht="14.4" customHeight="1" x14ac:dyDescent="0.3">
      <c r="A1005" s="649">
        <v>21</v>
      </c>
      <c r="B1005" s="650" t="s">
        <v>581</v>
      </c>
      <c r="C1005" s="650">
        <v>89301212</v>
      </c>
      <c r="D1005" s="729" t="s">
        <v>5559</v>
      </c>
      <c r="E1005" s="730" t="s">
        <v>3641</v>
      </c>
      <c r="F1005" s="650" t="s">
        <v>3625</v>
      </c>
      <c r="G1005" s="650" t="s">
        <v>3836</v>
      </c>
      <c r="H1005" s="650" t="s">
        <v>582</v>
      </c>
      <c r="I1005" s="650" t="s">
        <v>979</v>
      </c>
      <c r="J1005" s="650" t="s">
        <v>976</v>
      </c>
      <c r="K1005" s="650" t="s">
        <v>980</v>
      </c>
      <c r="L1005" s="651">
        <v>0</v>
      </c>
      <c r="M1005" s="651">
        <v>0</v>
      </c>
      <c r="N1005" s="650">
        <v>2</v>
      </c>
      <c r="O1005" s="731">
        <v>0.5</v>
      </c>
      <c r="P1005" s="651"/>
      <c r="Q1005" s="666"/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21</v>
      </c>
      <c r="B1006" s="650" t="s">
        <v>581</v>
      </c>
      <c r="C1006" s="650">
        <v>89301212</v>
      </c>
      <c r="D1006" s="729" t="s">
        <v>5559</v>
      </c>
      <c r="E1006" s="730" t="s">
        <v>3641</v>
      </c>
      <c r="F1006" s="650" t="s">
        <v>3625</v>
      </c>
      <c r="G1006" s="650" t="s">
        <v>3836</v>
      </c>
      <c r="H1006" s="650" t="s">
        <v>582</v>
      </c>
      <c r="I1006" s="650" t="s">
        <v>4672</v>
      </c>
      <c r="J1006" s="650" t="s">
        <v>4673</v>
      </c>
      <c r="K1006" s="650" t="s">
        <v>977</v>
      </c>
      <c r="L1006" s="651">
        <v>0</v>
      </c>
      <c r="M1006" s="651">
        <v>0</v>
      </c>
      <c r="N1006" s="650">
        <v>1</v>
      </c>
      <c r="O1006" s="731">
        <v>1</v>
      </c>
      <c r="P1006" s="651"/>
      <c r="Q1006" s="666"/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21</v>
      </c>
      <c r="B1007" s="650" t="s">
        <v>581</v>
      </c>
      <c r="C1007" s="650">
        <v>89301212</v>
      </c>
      <c r="D1007" s="729" t="s">
        <v>5559</v>
      </c>
      <c r="E1007" s="730" t="s">
        <v>3641</v>
      </c>
      <c r="F1007" s="650" t="s">
        <v>3625</v>
      </c>
      <c r="G1007" s="650" t="s">
        <v>3836</v>
      </c>
      <c r="H1007" s="650" t="s">
        <v>582</v>
      </c>
      <c r="I1007" s="650" t="s">
        <v>4674</v>
      </c>
      <c r="J1007" s="650" t="s">
        <v>4673</v>
      </c>
      <c r="K1007" s="650" t="s">
        <v>980</v>
      </c>
      <c r="L1007" s="651">
        <v>0</v>
      </c>
      <c r="M1007" s="651">
        <v>0</v>
      </c>
      <c r="N1007" s="650">
        <v>2</v>
      </c>
      <c r="O1007" s="731">
        <v>1.5</v>
      </c>
      <c r="P1007" s="651">
        <v>0</v>
      </c>
      <c r="Q1007" s="666"/>
      <c r="R1007" s="650">
        <v>1</v>
      </c>
      <c r="S1007" s="666">
        <v>0.5</v>
      </c>
      <c r="T1007" s="731">
        <v>0.5</v>
      </c>
      <c r="U1007" s="689">
        <v>0.33333333333333331</v>
      </c>
    </row>
    <row r="1008" spans="1:21" ht="14.4" customHeight="1" x14ac:dyDescent="0.3">
      <c r="A1008" s="649">
        <v>21</v>
      </c>
      <c r="B1008" s="650" t="s">
        <v>581</v>
      </c>
      <c r="C1008" s="650">
        <v>89301212</v>
      </c>
      <c r="D1008" s="729" t="s">
        <v>5559</v>
      </c>
      <c r="E1008" s="730" t="s">
        <v>3641</v>
      </c>
      <c r="F1008" s="650" t="s">
        <v>3625</v>
      </c>
      <c r="G1008" s="650" t="s">
        <v>3836</v>
      </c>
      <c r="H1008" s="650" t="s">
        <v>582</v>
      </c>
      <c r="I1008" s="650" t="s">
        <v>4328</v>
      </c>
      <c r="J1008" s="650" t="s">
        <v>4326</v>
      </c>
      <c r="K1008" s="650" t="s">
        <v>1903</v>
      </c>
      <c r="L1008" s="651">
        <v>0</v>
      </c>
      <c r="M1008" s="651">
        <v>0</v>
      </c>
      <c r="N1008" s="650">
        <v>2</v>
      </c>
      <c r="O1008" s="731">
        <v>0.5</v>
      </c>
      <c r="P1008" s="651"/>
      <c r="Q1008" s="666"/>
      <c r="R1008" s="650"/>
      <c r="S1008" s="666">
        <v>0</v>
      </c>
      <c r="T1008" s="731"/>
      <c r="U1008" s="689">
        <v>0</v>
      </c>
    </row>
    <row r="1009" spans="1:21" ht="14.4" customHeight="1" x14ac:dyDescent="0.3">
      <c r="A1009" s="649">
        <v>21</v>
      </c>
      <c r="B1009" s="650" t="s">
        <v>581</v>
      </c>
      <c r="C1009" s="650">
        <v>89301212</v>
      </c>
      <c r="D1009" s="729" t="s">
        <v>5559</v>
      </c>
      <c r="E1009" s="730" t="s">
        <v>3641</v>
      </c>
      <c r="F1009" s="650" t="s">
        <v>3625</v>
      </c>
      <c r="G1009" s="650" t="s">
        <v>3836</v>
      </c>
      <c r="H1009" s="650" t="s">
        <v>582</v>
      </c>
      <c r="I1009" s="650" t="s">
        <v>4675</v>
      </c>
      <c r="J1009" s="650" t="s">
        <v>976</v>
      </c>
      <c r="K1009" s="650" t="s">
        <v>3843</v>
      </c>
      <c r="L1009" s="651">
        <v>0</v>
      </c>
      <c r="M1009" s="651">
        <v>0</v>
      </c>
      <c r="N1009" s="650">
        <v>1</v>
      </c>
      <c r="O1009" s="731">
        <v>0.5</v>
      </c>
      <c r="P1009" s="651">
        <v>0</v>
      </c>
      <c r="Q1009" s="666"/>
      <c r="R1009" s="650">
        <v>1</v>
      </c>
      <c r="S1009" s="666">
        <v>1</v>
      </c>
      <c r="T1009" s="731">
        <v>0.5</v>
      </c>
      <c r="U1009" s="689">
        <v>1</v>
      </c>
    </row>
    <row r="1010" spans="1:21" ht="14.4" customHeight="1" x14ac:dyDescent="0.3">
      <c r="A1010" s="649">
        <v>21</v>
      </c>
      <c r="B1010" s="650" t="s">
        <v>581</v>
      </c>
      <c r="C1010" s="650">
        <v>89301212</v>
      </c>
      <c r="D1010" s="729" t="s">
        <v>5559</v>
      </c>
      <c r="E1010" s="730" t="s">
        <v>3641</v>
      </c>
      <c r="F1010" s="650" t="s">
        <v>3625</v>
      </c>
      <c r="G1010" s="650" t="s">
        <v>3836</v>
      </c>
      <c r="H1010" s="650" t="s">
        <v>582</v>
      </c>
      <c r="I1010" s="650" t="s">
        <v>4676</v>
      </c>
      <c r="J1010" s="650" t="s">
        <v>4063</v>
      </c>
      <c r="K1010" s="650" t="s">
        <v>1903</v>
      </c>
      <c r="L1010" s="651">
        <v>0</v>
      </c>
      <c r="M1010" s="651">
        <v>0</v>
      </c>
      <c r="N1010" s="650">
        <v>4</v>
      </c>
      <c r="O1010" s="731">
        <v>2.5</v>
      </c>
      <c r="P1010" s="651">
        <v>0</v>
      </c>
      <c r="Q1010" s="666"/>
      <c r="R1010" s="650">
        <v>3</v>
      </c>
      <c r="S1010" s="666">
        <v>0.75</v>
      </c>
      <c r="T1010" s="731">
        <v>1.5</v>
      </c>
      <c r="U1010" s="689">
        <v>0.6</v>
      </c>
    </row>
    <row r="1011" spans="1:21" ht="14.4" customHeight="1" x14ac:dyDescent="0.3">
      <c r="A1011" s="649">
        <v>21</v>
      </c>
      <c r="B1011" s="650" t="s">
        <v>581</v>
      </c>
      <c r="C1011" s="650">
        <v>89301212</v>
      </c>
      <c r="D1011" s="729" t="s">
        <v>5559</v>
      </c>
      <c r="E1011" s="730" t="s">
        <v>3641</v>
      </c>
      <c r="F1011" s="650" t="s">
        <v>3625</v>
      </c>
      <c r="G1011" s="650" t="s">
        <v>4479</v>
      </c>
      <c r="H1011" s="650" t="s">
        <v>582</v>
      </c>
      <c r="I1011" s="650" t="s">
        <v>3278</v>
      </c>
      <c r="J1011" s="650" t="s">
        <v>3279</v>
      </c>
      <c r="K1011" s="650" t="s">
        <v>3280</v>
      </c>
      <c r="L1011" s="651">
        <v>92785.3</v>
      </c>
      <c r="M1011" s="651">
        <v>92785.3</v>
      </c>
      <c r="N1011" s="650">
        <v>1</v>
      </c>
      <c r="O1011" s="731">
        <v>1</v>
      </c>
      <c r="P1011" s="651"/>
      <c r="Q1011" s="666">
        <v>0</v>
      </c>
      <c r="R1011" s="650"/>
      <c r="S1011" s="666">
        <v>0</v>
      </c>
      <c r="T1011" s="731"/>
      <c r="U1011" s="689">
        <v>0</v>
      </c>
    </row>
    <row r="1012" spans="1:21" ht="14.4" customHeight="1" x14ac:dyDescent="0.3">
      <c r="A1012" s="649">
        <v>21</v>
      </c>
      <c r="B1012" s="650" t="s">
        <v>581</v>
      </c>
      <c r="C1012" s="650">
        <v>89301212</v>
      </c>
      <c r="D1012" s="729" t="s">
        <v>5559</v>
      </c>
      <c r="E1012" s="730" t="s">
        <v>3641</v>
      </c>
      <c r="F1012" s="650" t="s">
        <v>3626</v>
      </c>
      <c r="G1012" s="650" t="s">
        <v>4677</v>
      </c>
      <c r="H1012" s="650" t="s">
        <v>582</v>
      </c>
      <c r="I1012" s="650" t="s">
        <v>4678</v>
      </c>
      <c r="J1012" s="650" t="s">
        <v>3640</v>
      </c>
      <c r="K1012" s="650"/>
      <c r="L1012" s="651">
        <v>0</v>
      </c>
      <c r="M1012" s="651">
        <v>0</v>
      </c>
      <c r="N1012" s="650">
        <v>1</v>
      </c>
      <c r="O1012" s="731">
        <v>1</v>
      </c>
      <c r="P1012" s="651"/>
      <c r="Q1012" s="666"/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21</v>
      </c>
      <c r="B1013" s="650" t="s">
        <v>581</v>
      </c>
      <c r="C1013" s="650">
        <v>89301212</v>
      </c>
      <c r="D1013" s="729" t="s">
        <v>5559</v>
      </c>
      <c r="E1013" s="730" t="s">
        <v>3641</v>
      </c>
      <c r="F1013" s="650" t="s">
        <v>3626</v>
      </c>
      <c r="G1013" s="650" t="s">
        <v>4058</v>
      </c>
      <c r="H1013" s="650" t="s">
        <v>582</v>
      </c>
      <c r="I1013" s="650" t="s">
        <v>4059</v>
      </c>
      <c r="J1013" s="650" t="s">
        <v>3640</v>
      </c>
      <c r="K1013" s="650"/>
      <c r="L1013" s="651">
        <v>0</v>
      </c>
      <c r="M1013" s="651">
        <v>0</v>
      </c>
      <c r="N1013" s="650">
        <v>1</v>
      </c>
      <c r="O1013" s="731">
        <v>1</v>
      </c>
      <c r="P1013" s="651"/>
      <c r="Q1013" s="666"/>
      <c r="R1013" s="650"/>
      <c r="S1013" s="666">
        <v>0</v>
      </c>
      <c r="T1013" s="731"/>
      <c r="U1013" s="689">
        <v>0</v>
      </c>
    </row>
    <row r="1014" spans="1:21" ht="14.4" customHeight="1" x14ac:dyDescent="0.3">
      <c r="A1014" s="649">
        <v>21</v>
      </c>
      <c r="B1014" s="650" t="s">
        <v>581</v>
      </c>
      <c r="C1014" s="650">
        <v>89301212</v>
      </c>
      <c r="D1014" s="729" t="s">
        <v>5559</v>
      </c>
      <c r="E1014" s="730" t="s">
        <v>3641</v>
      </c>
      <c r="F1014" s="650" t="s">
        <v>3626</v>
      </c>
      <c r="G1014" s="650" t="s">
        <v>4058</v>
      </c>
      <c r="H1014" s="650" t="s">
        <v>582</v>
      </c>
      <c r="I1014" s="650" t="s">
        <v>1435</v>
      </c>
      <c r="J1014" s="650" t="s">
        <v>3640</v>
      </c>
      <c r="K1014" s="650"/>
      <c r="L1014" s="651">
        <v>0</v>
      </c>
      <c r="M1014" s="651">
        <v>0</v>
      </c>
      <c r="N1014" s="650">
        <v>2</v>
      </c>
      <c r="O1014" s="731">
        <v>2</v>
      </c>
      <c r="P1014" s="651">
        <v>0</v>
      </c>
      <c r="Q1014" s="666"/>
      <c r="R1014" s="650">
        <v>1</v>
      </c>
      <c r="S1014" s="666">
        <v>0.5</v>
      </c>
      <c r="T1014" s="731">
        <v>1</v>
      </c>
      <c r="U1014" s="689">
        <v>0.5</v>
      </c>
    </row>
    <row r="1015" spans="1:21" ht="14.4" customHeight="1" x14ac:dyDescent="0.3">
      <c r="A1015" s="649">
        <v>21</v>
      </c>
      <c r="B1015" s="650" t="s">
        <v>581</v>
      </c>
      <c r="C1015" s="650">
        <v>89301212</v>
      </c>
      <c r="D1015" s="729" t="s">
        <v>5559</v>
      </c>
      <c r="E1015" s="730" t="s">
        <v>3641</v>
      </c>
      <c r="F1015" s="650" t="s">
        <v>3626</v>
      </c>
      <c r="G1015" s="650" t="s">
        <v>4058</v>
      </c>
      <c r="H1015" s="650" t="s">
        <v>582</v>
      </c>
      <c r="I1015" s="650" t="s">
        <v>4679</v>
      </c>
      <c r="J1015" s="650" t="s">
        <v>3640</v>
      </c>
      <c r="K1015" s="650"/>
      <c r="L1015" s="651">
        <v>0</v>
      </c>
      <c r="M1015" s="651">
        <v>0</v>
      </c>
      <c r="N1015" s="650">
        <v>1</v>
      </c>
      <c r="O1015" s="731">
        <v>1</v>
      </c>
      <c r="P1015" s="651">
        <v>0</v>
      </c>
      <c r="Q1015" s="666"/>
      <c r="R1015" s="650">
        <v>1</v>
      </c>
      <c r="S1015" s="666">
        <v>1</v>
      </c>
      <c r="T1015" s="731">
        <v>1</v>
      </c>
      <c r="U1015" s="689">
        <v>1</v>
      </c>
    </row>
    <row r="1016" spans="1:21" ht="14.4" customHeight="1" x14ac:dyDescent="0.3">
      <c r="A1016" s="649">
        <v>21</v>
      </c>
      <c r="B1016" s="650" t="s">
        <v>581</v>
      </c>
      <c r="C1016" s="650">
        <v>89301212</v>
      </c>
      <c r="D1016" s="729" t="s">
        <v>5559</v>
      </c>
      <c r="E1016" s="730" t="s">
        <v>3641</v>
      </c>
      <c r="F1016" s="650" t="s">
        <v>3627</v>
      </c>
      <c r="G1016" s="650" t="s">
        <v>4680</v>
      </c>
      <c r="H1016" s="650" t="s">
        <v>582</v>
      </c>
      <c r="I1016" s="650" t="s">
        <v>4681</v>
      </c>
      <c r="J1016" s="650" t="s">
        <v>4682</v>
      </c>
      <c r="K1016" s="650" t="s">
        <v>4683</v>
      </c>
      <c r="L1016" s="651">
        <v>277.75</v>
      </c>
      <c r="M1016" s="651">
        <v>277.75</v>
      </c>
      <c r="N1016" s="650">
        <v>1</v>
      </c>
      <c r="O1016" s="731">
        <v>1</v>
      </c>
      <c r="P1016" s="651"/>
      <c r="Q1016" s="666">
        <v>0</v>
      </c>
      <c r="R1016" s="650"/>
      <c r="S1016" s="666">
        <v>0</v>
      </c>
      <c r="T1016" s="731"/>
      <c r="U1016" s="689">
        <v>0</v>
      </c>
    </row>
    <row r="1017" spans="1:21" ht="14.4" customHeight="1" x14ac:dyDescent="0.3">
      <c r="A1017" s="649">
        <v>21</v>
      </c>
      <c r="B1017" s="650" t="s">
        <v>581</v>
      </c>
      <c r="C1017" s="650">
        <v>89301212</v>
      </c>
      <c r="D1017" s="729" t="s">
        <v>5559</v>
      </c>
      <c r="E1017" s="730" t="s">
        <v>3641</v>
      </c>
      <c r="F1017" s="650" t="s">
        <v>3627</v>
      </c>
      <c r="G1017" s="650" t="s">
        <v>3844</v>
      </c>
      <c r="H1017" s="650" t="s">
        <v>582</v>
      </c>
      <c r="I1017" s="650" t="s">
        <v>3845</v>
      </c>
      <c r="J1017" s="650" t="s">
        <v>3846</v>
      </c>
      <c r="K1017" s="650" t="s">
        <v>3847</v>
      </c>
      <c r="L1017" s="651">
        <v>1267.1199999999999</v>
      </c>
      <c r="M1017" s="651">
        <v>3801.3599999999997</v>
      </c>
      <c r="N1017" s="650">
        <v>3</v>
      </c>
      <c r="O1017" s="731">
        <v>3</v>
      </c>
      <c r="P1017" s="651">
        <v>2534.2399999999998</v>
      </c>
      <c r="Q1017" s="666">
        <v>0.66666666666666663</v>
      </c>
      <c r="R1017" s="650">
        <v>2</v>
      </c>
      <c r="S1017" s="666">
        <v>0.66666666666666663</v>
      </c>
      <c r="T1017" s="731">
        <v>2</v>
      </c>
      <c r="U1017" s="689">
        <v>0.66666666666666663</v>
      </c>
    </row>
    <row r="1018" spans="1:21" ht="14.4" customHeight="1" x14ac:dyDescent="0.3">
      <c r="A1018" s="649">
        <v>21</v>
      </c>
      <c r="B1018" s="650" t="s">
        <v>581</v>
      </c>
      <c r="C1018" s="650">
        <v>89301212</v>
      </c>
      <c r="D1018" s="729" t="s">
        <v>5559</v>
      </c>
      <c r="E1018" s="730" t="s">
        <v>3641</v>
      </c>
      <c r="F1018" s="650" t="s">
        <v>3627</v>
      </c>
      <c r="G1018" s="650" t="s">
        <v>3844</v>
      </c>
      <c r="H1018" s="650" t="s">
        <v>582</v>
      </c>
      <c r="I1018" s="650" t="s">
        <v>3896</v>
      </c>
      <c r="J1018" s="650" t="s">
        <v>3897</v>
      </c>
      <c r="K1018" s="650" t="s">
        <v>3898</v>
      </c>
      <c r="L1018" s="651">
        <v>1000</v>
      </c>
      <c r="M1018" s="651">
        <v>3000</v>
      </c>
      <c r="N1018" s="650">
        <v>3</v>
      </c>
      <c r="O1018" s="731">
        <v>3</v>
      </c>
      <c r="P1018" s="651"/>
      <c r="Q1018" s="666">
        <v>0</v>
      </c>
      <c r="R1018" s="650"/>
      <c r="S1018" s="666">
        <v>0</v>
      </c>
      <c r="T1018" s="731"/>
      <c r="U1018" s="689">
        <v>0</v>
      </c>
    </row>
    <row r="1019" spans="1:21" ht="14.4" customHeight="1" x14ac:dyDescent="0.3">
      <c r="A1019" s="649">
        <v>21</v>
      </c>
      <c r="B1019" s="650" t="s">
        <v>581</v>
      </c>
      <c r="C1019" s="650">
        <v>89301212</v>
      </c>
      <c r="D1019" s="729" t="s">
        <v>5559</v>
      </c>
      <c r="E1019" s="730" t="s">
        <v>3642</v>
      </c>
      <c r="F1019" s="650" t="s">
        <v>3625</v>
      </c>
      <c r="G1019" s="650" t="s">
        <v>3681</v>
      </c>
      <c r="H1019" s="650" t="s">
        <v>582</v>
      </c>
      <c r="I1019" s="650" t="s">
        <v>3682</v>
      </c>
      <c r="J1019" s="650" t="s">
        <v>3683</v>
      </c>
      <c r="K1019" s="650" t="s">
        <v>3684</v>
      </c>
      <c r="L1019" s="651">
        <v>1789.73</v>
      </c>
      <c r="M1019" s="651">
        <v>1789.73</v>
      </c>
      <c r="N1019" s="650">
        <v>1</v>
      </c>
      <c r="O1019" s="731">
        <v>1</v>
      </c>
      <c r="P1019" s="651"/>
      <c r="Q1019" s="666">
        <v>0</v>
      </c>
      <c r="R1019" s="650"/>
      <c r="S1019" s="666">
        <v>0</v>
      </c>
      <c r="T1019" s="731"/>
      <c r="U1019" s="689">
        <v>0</v>
      </c>
    </row>
    <row r="1020" spans="1:21" ht="14.4" customHeight="1" x14ac:dyDescent="0.3">
      <c r="A1020" s="649">
        <v>21</v>
      </c>
      <c r="B1020" s="650" t="s">
        <v>581</v>
      </c>
      <c r="C1020" s="650">
        <v>89301212</v>
      </c>
      <c r="D1020" s="729" t="s">
        <v>5559</v>
      </c>
      <c r="E1020" s="730" t="s">
        <v>3642</v>
      </c>
      <c r="F1020" s="650" t="s">
        <v>3625</v>
      </c>
      <c r="G1020" s="650" t="s">
        <v>3710</v>
      </c>
      <c r="H1020" s="650" t="s">
        <v>582</v>
      </c>
      <c r="I1020" s="650" t="s">
        <v>1326</v>
      </c>
      <c r="J1020" s="650" t="s">
        <v>1327</v>
      </c>
      <c r="K1020" s="650" t="s">
        <v>1328</v>
      </c>
      <c r="L1020" s="651">
        <v>359.63</v>
      </c>
      <c r="M1020" s="651">
        <v>359.63</v>
      </c>
      <c r="N1020" s="650">
        <v>1</v>
      </c>
      <c r="O1020" s="731">
        <v>1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21</v>
      </c>
      <c r="B1021" s="650" t="s">
        <v>581</v>
      </c>
      <c r="C1021" s="650">
        <v>89301212</v>
      </c>
      <c r="D1021" s="729" t="s">
        <v>5559</v>
      </c>
      <c r="E1021" s="730" t="s">
        <v>3642</v>
      </c>
      <c r="F1021" s="650" t="s">
        <v>3625</v>
      </c>
      <c r="G1021" s="650" t="s">
        <v>3964</v>
      </c>
      <c r="H1021" s="650" t="s">
        <v>582</v>
      </c>
      <c r="I1021" s="650" t="s">
        <v>2425</v>
      </c>
      <c r="J1021" s="650" t="s">
        <v>2426</v>
      </c>
      <c r="K1021" s="650" t="s">
        <v>916</v>
      </c>
      <c r="L1021" s="651">
        <v>33.729999999999997</v>
      </c>
      <c r="M1021" s="651">
        <v>67.459999999999994</v>
      </c>
      <c r="N1021" s="650">
        <v>2</v>
      </c>
      <c r="O1021" s="731">
        <v>1</v>
      </c>
      <c r="P1021" s="651"/>
      <c r="Q1021" s="666">
        <v>0</v>
      </c>
      <c r="R1021" s="650"/>
      <c r="S1021" s="666">
        <v>0</v>
      </c>
      <c r="T1021" s="731"/>
      <c r="U1021" s="689">
        <v>0</v>
      </c>
    </row>
    <row r="1022" spans="1:21" ht="14.4" customHeight="1" x14ac:dyDescent="0.3">
      <c r="A1022" s="649">
        <v>21</v>
      </c>
      <c r="B1022" s="650" t="s">
        <v>581</v>
      </c>
      <c r="C1022" s="650">
        <v>89301212</v>
      </c>
      <c r="D1022" s="729" t="s">
        <v>5559</v>
      </c>
      <c r="E1022" s="730" t="s">
        <v>3642</v>
      </c>
      <c r="F1022" s="650" t="s">
        <v>3625</v>
      </c>
      <c r="G1022" s="650" t="s">
        <v>4021</v>
      </c>
      <c r="H1022" s="650" t="s">
        <v>582</v>
      </c>
      <c r="I1022" s="650" t="s">
        <v>4684</v>
      </c>
      <c r="J1022" s="650" t="s">
        <v>2793</v>
      </c>
      <c r="K1022" s="650" t="s">
        <v>916</v>
      </c>
      <c r="L1022" s="651">
        <v>180.7</v>
      </c>
      <c r="M1022" s="651">
        <v>542.09999999999991</v>
      </c>
      <c r="N1022" s="650">
        <v>3</v>
      </c>
      <c r="O1022" s="731">
        <v>1</v>
      </c>
      <c r="P1022" s="651"/>
      <c r="Q1022" s="666">
        <v>0</v>
      </c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21</v>
      </c>
      <c r="B1023" s="650" t="s">
        <v>581</v>
      </c>
      <c r="C1023" s="650">
        <v>89301212</v>
      </c>
      <c r="D1023" s="729" t="s">
        <v>5559</v>
      </c>
      <c r="E1023" s="730" t="s">
        <v>3643</v>
      </c>
      <c r="F1023" s="650" t="s">
        <v>3625</v>
      </c>
      <c r="G1023" s="650" t="s">
        <v>4086</v>
      </c>
      <c r="H1023" s="650" t="s">
        <v>582</v>
      </c>
      <c r="I1023" s="650" t="s">
        <v>4087</v>
      </c>
      <c r="J1023" s="650" t="s">
        <v>4088</v>
      </c>
      <c r="K1023" s="650" t="s">
        <v>4089</v>
      </c>
      <c r="L1023" s="651">
        <v>35.409999999999997</v>
      </c>
      <c r="M1023" s="651">
        <v>460.32999999999993</v>
      </c>
      <c r="N1023" s="650">
        <v>13</v>
      </c>
      <c r="O1023" s="731">
        <v>10.5</v>
      </c>
      <c r="P1023" s="651">
        <v>283.27999999999997</v>
      </c>
      <c r="Q1023" s="666">
        <v>0.61538461538461542</v>
      </c>
      <c r="R1023" s="650">
        <v>8</v>
      </c>
      <c r="S1023" s="666">
        <v>0.61538461538461542</v>
      </c>
      <c r="T1023" s="731">
        <v>6</v>
      </c>
      <c r="U1023" s="689">
        <v>0.5714285714285714</v>
      </c>
    </row>
    <row r="1024" spans="1:21" ht="14.4" customHeight="1" x14ac:dyDescent="0.3">
      <c r="A1024" s="649">
        <v>21</v>
      </c>
      <c r="B1024" s="650" t="s">
        <v>581</v>
      </c>
      <c r="C1024" s="650">
        <v>89301212</v>
      </c>
      <c r="D1024" s="729" t="s">
        <v>5559</v>
      </c>
      <c r="E1024" s="730" t="s">
        <v>3643</v>
      </c>
      <c r="F1024" s="650" t="s">
        <v>3625</v>
      </c>
      <c r="G1024" s="650" t="s">
        <v>4086</v>
      </c>
      <c r="H1024" s="650" t="s">
        <v>582</v>
      </c>
      <c r="I1024" s="650" t="s">
        <v>4685</v>
      </c>
      <c r="J1024" s="650" t="s">
        <v>4088</v>
      </c>
      <c r="K1024" s="650" t="s">
        <v>4686</v>
      </c>
      <c r="L1024" s="651">
        <v>106.23</v>
      </c>
      <c r="M1024" s="651">
        <v>2018.37</v>
      </c>
      <c r="N1024" s="650">
        <v>19</v>
      </c>
      <c r="O1024" s="731">
        <v>18</v>
      </c>
      <c r="P1024" s="651">
        <v>1380.99</v>
      </c>
      <c r="Q1024" s="666">
        <v>0.68421052631578949</v>
      </c>
      <c r="R1024" s="650">
        <v>13</v>
      </c>
      <c r="S1024" s="666">
        <v>0.68421052631578949</v>
      </c>
      <c r="T1024" s="731">
        <v>12</v>
      </c>
      <c r="U1024" s="689">
        <v>0.66666666666666663</v>
      </c>
    </row>
    <row r="1025" spans="1:21" ht="14.4" customHeight="1" x14ac:dyDescent="0.3">
      <c r="A1025" s="649">
        <v>21</v>
      </c>
      <c r="B1025" s="650" t="s">
        <v>581</v>
      </c>
      <c r="C1025" s="650">
        <v>89301212</v>
      </c>
      <c r="D1025" s="729" t="s">
        <v>5559</v>
      </c>
      <c r="E1025" s="730" t="s">
        <v>3643</v>
      </c>
      <c r="F1025" s="650" t="s">
        <v>3625</v>
      </c>
      <c r="G1025" s="650" t="s">
        <v>4086</v>
      </c>
      <c r="H1025" s="650" t="s">
        <v>582</v>
      </c>
      <c r="I1025" s="650" t="s">
        <v>4687</v>
      </c>
      <c r="J1025" s="650" t="s">
        <v>4088</v>
      </c>
      <c r="K1025" s="650" t="s">
        <v>4686</v>
      </c>
      <c r="L1025" s="651">
        <v>106.23</v>
      </c>
      <c r="M1025" s="651">
        <v>106.23</v>
      </c>
      <c r="N1025" s="650">
        <v>1</v>
      </c>
      <c r="O1025" s="731">
        <v>1</v>
      </c>
      <c r="P1025" s="651">
        <v>106.23</v>
      </c>
      <c r="Q1025" s="666">
        <v>1</v>
      </c>
      <c r="R1025" s="650">
        <v>1</v>
      </c>
      <c r="S1025" s="666">
        <v>1</v>
      </c>
      <c r="T1025" s="731">
        <v>1</v>
      </c>
      <c r="U1025" s="689">
        <v>1</v>
      </c>
    </row>
    <row r="1026" spans="1:21" ht="14.4" customHeight="1" x14ac:dyDescent="0.3">
      <c r="A1026" s="649">
        <v>21</v>
      </c>
      <c r="B1026" s="650" t="s">
        <v>581</v>
      </c>
      <c r="C1026" s="650">
        <v>89301212</v>
      </c>
      <c r="D1026" s="729" t="s">
        <v>5559</v>
      </c>
      <c r="E1026" s="730" t="s">
        <v>3643</v>
      </c>
      <c r="F1026" s="650" t="s">
        <v>3625</v>
      </c>
      <c r="G1026" s="650" t="s">
        <v>3913</v>
      </c>
      <c r="H1026" s="650" t="s">
        <v>582</v>
      </c>
      <c r="I1026" s="650" t="s">
        <v>4688</v>
      </c>
      <c r="J1026" s="650" t="s">
        <v>4689</v>
      </c>
      <c r="K1026" s="650" t="s">
        <v>3916</v>
      </c>
      <c r="L1026" s="651">
        <v>275.23</v>
      </c>
      <c r="M1026" s="651">
        <v>550.46</v>
      </c>
      <c r="N1026" s="650">
        <v>2</v>
      </c>
      <c r="O1026" s="731">
        <v>1</v>
      </c>
      <c r="P1026" s="651"/>
      <c r="Q1026" s="666">
        <v>0</v>
      </c>
      <c r="R1026" s="650"/>
      <c r="S1026" s="666">
        <v>0</v>
      </c>
      <c r="T1026" s="731"/>
      <c r="U1026" s="689">
        <v>0</v>
      </c>
    </row>
    <row r="1027" spans="1:21" ht="14.4" customHeight="1" x14ac:dyDescent="0.3">
      <c r="A1027" s="649">
        <v>21</v>
      </c>
      <c r="B1027" s="650" t="s">
        <v>581</v>
      </c>
      <c r="C1027" s="650">
        <v>89301212</v>
      </c>
      <c r="D1027" s="729" t="s">
        <v>5559</v>
      </c>
      <c r="E1027" s="730" t="s">
        <v>3643</v>
      </c>
      <c r="F1027" s="650" t="s">
        <v>3625</v>
      </c>
      <c r="G1027" s="650" t="s">
        <v>3677</v>
      </c>
      <c r="H1027" s="650" t="s">
        <v>582</v>
      </c>
      <c r="I1027" s="650" t="s">
        <v>1060</v>
      </c>
      <c r="J1027" s="650" t="s">
        <v>1061</v>
      </c>
      <c r="K1027" s="650" t="s">
        <v>1062</v>
      </c>
      <c r="L1027" s="651">
        <v>95.25</v>
      </c>
      <c r="M1027" s="651">
        <v>476.25</v>
      </c>
      <c r="N1027" s="650">
        <v>5</v>
      </c>
      <c r="O1027" s="731">
        <v>3</v>
      </c>
      <c r="P1027" s="651">
        <v>95.25</v>
      </c>
      <c r="Q1027" s="666">
        <v>0.2</v>
      </c>
      <c r="R1027" s="650">
        <v>1</v>
      </c>
      <c r="S1027" s="666">
        <v>0.2</v>
      </c>
      <c r="T1027" s="731">
        <v>0.5</v>
      </c>
      <c r="U1027" s="689">
        <v>0.16666666666666666</v>
      </c>
    </row>
    <row r="1028" spans="1:21" ht="14.4" customHeight="1" x14ac:dyDescent="0.3">
      <c r="A1028" s="649">
        <v>21</v>
      </c>
      <c r="B1028" s="650" t="s">
        <v>581</v>
      </c>
      <c r="C1028" s="650">
        <v>89301212</v>
      </c>
      <c r="D1028" s="729" t="s">
        <v>5559</v>
      </c>
      <c r="E1028" s="730" t="s">
        <v>3643</v>
      </c>
      <c r="F1028" s="650" t="s">
        <v>3625</v>
      </c>
      <c r="G1028" s="650" t="s">
        <v>3677</v>
      </c>
      <c r="H1028" s="650" t="s">
        <v>582</v>
      </c>
      <c r="I1028" s="650" t="s">
        <v>3848</v>
      </c>
      <c r="J1028" s="650" t="s">
        <v>3849</v>
      </c>
      <c r="K1028" s="650" t="s">
        <v>2518</v>
      </c>
      <c r="L1028" s="651">
        <v>44.8</v>
      </c>
      <c r="M1028" s="651">
        <v>44.8</v>
      </c>
      <c r="N1028" s="650">
        <v>1</v>
      </c>
      <c r="O1028" s="731">
        <v>1</v>
      </c>
      <c r="P1028" s="651">
        <v>44.8</v>
      </c>
      <c r="Q1028" s="666">
        <v>1</v>
      </c>
      <c r="R1028" s="650">
        <v>1</v>
      </c>
      <c r="S1028" s="666">
        <v>1</v>
      </c>
      <c r="T1028" s="731">
        <v>1</v>
      </c>
      <c r="U1028" s="689">
        <v>1</v>
      </c>
    </row>
    <row r="1029" spans="1:21" ht="14.4" customHeight="1" x14ac:dyDescent="0.3">
      <c r="A1029" s="649">
        <v>21</v>
      </c>
      <c r="B1029" s="650" t="s">
        <v>581</v>
      </c>
      <c r="C1029" s="650">
        <v>89301212</v>
      </c>
      <c r="D1029" s="729" t="s">
        <v>5559</v>
      </c>
      <c r="E1029" s="730" t="s">
        <v>3643</v>
      </c>
      <c r="F1029" s="650" t="s">
        <v>3625</v>
      </c>
      <c r="G1029" s="650" t="s">
        <v>3677</v>
      </c>
      <c r="H1029" s="650" t="s">
        <v>582</v>
      </c>
      <c r="I1029" s="650" t="s">
        <v>3848</v>
      </c>
      <c r="J1029" s="650" t="s">
        <v>3849</v>
      </c>
      <c r="K1029" s="650" t="s">
        <v>2518</v>
      </c>
      <c r="L1029" s="651">
        <v>47.63</v>
      </c>
      <c r="M1029" s="651">
        <v>47.63</v>
      </c>
      <c r="N1029" s="650">
        <v>1</v>
      </c>
      <c r="O1029" s="731">
        <v>0.5</v>
      </c>
      <c r="P1029" s="651"/>
      <c r="Q1029" s="666">
        <v>0</v>
      </c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21</v>
      </c>
      <c r="B1030" s="650" t="s">
        <v>581</v>
      </c>
      <c r="C1030" s="650">
        <v>89301212</v>
      </c>
      <c r="D1030" s="729" t="s">
        <v>5559</v>
      </c>
      <c r="E1030" s="730" t="s">
        <v>3643</v>
      </c>
      <c r="F1030" s="650" t="s">
        <v>3625</v>
      </c>
      <c r="G1030" s="650" t="s">
        <v>3692</v>
      </c>
      <c r="H1030" s="650" t="s">
        <v>1839</v>
      </c>
      <c r="I1030" s="650" t="s">
        <v>1941</v>
      </c>
      <c r="J1030" s="650" t="s">
        <v>3506</v>
      </c>
      <c r="K1030" s="650" t="s">
        <v>3507</v>
      </c>
      <c r="L1030" s="651">
        <v>6.98</v>
      </c>
      <c r="M1030" s="651">
        <v>6.98</v>
      </c>
      <c r="N1030" s="650">
        <v>1</v>
      </c>
      <c r="O1030" s="731">
        <v>1</v>
      </c>
      <c r="P1030" s="651">
        <v>6.98</v>
      </c>
      <c r="Q1030" s="666">
        <v>1</v>
      </c>
      <c r="R1030" s="650">
        <v>1</v>
      </c>
      <c r="S1030" s="666">
        <v>1</v>
      </c>
      <c r="T1030" s="731">
        <v>1</v>
      </c>
      <c r="U1030" s="689">
        <v>1</v>
      </c>
    </row>
    <row r="1031" spans="1:21" ht="14.4" customHeight="1" x14ac:dyDescent="0.3">
      <c r="A1031" s="649">
        <v>21</v>
      </c>
      <c r="B1031" s="650" t="s">
        <v>581</v>
      </c>
      <c r="C1031" s="650">
        <v>89301212</v>
      </c>
      <c r="D1031" s="729" t="s">
        <v>5559</v>
      </c>
      <c r="E1031" s="730" t="s">
        <v>3643</v>
      </c>
      <c r="F1031" s="650" t="s">
        <v>3625</v>
      </c>
      <c r="G1031" s="650" t="s">
        <v>3692</v>
      </c>
      <c r="H1031" s="650" t="s">
        <v>1839</v>
      </c>
      <c r="I1031" s="650" t="s">
        <v>2028</v>
      </c>
      <c r="J1031" s="650" t="s">
        <v>3508</v>
      </c>
      <c r="K1031" s="650" t="s">
        <v>3509</v>
      </c>
      <c r="L1031" s="651">
        <v>10.73</v>
      </c>
      <c r="M1031" s="651">
        <v>10.73</v>
      </c>
      <c r="N1031" s="650">
        <v>1</v>
      </c>
      <c r="O1031" s="731">
        <v>1</v>
      </c>
      <c r="P1031" s="651">
        <v>10.73</v>
      </c>
      <c r="Q1031" s="666">
        <v>1</v>
      </c>
      <c r="R1031" s="650">
        <v>1</v>
      </c>
      <c r="S1031" s="666">
        <v>1</v>
      </c>
      <c r="T1031" s="731">
        <v>1</v>
      </c>
      <c r="U1031" s="689">
        <v>1</v>
      </c>
    </row>
    <row r="1032" spans="1:21" ht="14.4" customHeight="1" x14ac:dyDescent="0.3">
      <c r="A1032" s="649">
        <v>21</v>
      </c>
      <c r="B1032" s="650" t="s">
        <v>581</v>
      </c>
      <c r="C1032" s="650">
        <v>89301212</v>
      </c>
      <c r="D1032" s="729" t="s">
        <v>5559</v>
      </c>
      <c r="E1032" s="730" t="s">
        <v>3643</v>
      </c>
      <c r="F1032" s="650" t="s">
        <v>3625</v>
      </c>
      <c r="G1032" s="650" t="s">
        <v>3692</v>
      </c>
      <c r="H1032" s="650" t="s">
        <v>1839</v>
      </c>
      <c r="I1032" s="650" t="s">
        <v>2920</v>
      </c>
      <c r="J1032" s="650" t="s">
        <v>3583</v>
      </c>
      <c r="K1032" s="650" t="s">
        <v>2802</v>
      </c>
      <c r="L1032" s="651">
        <v>17.690000000000001</v>
      </c>
      <c r="M1032" s="651">
        <v>53.070000000000007</v>
      </c>
      <c r="N1032" s="650">
        <v>3</v>
      </c>
      <c r="O1032" s="731">
        <v>0.5</v>
      </c>
      <c r="P1032" s="651"/>
      <c r="Q1032" s="666">
        <v>0</v>
      </c>
      <c r="R1032" s="650"/>
      <c r="S1032" s="666">
        <v>0</v>
      </c>
      <c r="T1032" s="731"/>
      <c r="U1032" s="689">
        <v>0</v>
      </c>
    </row>
    <row r="1033" spans="1:21" ht="14.4" customHeight="1" x14ac:dyDescent="0.3">
      <c r="A1033" s="649">
        <v>21</v>
      </c>
      <c r="B1033" s="650" t="s">
        <v>581</v>
      </c>
      <c r="C1033" s="650">
        <v>89301212</v>
      </c>
      <c r="D1033" s="729" t="s">
        <v>5559</v>
      </c>
      <c r="E1033" s="730" t="s">
        <v>3643</v>
      </c>
      <c r="F1033" s="650" t="s">
        <v>3625</v>
      </c>
      <c r="G1033" s="650" t="s">
        <v>3697</v>
      </c>
      <c r="H1033" s="650" t="s">
        <v>582</v>
      </c>
      <c r="I1033" s="650" t="s">
        <v>2175</v>
      </c>
      <c r="J1033" s="650" t="s">
        <v>3453</v>
      </c>
      <c r="K1033" s="650" t="s">
        <v>3454</v>
      </c>
      <c r="L1033" s="651">
        <v>333.31</v>
      </c>
      <c r="M1033" s="651">
        <v>999.93000000000006</v>
      </c>
      <c r="N1033" s="650">
        <v>3</v>
      </c>
      <c r="O1033" s="731">
        <v>3</v>
      </c>
      <c r="P1033" s="651">
        <v>666.62</v>
      </c>
      <c r="Q1033" s="666">
        <v>0.66666666666666663</v>
      </c>
      <c r="R1033" s="650">
        <v>2</v>
      </c>
      <c r="S1033" s="666">
        <v>0.66666666666666663</v>
      </c>
      <c r="T1033" s="731">
        <v>2</v>
      </c>
      <c r="U1033" s="689">
        <v>0.66666666666666663</v>
      </c>
    </row>
    <row r="1034" spans="1:21" ht="14.4" customHeight="1" x14ac:dyDescent="0.3">
      <c r="A1034" s="649">
        <v>21</v>
      </c>
      <c r="B1034" s="650" t="s">
        <v>581</v>
      </c>
      <c r="C1034" s="650">
        <v>89301212</v>
      </c>
      <c r="D1034" s="729" t="s">
        <v>5559</v>
      </c>
      <c r="E1034" s="730" t="s">
        <v>3643</v>
      </c>
      <c r="F1034" s="650" t="s">
        <v>3625</v>
      </c>
      <c r="G1034" s="650" t="s">
        <v>3697</v>
      </c>
      <c r="H1034" s="650" t="s">
        <v>582</v>
      </c>
      <c r="I1034" s="650" t="s">
        <v>2175</v>
      </c>
      <c r="J1034" s="650" t="s">
        <v>3453</v>
      </c>
      <c r="K1034" s="650" t="s">
        <v>3454</v>
      </c>
      <c r="L1034" s="651">
        <v>156.86000000000001</v>
      </c>
      <c r="M1034" s="651">
        <v>156.86000000000001</v>
      </c>
      <c r="N1034" s="650">
        <v>1</v>
      </c>
      <c r="O1034" s="731">
        <v>1</v>
      </c>
      <c r="P1034" s="651">
        <v>156.86000000000001</v>
      </c>
      <c r="Q1034" s="666">
        <v>1</v>
      </c>
      <c r="R1034" s="650">
        <v>1</v>
      </c>
      <c r="S1034" s="666">
        <v>1</v>
      </c>
      <c r="T1034" s="731">
        <v>1</v>
      </c>
      <c r="U1034" s="689">
        <v>1</v>
      </c>
    </row>
    <row r="1035" spans="1:21" ht="14.4" customHeight="1" x14ac:dyDescent="0.3">
      <c r="A1035" s="649">
        <v>21</v>
      </c>
      <c r="B1035" s="650" t="s">
        <v>581</v>
      </c>
      <c r="C1035" s="650">
        <v>89301212</v>
      </c>
      <c r="D1035" s="729" t="s">
        <v>5559</v>
      </c>
      <c r="E1035" s="730" t="s">
        <v>3643</v>
      </c>
      <c r="F1035" s="650" t="s">
        <v>3625</v>
      </c>
      <c r="G1035" s="650" t="s">
        <v>4170</v>
      </c>
      <c r="H1035" s="650" t="s">
        <v>1839</v>
      </c>
      <c r="I1035" s="650" t="s">
        <v>4171</v>
      </c>
      <c r="J1035" s="650" t="s">
        <v>4172</v>
      </c>
      <c r="K1035" s="650" t="s">
        <v>4173</v>
      </c>
      <c r="L1035" s="651">
        <v>804.58</v>
      </c>
      <c r="M1035" s="651">
        <v>106204.56000000003</v>
      </c>
      <c r="N1035" s="650">
        <v>132</v>
      </c>
      <c r="O1035" s="731">
        <v>45.5</v>
      </c>
      <c r="P1035" s="651">
        <v>83676.320000000022</v>
      </c>
      <c r="Q1035" s="666">
        <v>0.78787878787878785</v>
      </c>
      <c r="R1035" s="650">
        <v>104</v>
      </c>
      <c r="S1035" s="666">
        <v>0.78787878787878785</v>
      </c>
      <c r="T1035" s="731">
        <v>35.5</v>
      </c>
      <c r="U1035" s="689">
        <v>0.78021978021978022</v>
      </c>
    </row>
    <row r="1036" spans="1:21" ht="14.4" customHeight="1" x14ac:dyDescent="0.3">
      <c r="A1036" s="649">
        <v>21</v>
      </c>
      <c r="B1036" s="650" t="s">
        <v>581</v>
      </c>
      <c r="C1036" s="650">
        <v>89301212</v>
      </c>
      <c r="D1036" s="729" t="s">
        <v>5559</v>
      </c>
      <c r="E1036" s="730" t="s">
        <v>3643</v>
      </c>
      <c r="F1036" s="650" t="s">
        <v>3625</v>
      </c>
      <c r="G1036" s="650" t="s">
        <v>4170</v>
      </c>
      <c r="H1036" s="650" t="s">
        <v>582</v>
      </c>
      <c r="I1036" s="650" t="s">
        <v>4174</v>
      </c>
      <c r="J1036" s="650" t="s">
        <v>4175</v>
      </c>
      <c r="K1036" s="650" t="s">
        <v>4176</v>
      </c>
      <c r="L1036" s="651">
        <v>750.95</v>
      </c>
      <c r="M1036" s="651">
        <v>4505.7000000000007</v>
      </c>
      <c r="N1036" s="650">
        <v>6</v>
      </c>
      <c r="O1036" s="731">
        <v>2</v>
      </c>
      <c r="P1036" s="651"/>
      <c r="Q1036" s="666">
        <v>0</v>
      </c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21</v>
      </c>
      <c r="B1037" s="650" t="s">
        <v>581</v>
      </c>
      <c r="C1037" s="650">
        <v>89301212</v>
      </c>
      <c r="D1037" s="729" t="s">
        <v>5559</v>
      </c>
      <c r="E1037" s="730" t="s">
        <v>3643</v>
      </c>
      <c r="F1037" s="650" t="s">
        <v>3625</v>
      </c>
      <c r="G1037" s="650" t="s">
        <v>4170</v>
      </c>
      <c r="H1037" s="650" t="s">
        <v>582</v>
      </c>
      <c r="I1037" s="650" t="s">
        <v>4690</v>
      </c>
      <c r="J1037" s="650" t="s">
        <v>4175</v>
      </c>
      <c r="K1037" s="650" t="s">
        <v>4173</v>
      </c>
      <c r="L1037" s="651">
        <v>0</v>
      </c>
      <c r="M1037" s="651">
        <v>0</v>
      </c>
      <c r="N1037" s="650">
        <v>9</v>
      </c>
      <c r="O1037" s="731">
        <v>3</v>
      </c>
      <c r="P1037" s="651">
        <v>0</v>
      </c>
      <c r="Q1037" s="666"/>
      <c r="R1037" s="650">
        <v>3</v>
      </c>
      <c r="S1037" s="666">
        <v>0.33333333333333331</v>
      </c>
      <c r="T1037" s="731">
        <v>1</v>
      </c>
      <c r="U1037" s="689">
        <v>0.33333333333333331</v>
      </c>
    </row>
    <row r="1038" spans="1:21" ht="14.4" customHeight="1" x14ac:dyDescent="0.3">
      <c r="A1038" s="649">
        <v>21</v>
      </c>
      <c r="B1038" s="650" t="s">
        <v>581</v>
      </c>
      <c r="C1038" s="650">
        <v>89301212</v>
      </c>
      <c r="D1038" s="729" t="s">
        <v>5559</v>
      </c>
      <c r="E1038" s="730" t="s">
        <v>3643</v>
      </c>
      <c r="F1038" s="650" t="s">
        <v>3625</v>
      </c>
      <c r="G1038" s="650" t="s">
        <v>4170</v>
      </c>
      <c r="H1038" s="650" t="s">
        <v>582</v>
      </c>
      <c r="I1038" s="650" t="s">
        <v>4691</v>
      </c>
      <c r="J1038" s="650" t="s">
        <v>4175</v>
      </c>
      <c r="K1038" s="650" t="s">
        <v>4176</v>
      </c>
      <c r="L1038" s="651">
        <v>750.95</v>
      </c>
      <c r="M1038" s="651">
        <v>2252.8500000000004</v>
      </c>
      <c r="N1038" s="650">
        <v>3</v>
      </c>
      <c r="O1038" s="731">
        <v>1</v>
      </c>
      <c r="P1038" s="651">
        <v>2252.8500000000004</v>
      </c>
      <c r="Q1038" s="666">
        <v>1</v>
      </c>
      <c r="R1038" s="650">
        <v>3</v>
      </c>
      <c r="S1038" s="666">
        <v>1</v>
      </c>
      <c r="T1038" s="731">
        <v>1</v>
      </c>
      <c r="U1038" s="689">
        <v>1</v>
      </c>
    </row>
    <row r="1039" spans="1:21" ht="14.4" customHeight="1" x14ac:dyDescent="0.3">
      <c r="A1039" s="649">
        <v>21</v>
      </c>
      <c r="B1039" s="650" t="s">
        <v>581</v>
      </c>
      <c r="C1039" s="650">
        <v>89301212</v>
      </c>
      <c r="D1039" s="729" t="s">
        <v>5559</v>
      </c>
      <c r="E1039" s="730" t="s">
        <v>3643</v>
      </c>
      <c r="F1039" s="650" t="s">
        <v>3625</v>
      </c>
      <c r="G1039" s="650" t="s">
        <v>3681</v>
      </c>
      <c r="H1039" s="650" t="s">
        <v>582</v>
      </c>
      <c r="I1039" s="650" t="s">
        <v>3682</v>
      </c>
      <c r="J1039" s="650" t="s">
        <v>3683</v>
      </c>
      <c r="K1039" s="650" t="s">
        <v>3684</v>
      </c>
      <c r="L1039" s="651">
        <v>1789.73</v>
      </c>
      <c r="M1039" s="651">
        <v>7158.92</v>
      </c>
      <c r="N1039" s="650">
        <v>4</v>
      </c>
      <c r="O1039" s="731">
        <v>0.5</v>
      </c>
      <c r="P1039" s="651">
        <v>7158.92</v>
      </c>
      <c r="Q1039" s="666">
        <v>1</v>
      </c>
      <c r="R1039" s="650">
        <v>4</v>
      </c>
      <c r="S1039" s="666">
        <v>1</v>
      </c>
      <c r="T1039" s="731">
        <v>0.5</v>
      </c>
      <c r="U1039" s="689">
        <v>1</v>
      </c>
    </row>
    <row r="1040" spans="1:21" ht="14.4" customHeight="1" x14ac:dyDescent="0.3">
      <c r="A1040" s="649">
        <v>21</v>
      </c>
      <c r="B1040" s="650" t="s">
        <v>581</v>
      </c>
      <c r="C1040" s="650">
        <v>89301212</v>
      </c>
      <c r="D1040" s="729" t="s">
        <v>5559</v>
      </c>
      <c r="E1040" s="730" t="s">
        <v>3643</v>
      </c>
      <c r="F1040" s="650" t="s">
        <v>3625</v>
      </c>
      <c r="G1040" s="650" t="s">
        <v>4433</v>
      </c>
      <c r="H1040" s="650" t="s">
        <v>1839</v>
      </c>
      <c r="I1040" s="650" t="s">
        <v>4692</v>
      </c>
      <c r="J1040" s="650" t="s">
        <v>3556</v>
      </c>
      <c r="K1040" s="650" t="s">
        <v>4327</v>
      </c>
      <c r="L1040" s="651">
        <v>217.65</v>
      </c>
      <c r="M1040" s="651">
        <v>652.95000000000005</v>
      </c>
      <c r="N1040" s="650">
        <v>3</v>
      </c>
      <c r="O1040" s="731">
        <v>1</v>
      </c>
      <c r="P1040" s="651">
        <v>652.95000000000005</v>
      </c>
      <c r="Q1040" s="666">
        <v>1</v>
      </c>
      <c r="R1040" s="650">
        <v>3</v>
      </c>
      <c r="S1040" s="666">
        <v>1</v>
      </c>
      <c r="T1040" s="731">
        <v>1</v>
      </c>
      <c r="U1040" s="689">
        <v>1</v>
      </c>
    </row>
    <row r="1041" spans="1:21" ht="14.4" customHeight="1" x14ac:dyDescent="0.3">
      <c r="A1041" s="649">
        <v>21</v>
      </c>
      <c r="B1041" s="650" t="s">
        <v>581</v>
      </c>
      <c r="C1041" s="650">
        <v>89301212</v>
      </c>
      <c r="D1041" s="729" t="s">
        <v>5559</v>
      </c>
      <c r="E1041" s="730" t="s">
        <v>3643</v>
      </c>
      <c r="F1041" s="650" t="s">
        <v>3625</v>
      </c>
      <c r="G1041" s="650" t="s">
        <v>4177</v>
      </c>
      <c r="H1041" s="650" t="s">
        <v>1839</v>
      </c>
      <c r="I1041" s="650" t="s">
        <v>2260</v>
      </c>
      <c r="J1041" s="650" t="s">
        <v>2261</v>
      </c>
      <c r="K1041" s="650" t="s">
        <v>2262</v>
      </c>
      <c r="L1041" s="651">
        <v>222.25</v>
      </c>
      <c r="M1041" s="651">
        <v>222.25</v>
      </c>
      <c r="N1041" s="650">
        <v>1</v>
      </c>
      <c r="O1041" s="731">
        <v>1</v>
      </c>
      <c r="P1041" s="651"/>
      <c r="Q1041" s="666">
        <v>0</v>
      </c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21</v>
      </c>
      <c r="B1042" s="650" t="s">
        <v>581</v>
      </c>
      <c r="C1042" s="650">
        <v>89301212</v>
      </c>
      <c r="D1042" s="729" t="s">
        <v>5559</v>
      </c>
      <c r="E1042" s="730" t="s">
        <v>3643</v>
      </c>
      <c r="F1042" s="650" t="s">
        <v>3625</v>
      </c>
      <c r="G1042" s="650" t="s">
        <v>4494</v>
      </c>
      <c r="H1042" s="650" t="s">
        <v>582</v>
      </c>
      <c r="I1042" s="650" t="s">
        <v>4693</v>
      </c>
      <c r="J1042" s="650" t="s">
        <v>4496</v>
      </c>
      <c r="K1042" s="650" t="s">
        <v>4694</v>
      </c>
      <c r="L1042" s="651">
        <v>0</v>
      </c>
      <c r="M1042" s="651">
        <v>0</v>
      </c>
      <c r="N1042" s="650">
        <v>1</v>
      </c>
      <c r="O1042" s="731">
        <v>1</v>
      </c>
      <c r="P1042" s="651"/>
      <c r="Q1042" s="666"/>
      <c r="R1042" s="650"/>
      <c r="S1042" s="666">
        <v>0</v>
      </c>
      <c r="T1042" s="731"/>
      <c r="U1042" s="689">
        <v>0</v>
      </c>
    </row>
    <row r="1043" spans="1:21" ht="14.4" customHeight="1" x14ac:dyDescent="0.3">
      <c r="A1043" s="649">
        <v>21</v>
      </c>
      <c r="B1043" s="650" t="s">
        <v>581</v>
      </c>
      <c r="C1043" s="650">
        <v>89301212</v>
      </c>
      <c r="D1043" s="729" t="s">
        <v>5559</v>
      </c>
      <c r="E1043" s="730" t="s">
        <v>3643</v>
      </c>
      <c r="F1043" s="650" t="s">
        <v>3625</v>
      </c>
      <c r="G1043" s="650" t="s">
        <v>4494</v>
      </c>
      <c r="H1043" s="650" t="s">
        <v>582</v>
      </c>
      <c r="I1043" s="650" t="s">
        <v>4495</v>
      </c>
      <c r="J1043" s="650" t="s">
        <v>4496</v>
      </c>
      <c r="K1043" s="650" t="s">
        <v>4497</v>
      </c>
      <c r="L1043" s="651">
        <v>68.3</v>
      </c>
      <c r="M1043" s="651">
        <v>341.5</v>
      </c>
      <c r="N1043" s="650">
        <v>5</v>
      </c>
      <c r="O1043" s="731">
        <v>4.5</v>
      </c>
      <c r="P1043" s="651">
        <v>68.3</v>
      </c>
      <c r="Q1043" s="666">
        <v>0.19999999999999998</v>
      </c>
      <c r="R1043" s="650">
        <v>1</v>
      </c>
      <c r="S1043" s="666">
        <v>0.2</v>
      </c>
      <c r="T1043" s="731">
        <v>1</v>
      </c>
      <c r="U1043" s="689">
        <v>0.22222222222222221</v>
      </c>
    </row>
    <row r="1044" spans="1:21" ht="14.4" customHeight="1" x14ac:dyDescent="0.3">
      <c r="A1044" s="649">
        <v>21</v>
      </c>
      <c r="B1044" s="650" t="s">
        <v>581</v>
      </c>
      <c r="C1044" s="650">
        <v>89301212</v>
      </c>
      <c r="D1044" s="729" t="s">
        <v>5559</v>
      </c>
      <c r="E1044" s="730" t="s">
        <v>3643</v>
      </c>
      <c r="F1044" s="650" t="s">
        <v>3625</v>
      </c>
      <c r="G1044" s="650" t="s">
        <v>3700</v>
      </c>
      <c r="H1044" s="650" t="s">
        <v>582</v>
      </c>
      <c r="I1044" s="650" t="s">
        <v>930</v>
      </c>
      <c r="J1044" s="650" t="s">
        <v>4092</v>
      </c>
      <c r="K1044" s="650" t="s">
        <v>4093</v>
      </c>
      <c r="L1044" s="651">
        <v>0</v>
      </c>
      <c r="M1044" s="651">
        <v>0</v>
      </c>
      <c r="N1044" s="650">
        <v>1</v>
      </c>
      <c r="O1044" s="731">
        <v>1</v>
      </c>
      <c r="P1044" s="651">
        <v>0</v>
      </c>
      <c r="Q1044" s="666"/>
      <c r="R1044" s="650">
        <v>1</v>
      </c>
      <c r="S1044" s="666">
        <v>1</v>
      </c>
      <c r="T1044" s="731">
        <v>1</v>
      </c>
      <c r="U1044" s="689">
        <v>1</v>
      </c>
    </row>
    <row r="1045" spans="1:21" ht="14.4" customHeight="1" x14ac:dyDescent="0.3">
      <c r="A1045" s="649">
        <v>21</v>
      </c>
      <c r="B1045" s="650" t="s">
        <v>581</v>
      </c>
      <c r="C1045" s="650">
        <v>89301212</v>
      </c>
      <c r="D1045" s="729" t="s">
        <v>5559</v>
      </c>
      <c r="E1045" s="730" t="s">
        <v>3643</v>
      </c>
      <c r="F1045" s="650" t="s">
        <v>3625</v>
      </c>
      <c r="G1045" s="650" t="s">
        <v>3700</v>
      </c>
      <c r="H1045" s="650" t="s">
        <v>582</v>
      </c>
      <c r="I1045" s="650" t="s">
        <v>934</v>
      </c>
      <c r="J1045" s="650" t="s">
        <v>3702</v>
      </c>
      <c r="K1045" s="650" t="s">
        <v>1967</v>
      </c>
      <c r="L1045" s="651">
        <v>0</v>
      </c>
      <c r="M1045" s="651">
        <v>0</v>
      </c>
      <c r="N1045" s="650">
        <v>7</v>
      </c>
      <c r="O1045" s="731">
        <v>3.5</v>
      </c>
      <c r="P1045" s="651"/>
      <c r="Q1045" s="666"/>
      <c r="R1045" s="650"/>
      <c r="S1045" s="666">
        <v>0</v>
      </c>
      <c r="T1045" s="731"/>
      <c r="U1045" s="689">
        <v>0</v>
      </c>
    </row>
    <row r="1046" spans="1:21" ht="14.4" customHeight="1" x14ac:dyDescent="0.3">
      <c r="A1046" s="649">
        <v>21</v>
      </c>
      <c r="B1046" s="650" t="s">
        <v>581</v>
      </c>
      <c r="C1046" s="650">
        <v>89301212</v>
      </c>
      <c r="D1046" s="729" t="s">
        <v>5559</v>
      </c>
      <c r="E1046" s="730" t="s">
        <v>3643</v>
      </c>
      <c r="F1046" s="650" t="s">
        <v>3625</v>
      </c>
      <c r="G1046" s="650" t="s">
        <v>3700</v>
      </c>
      <c r="H1046" s="650" t="s">
        <v>582</v>
      </c>
      <c r="I1046" s="650" t="s">
        <v>4695</v>
      </c>
      <c r="J1046" s="650" t="s">
        <v>3702</v>
      </c>
      <c r="K1046" s="650" t="s">
        <v>1967</v>
      </c>
      <c r="L1046" s="651">
        <v>0</v>
      </c>
      <c r="M1046" s="651">
        <v>0</v>
      </c>
      <c r="N1046" s="650">
        <v>1</v>
      </c>
      <c r="O1046" s="731">
        <v>1</v>
      </c>
      <c r="P1046" s="651">
        <v>0</v>
      </c>
      <c r="Q1046" s="666"/>
      <c r="R1046" s="650">
        <v>1</v>
      </c>
      <c r="S1046" s="666">
        <v>1</v>
      </c>
      <c r="T1046" s="731">
        <v>1</v>
      </c>
      <c r="U1046" s="689">
        <v>1</v>
      </c>
    </row>
    <row r="1047" spans="1:21" ht="14.4" customHeight="1" x14ac:dyDescent="0.3">
      <c r="A1047" s="649">
        <v>21</v>
      </c>
      <c r="B1047" s="650" t="s">
        <v>581</v>
      </c>
      <c r="C1047" s="650">
        <v>89301212</v>
      </c>
      <c r="D1047" s="729" t="s">
        <v>5559</v>
      </c>
      <c r="E1047" s="730" t="s">
        <v>3643</v>
      </c>
      <c r="F1047" s="650" t="s">
        <v>3625</v>
      </c>
      <c r="G1047" s="650" t="s">
        <v>3700</v>
      </c>
      <c r="H1047" s="650" t="s">
        <v>582</v>
      </c>
      <c r="I1047" s="650" t="s">
        <v>4437</v>
      </c>
      <c r="J1047" s="650" t="s">
        <v>4092</v>
      </c>
      <c r="K1047" s="650" t="s">
        <v>4093</v>
      </c>
      <c r="L1047" s="651">
        <v>0</v>
      </c>
      <c r="M1047" s="651">
        <v>0</v>
      </c>
      <c r="N1047" s="650">
        <v>4</v>
      </c>
      <c r="O1047" s="731">
        <v>4</v>
      </c>
      <c r="P1047" s="651">
        <v>0</v>
      </c>
      <c r="Q1047" s="666"/>
      <c r="R1047" s="650">
        <v>4</v>
      </c>
      <c r="S1047" s="666">
        <v>1</v>
      </c>
      <c r="T1047" s="731">
        <v>4</v>
      </c>
      <c r="U1047" s="689">
        <v>1</v>
      </c>
    </row>
    <row r="1048" spans="1:21" ht="14.4" customHeight="1" x14ac:dyDescent="0.3">
      <c r="A1048" s="649">
        <v>21</v>
      </c>
      <c r="B1048" s="650" t="s">
        <v>581</v>
      </c>
      <c r="C1048" s="650">
        <v>89301212</v>
      </c>
      <c r="D1048" s="729" t="s">
        <v>5559</v>
      </c>
      <c r="E1048" s="730" t="s">
        <v>3643</v>
      </c>
      <c r="F1048" s="650" t="s">
        <v>3625</v>
      </c>
      <c r="G1048" s="650" t="s">
        <v>3700</v>
      </c>
      <c r="H1048" s="650" t="s">
        <v>582</v>
      </c>
      <c r="I1048" s="650" t="s">
        <v>4502</v>
      </c>
      <c r="J1048" s="650" t="s">
        <v>4092</v>
      </c>
      <c r="K1048" s="650" t="s">
        <v>4093</v>
      </c>
      <c r="L1048" s="651">
        <v>0</v>
      </c>
      <c r="M1048" s="651">
        <v>0</v>
      </c>
      <c r="N1048" s="650">
        <v>11</v>
      </c>
      <c r="O1048" s="731">
        <v>5.5</v>
      </c>
      <c r="P1048" s="651">
        <v>0</v>
      </c>
      <c r="Q1048" s="666"/>
      <c r="R1048" s="650">
        <v>9</v>
      </c>
      <c r="S1048" s="666">
        <v>0.81818181818181823</v>
      </c>
      <c r="T1048" s="731">
        <v>5</v>
      </c>
      <c r="U1048" s="689">
        <v>0.90909090909090906</v>
      </c>
    </row>
    <row r="1049" spans="1:21" ht="14.4" customHeight="1" x14ac:dyDescent="0.3">
      <c r="A1049" s="649">
        <v>21</v>
      </c>
      <c r="B1049" s="650" t="s">
        <v>581</v>
      </c>
      <c r="C1049" s="650">
        <v>89301212</v>
      </c>
      <c r="D1049" s="729" t="s">
        <v>5559</v>
      </c>
      <c r="E1049" s="730" t="s">
        <v>3643</v>
      </c>
      <c r="F1049" s="650" t="s">
        <v>3625</v>
      </c>
      <c r="G1049" s="650" t="s">
        <v>4696</v>
      </c>
      <c r="H1049" s="650" t="s">
        <v>582</v>
      </c>
      <c r="I1049" s="650" t="s">
        <v>4697</v>
      </c>
      <c r="J1049" s="650" t="s">
        <v>4698</v>
      </c>
      <c r="K1049" s="650" t="s">
        <v>1165</v>
      </c>
      <c r="L1049" s="651">
        <v>0</v>
      </c>
      <c r="M1049" s="651">
        <v>0</v>
      </c>
      <c r="N1049" s="650">
        <v>1</v>
      </c>
      <c r="O1049" s="731">
        <v>0.5</v>
      </c>
      <c r="P1049" s="651"/>
      <c r="Q1049" s="666"/>
      <c r="R1049" s="650"/>
      <c r="S1049" s="666">
        <v>0</v>
      </c>
      <c r="T1049" s="731"/>
      <c r="U1049" s="689">
        <v>0</v>
      </c>
    </row>
    <row r="1050" spans="1:21" ht="14.4" customHeight="1" x14ac:dyDescent="0.3">
      <c r="A1050" s="649">
        <v>21</v>
      </c>
      <c r="B1050" s="650" t="s">
        <v>581</v>
      </c>
      <c r="C1050" s="650">
        <v>89301212</v>
      </c>
      <c r="D1050" s="729" t="s">
        <v>5559</v>
      </c>
      <c r="E1050" s="730" t="s">
        <v>3643</v>
      </c>
      <c r="F1050" s="650" t="s">
        <v>3625</v>
      </c>
      <c r="G1050" s="650" t="s">
        <v>4696</v>
      </c>
      <c r="H1050" s="650" t="s">
        <v>582</v>
      </c>
      <c r="I1050" s="650" t="s">
        <v>4699</v>
      </c>
      <c r="J1050" s="650" t="s">
        <v>2780</v>
      </c>
      <c r="K1050" s="650" t="s">
        <v>4700</v>
      </c>
      <c r="L1050" s="651">
        <v>0</v>
      </c>
      <c r="M1050" s="651">
        <v>0</v>
      </c>
      <c r="N1050" s="650">
        <v>2</v>
      </c>
      <c r="O1050" s="731">
        <v>1</v>
      </c>
      <c r="P1050" s="651">
        <v>0</v>
      </c>
      <c r="Q1050" s="666"/>
      <c r="R1050" s="650">
        <v>1</v>
      </c>
      <c r="S1050" s="666">
        <v>0.5</v>
      </c>
      <c r="T1050" s="731">
        <v>0.5</v>
      </c>
      <c r="U1050" s="689">
        <v>0.5</v>
      </c>
    </row>
    <row r="1051" spans="1:21" ht="14.4" customHeight="1" x14ac:dyDescent="0.3">
      <c r="A1051" s="649">
        <v>21</v>
      </c>
      <c r="B1051" s="650" t="s">
        <v>581</v>
      </c>
      <c r="C1051" s="650">
        <v>89301212</v>
      </c>
      <c r="D1051" s="729" t="s">
        <v>5559</v>
      </c>
      <c r="E1051" s="730" t="s">
        <v>3643</v>
      </c>
      <c r="F1051" s="650" t="s">
        <v>3625</v>
      </c>
      <c r="G1051" s="650" t="s">
        <v>3850</v>
      </c>
      <c r="H1051" s="650" t="s">
        <v>1839</v>
      </c>
      <c r="I1051" s="650" t="s">
        <v>3931</v>
      </c>
      <c r="J1051" s="650" t="s">
        <v>3932</v>
      </c>
      <c r="K1051" s="650" t="s">
        <v>3933</v>
      </c>
      <c r="L1051" s="651">
        <v>801.23</v>
      </c>
      <c r="M1051" s="651">
        <v>2403.69</v>
      </c>
      <c r="N1051" s="650">
        <v>3</v>
      </c>
      <c r="O1051" s="731">
        <v>1</v>
      </c>
      <c r="P1051" s="651">
        <v>2403.69</v>
      </c>
      <c r="Q1051" s="666">
        <v>1</v>
      </c>
      <c r="R1051" s="650">
        <v>3</v>
      </c>
      <c r="S1051" s="666">
        <v>1</v>
      </c>
      <c r="T1051" s="731">
        <v>1</v>
      </c>
      <c r="U1051" s="689">
        <v>1</v>
      </c>
    </row>
    <row r="1052" spans="1:21" ht="14.4" customHeight="1" x14ac:dyDescent="0.3">
      <c r="A1052" s="649">
        <v>21</v>
      </c>
      <c r="B1052" s="650" t="s">
        <v>581</v>
      </c>
      <c r="C1052" s="650">
        <v>89301212</v>
      </c>
      <c r="D1052" s="729" t="s">
        <v>5559</v>
      </c>
      <c r="E1052" s="730" t="s">
        <v>3643</v>
      </c>
      <c r="F1052" s="650" t="s">
        <v>3625</v>
      </c>
      <c r="G1052" s="650" t="s">
        <v>3850</v>
      </c>
      <c r="H1052" s="650" t="s">
        <v>1839</v>
      </c>
      <c r="I1052" s="650" t="s">
        <v>3851</v>
      </c>
      <c r="J1052" s="650" t="s">
        <v>3852</v>
      </c>
      <c r="K1052" s="650" t="s">
        <v>3853</v>
      </c>
      <c r="L1052" s="651">
        <v>1201.8399999999999</v>
      </c>
      <c r="M1052" s="651">
        <v>6009.1999999999989</v>
      </c>
      <c r="N1052" s="650">
        <v>5</v>
      </c>
      <c r="O1052" s="731">
        <v>2</v>
      </c>
      <c r="P1052" s="651">
        <v>6009.1999999999989</v>
      </c>
      <c r="Q1052" s="666">
        <v>1</v>
      </c>
      <c r="R1052" s="650">
        <v>5</v>
      </c>
      <c r="S1052" s="666">
        <v>1</v>
      </c>
      <c r="T1052" s="731">
        <v>2</v>
      </c>
      <c r="U1052" s="689">
        <v>1</v>
      </c>
    </row>
    <row r="1053" spans="1:21" ht="14.4" customHeight="1" x14ac:dyDescent="0.3">
      <c r="A1053" s="649">
        <v>21</v>
      </c>
      <c r="B1053" s="650" t="s">
        <v>581</v>
      </c>
      <c r="C1053" s="650">
        <v>89301212</v>
      </c>
      <c r="D1053" s="729" t="s">
        <v>5559</v>
      </c>
      <c r="E1053" s="730" t="s">
        <v>3643</v>
      </c>
      <c r="F1053" s="650" t="s">
        <v>3625</v>
      </c>
      <c r="G1053" s="650" t="s">
        <v>3937</v>
      </c>
      <c r="H1053" s="650" t="s">
        <v>1839</v>
      </c>
      <c r="I1053" s="650" t="s">
        <v>1933</v>
      </c>
      <c r="J1053" s="650" t="s">
        <v>1934</v>
      </c>
      <c r="K1053" s="650" t="s">
        <v>1903</v>
      </c>
      <c r="L1053" s="651">
        <v>137.74</v>
      </c>
      <c r="M1053" s="651">
        <v>137.74</v>
      </c>
      <c r="N1053" s="650">
        <v>1</v>
      </c>
      <c r="O1053" s="731">
        <v>0.5</v>
      </c>
      <c r="P1053" s="651"/>
      <c r="Q1053" s="666">
        <v>0</v>
      </c>
      <c r="R1053" s="650"/>
      <c r="S1053" s="666">
        <v>0</v>
      </c>
      <c r="T1053" s="731"/>
      <c r="U1053" s="689">
        <v>0</v>
      </c>
    </row>
    <row r="1054" spans="1:21" ht="14.4" customHeight="1" x14ac:dyDescent="0.3">
      <c r="A1054" s="649">
        <v>21</v>
      </c>
      <c r="B1054" s="650" t="s">
        <v>581</v>
      </c>
      <c r="C1054" s="650">
        <v>89301212</v>
      </c>
      <c r="D1054" s="729" t="s">
        <v>5559</v>
      </c>
      <c r="E1054" s="730" t="s">
        <v>3643</v>
      </c>
      <c r="F1054" s="650" t="s">
        <v>3625</v>
      </c>
      <c r="G1054" s="650" t="s">
        <v>3706</v>
      </c>
      <c r="H1054" s="650" t="s">
        <v>1839</v>
      </c>
      <c r="I1054" s="650" t="s">
        <v>1980</v>
      </c>
      <c r="J1054" s="650" t="s">
        <v>1981</v>
      </c>
      <c r="K1054" s="650" t="s">
        <v>3514</v>
      </c>
      <c r="L1054" s="651">
        <v>162.13</v>
      </c>
      <c r="M1054" s="651">
        <v>486.39</v>
      </c>
      <c r="N1054" s="650">
        <v>3</v>
      </c>
      <c r="O1054" s="731">
        <v>0.5</v>
      </c>
      <c r="P1054" s="651"/>
      <c r="Q1054" s="666">
        <v>0</v>
      </c>
      <c r="R1054" s="650"/>
      <c r="S1054" s="666">
        <v>0</v>
      </c>
      <c r="T1054" s="731"/>
      <c r="U1054" s="689">
        <v>0</v>
      </c>
    </row>
    <row r="1055" spans="1:21" ht="14.4" customHeight="1" x14ac:dyDescent="0.3">
      <c r="A1055" s="649">
        <v>21</v>
      </c>
      <c r="B1055" s="650" t="s">
        <v>581</v>
      </c>
      <c r="C1055" s="650">
        <v>89301212</v>
      </c>
      <c r="D1055" s="729" t="s">
        <v>5559</v>
      </c>
      <c r="E1055" s="730" t="s">
        <v>3643</v>
      </c>
      <c r="F1055" s="650" t="s">
        <v>3625</v>
      </c>
      <c r="G1055" s="650" t="s">
        <v>3707</v>
      </c>
      <c r="H1055" s="650" t="s">
        <v>582</v>
      </c>
      <c r="I1055" s="650" t="s">
        <v>1127</v>
      </c>
      <c r="J1055" s="650" t="s">
        <v>803</v>
      </c>
      <c r="K1055" s="650" t="s">
        <v>1035</v>
      </c>
      <c r="L1055" s="651">
        <v>137.74</v>
      </c>
      <c r="M1055" s="651">
        <v>2066.1000000000004</v>
      </c>
      <c r="N1055" s="650">
        <v>15</v>
      </c>
      <c r="O1055" s="731">
        <v>10.5</v>
      </c>
      <c r="P1055" s="651">
        <v>1101.92</v>
      </c>
      <c r="Q1055" s="666">
        <v>0.53333333333333333</v>
      </c>
      <c r="R1055" s="650">
        <v>8</v>
      </c>
      <c r="S1055" s="666">
        <v>0.53333333333333333</v>
      </c>
      <c r="T1055" s="731">
        <v>4</v>
      </c>
      <c r="U1055" s="689">
        <v>0.38095238095238093</v>
      </c>
    </row>
    <row r="1056" spans="1:21" ht="14.4" customHeight="1" x14ac:dyDescent="0.3">
      <c r="A1056" s="649">
        <v>21</v>
      </c>
      <c r="B1056" s="650" t="s">
        <v>581</v>
      </c>
      <c r="C1056" s="650">
        <v>89301212</v>
      </c>
      <c r="D1056" s="729" t="s">
        <v>5559</v>
      </c>
      <c r="E1056" s="730" t="s">
        <v>3643</v>
      </c>
      <c r="F1056" s="650" t="s">
        <v>3625</v>
      </c>
      <c r="G1056" s="650" t="s">
        <v>3707</v>
      </c>
      <c r="H1056" s="650" t="s">
        <v>582</v>
      </c>
      <c r="I1056" s="650" t="s">
        <v>1127</v>
      </c>
      <c r="J1056" s="650" t="s">
        <v>803</v>
      </c>
      <c r="K1056" s="650" t="s">
        <v>1035</v>
      </c>
      <c r="L1056" s="651">
        <v>118.82</v>
      </c>
      <c r="M1056" s="651">
        <v>475.28</v>
      </c>
      <c r="N1056" s="650">
        <v>4</v>
      </c>
      <c r="O1056" s="731">
        <v>2</v>
      </c>
      <c r="P1056" s="651">
        <v>118.82</v>
      </c>
      <c r="Q1056" s="666">
        <v>0.25</v>
      </c>
      <c r="R1056" s="650">
        <v>1</v>
      </c>
      <c r="S1056" s="666">
        <v>0.25</v>
      </c>
      <c r="T1056" s="731">
        <v>0.5</v>
      </c>
      <c r="U1056" s="689">
        <v>0.25</v>
      </c>
    </row>
    <row r="1057" spans="1:21" ht="14.4" customHeight="1" x14ac:dyDescent="0.3">
      <c r="A1057" s="649">
        <v>21</v>
      </c>
      <c r="B1057" s="650" t="s">
        <v>581</v>
      </c>
      <c r="C1057" s="650">
        <v>89301212</v>
      </c>
      <c r="D1057" s="729" t="s">
        <v>5559</v>
      </c>
      <c r="E1057" s="730" t="s">
        <v>3643</v>
      </c>
      <c r="F1057" s="650" t="s">
        <v>3625</v>
      </c>
      <c r="G1057" s="650" t="s">
        <v>3707</v>
      </c>
      <c r="H1057" s="650" t="s">
        <v>582</v>
      </c>
      <c r="I1057" s="650" t="s">
        <v>2811</v>
      </c>
      <c r="J1057" s="650" t="s">
        <v>803</v>
      </c>
      <c r="K1057" s="650" t="s">
        <v>2812</v>
      </c>
      <c r="L1057" s="651">
        <v>229.57</v>
      </c>
      <c r="M1057" s="651">
        <v>459.14</v>
      </c>
      <c r="N1057" s="650">
        <v>2</v>
      </c>
      <c r="O1057" s="731">
        <v>0.5</v>
      </c>
      <c r="P1057" s="651">
        <v>459.14</v>
      </c>
      <c r="Q1057" s="666">
        <v>1</v>
      </c>
      <c r="R1057" s="650">
        <v>2</v>
      </c>
      <c r="S1057" s="666">
        <v>1</v>
      </c>
      <c r="T1057" s="731">
        <v>0.5</v>
      </c>
      <c r="U1057" s="689">
        <v>1</v>
      </c>
    </row>
    <row r="1058" spans="1:21" ht="14.4" customHeight="1" x14ac:dyDescent="0.3">
      <c r="A1058" s="649">
        <v>21</v>
      </c>
      <c r="B1058" s="650" t="s">
        <v>581</v>
      </c>
      <c r="C1058" s="650">
        <v>89301212</v>
      </c>
      <c r="D1058" s="729" t="s">
        <v>5559</v>
      </c>
      <c r="E1058" s="730" t="s">
        <v>3643</v>
      </c>
      <c r="F1058" s="650" t="s">
        <v>3625</v>
      </c>
      <c r="G1058" s="650" t="s">
        <v>3710</v>
      </c>
      <c r="H1058" s="650" t="s">
        <v>582</v>
      </c>
      <c r="I1058" s="650" t="s">
        <v>1326</v>
      </c>
      <c r="J1058" s="650" t="s">
        <v>1327</v>
      </c>
      <c r="K1058" s="650" t="s">
        <v>1328</v>
      </c>
      <c r="L1058" s="651">
        <v>359.63</v>
      </c>
      <c r="M1058" s="651">
        <v>2157.7799999999997</v>
      </c>
      <c r="N1058" s="650">
        <v>6</v>
      </c>
      <c r="O1058" s="731">
        <v>2</v>
      </c>
      <c r="P1058" s="651">
        <v>1078.8899999999999</v>
      </c>
      <c r="Q1058" s="666">
        <v>0.5</v>
      </c>
      <c r="R1058" s="650">
        <v>3</v>
      </c>
      <c r="S1058" s="666">
        <v>0.5</v>
      </c>
      <c r="T1058" s="731">
        <v>1</v>
      </c>
      <c r="U1058" s="689">
        <v>0.5</v>
      </c>
    </row>
    <row r="1059" spans="1:21" ht="14.4" customHeight="1" x14ac:dyDescent="0.3">
      <c r="A1059" s="649">
        <v>21</v>
      </c>
      <c r="B1059" s="650" t="s">
        <v>581</v>
      </c>
      <c r="C1059" s="650">
        <v>89301212</v>
      </c>
      <c r="D1059" s="729" t="s">
        <v>5559</v>
      </c>
      <c r="E1059" s="730" t="s">
        <v>3643</v>
      </c>
      <c r="F1059" s="650" t="s">
        <v>3625</v>
      </c>
      <c r="G1059" s="650" t="s">
        <v>3710</v>
      </c>
      <c r="H1059" s="650" t="s">
        <v>582</v>
      </c>
      <c r="I1059" s="650" t="s">
        <v>3711</v>
      </c>
      <c r="J1059" s="650" t="s">
        <v>1327</v>
      </c>
      <c r="K1059" s="650" t="s">
        <v>1975</v>
      </c>
      <c r="L1059" s="651">
        <v>0</v>
      </c>
      <c r="M1059" s="651">
        <v>0</v>
      </c>
      <c r="N1059" s="650">
        <v>23</v>
      </c>
      <c r="O1059" s="731">
        <v>7.5</v>
      </c>
      <c r="P1059" s="651">
        <v>0</v>
      </c>
      <c r="Q1059" s="666"/>
      <c r="R1059" s="650">
        <v>13</v>
      </c>
      <c r="S1059" s="666">
        <v>0.56521739130434778</v>
      </c>
      <c r="T1059" s="731">
        <v>3.5</v>
      </c>
      <c r="U1059" s="689">
        <v>0.46666666666666667</v>
      </c>
    </row>
    <row r="1060" spans="1:21" ht="14.4" customHeight="1" x14ac:dyDescent="0.3">
      <c r="A1060" s="649">
        <v>21</v>
      </c>
      <c r="B1060" s="650" t="s">
        <v>581</v>
      </c>
      <c r="C1060" s="650">
        <v>89301212</v>
      </c>
      <c r="D1060" s="729" t="s">
        <v>5559</v>
      </c>
      <c r="E1060" s="730" t="s">
        <v>3643</v>
      </c>
      <c r="F1060" s="650" t="s">
        <v>3625</v>
      </c>
      <c r="G1060" s="650" t="s">
        <v>3662</v>
      </c>
      <c r="H1060" s="650" t="s">
        <v>582</v>
      </c>
      <c r="I1060" s="650" t="s">
        <v>4101</v>
      </c>
      <c r="J1060" s="650" t="s">
        <v>761</v>
      </c>
      <c r="K1060" s="650" t="s">
        <v>3719</v>
      </c>
      <c r="L1060" s="651">
        <v>57.65</v>
      </c>
      <c r="M1060" s="651">
        <v>57.65</v>
      </c>
      <c r="N1060" s="650">
        <v>1</v>
      </c>
      <c r="O1060" s="731">
        <v>1</v>
      </c>
      <c r="P1060" s="651"/>
      <c r="Q1060" s="666">
        <v>0</v>
      </c>
      <c r="R1060" s="650"/>
      <c r="S1060" s="666">
        <v>0</v>
      </c>
      <c r="T1060" s="731"/>
      <c r="U1060" s="689">
        <v>0</v>
      </c>
    </row>
    <row r="1061" spans="1:21" ht="14.4" customHeight="1" x14ac:dyDescent="0.3">
      <c r="A1061" s="649">
        <v>21</v>
      </c>
      <c r="B1061" s="650" t="s">
        <v>581</v>
      </c>
      <c r="C1061" s="650">
        <v>89301212</v>
      </c>
      <c r="D1061" s="729" t="s">
        <v>5559</v>
      </c>
      <c r="E1061" s="730" t="s">
        <v>3643</v>
      </c>
      <c r="F1061" s="650" t="s">
        <v>3625</v>
      </c>
      <c r="G1061" s="650" t="s">
        <v>3662</v>
      </c>
      <c r="H1061" s="650" t="s">
        <v>582</v>
      </c>
      <c r="I1061" s="650" t="s">
        <v>3718</v>
      </c>
      <c r="J1061" s="650" t="s">
        <v>761</v>
      </c>
      <c r="K1061" s="650" t="s">
        <v>3531</v>
      </c>
      <c r="L1061" s="651">
        <v>115.3</v>
      </c>
      <c r="M1061" s="651">
        <v>345.9</v>
      </c>
      <c r="N1061" s="650">
        <v>3</v>
      </c>
      <c r="O1061" s="731">
        <v>3</v>
      </c>
      <c r="P1061" s="651"/>
      <c r="Q1061" s="666">
        <v>0</v>
      </c>
      <c r="R1061" s="650"/>
      <c r="S1061" s="666">
        <v>0</v>
      </c>
      <c r="T1061" s="731"/>
      <c r="U1061" s="689">
        <v>0</v>
      </c>
    </row>
    <row r="1062" spans="1:21" ht="14.4" customHeight="1" x14ac:dyDescent="0.3">
      <c r="A1062" s="649">
        <v>21</v>
      </c>
      <c r="B1062" s="650" t="s">
        <v>581</v>
      </c>
      <c r="C1062" s="650">
        <v>89301212</v>
      </c>
      <c r="D1062" s="729" t="s">
        <v>5559</v>
      </c>
      <c r="E1062" s="730" t="s">
        <v>3643</v>
      </c>
      <c r="F1062" s="650" t="s">
        <v>3625</v>
      </c>
      <c r="G1062" s="650" t="s">
        <v>3662</v>
      </c>
      <c r="H1062" s="650" t="s">
        <v>582</v>
      </c>
      <c r="I1062" s="650" t="s">
        <v>760</v>
      </c>
      <c r="J1062" s="650" t="s">
        <v>761</v>
      </c>
      <c r="K1062" s="650" t="s">
        <v>3531</v>
      </c>
      <c r="L1062" s="651">
        <v>115.3</v>
      </c>
      <c r="M1062" s="651">
        <v>807.1</v>
      </c>
      <c r="N1062" s="650">
        <v>7</v>
      </c>
      <c r="O1062" s="731">
        <v>5.5</v>
      </c>
      <c r="P1062" s="651">
        <v>230.6</v>
      </c>
      <c r="Q1062" s="666">
        <v>0.2857142857142857</v>
      </c>
      <c r="R1062" s="650">
        <v>2</v>
      </c>
      <c r="S1062" s="666">
        <v>0.2857142857142857</v>
      </c>
      <c r="T1062" s="731">
        <v>2</v>
      </c>
      <c r="U1062" s="689">
        <v>0.36363636363636365</v>
      </c>
    </row>
    <row r="1063" spans="1:21" ht="14.4" customHeight="1" x14ac:dyDescent="0.3">
      <c r="A1063" s="649">
        <v>21</v>
      </c>
      <c r="B1063" s="650" t="s">
        <v>581</v>
      </c>
      <c r="C1063" s="650">
        <v>89301212</v>
      </c>
      <c r="D1063" s="729" t="s">
        <v>5559</v>
      </c>
      <c r="E1063" s="730" t="s">
        <v>3643</v>
      </c>
      <c r="F1063" s="650" t="s">
        <v>3625</v>
      </c>
      <c r="G1063" s="650" t="s">
        <v>3662</v>
      </c>
      <c r="H1063" s="650" t="s">
        <v>582</v>
      </c>
      <c r="I1063" s="650" t="s">
        <v>4068</v>
      </c>
      <c r="J1063" s="650" t="s">
        <v>761</v>
      </c>
      <c r="K1063" s="650" t="s">
        <v>3531</v>
      </c>
      <c r="L1063" s="651">
        <v>115.3</v>
      </c>
      <c r="M1063" s="651">
        <v>230.6</v>
      </c>
      <c r="N1063" s="650">
        <v>2</v>
      </c>
      <c r="O1063" s="731">
        <v>1.5</v>
      </c>
      <c r="P1063" s="651"/>
      <c r="Q1063" s="666">
        <v>0</v>
      </c>
      <c r="R1063" s="650"/>
      <c r="S1063" s="666">
        <v>0</v>
      </c>
      <c r="T1063" s="731"/>
      <c r="U1063" s="689">
        <v>0</v>
      </c>
    </row>
    <row r="1064" spans="1:21" ht="14.4" customHeight="1" x14ac:dyDescent="0.3">
      <c r="A1064" s="649">
        <v>21</v>
      </c>
      <c r="B1064" s="650" t="s">
        <v>581</v>
      </c>
      <c r="C1064" s="650">
        <v>89301212</v>
      </c>
      <c r="D1064" s="729" t="s">
        <v>5559</v>
      </c>
      <c r="E1064" s="730" t="s">
        <v>3643</v>
      </c>
      <c r="F1064" s="650" t="s">
        <v>3625</v>
      </c>
      <c r="G1064" s="650" t="s">
        <v>3662</v>
      </c>
      <c r="H1064" s="650" t="s">
        <v>582</v>
      </c>
      <c r="I1064" s="650" t="s">
        <v>4701</v>
      </c>
      <c r="J1064" s="650" t="s">
        <v>761</v>
      </c>
      <c r="K1064" s="650" t="s">
        <v>3531</v>
      </c>
      <c r="L1064" s="651">
        <v>115.3</v>
      </c>
      <c r="M1064" s="651">
        <v>115.3</v>
      </c>
      <c r="N1064" s="650">
        <v>1</v>
      </c>
      <c r="O1064" s="731">
        <v>0.5</v>
      </c>
      <c r="P1064" s="651">
        <v>115.3</v>
      </c>
      <c r="Q1064" s="666">
        <v>1</v>
      </c>
      <c r="R1064" s="650">
        <v>1</v>
      </c>
      <c r="S1064" s="666">
        <v>1</v>
      </c>
      <c r="T1064" s="731">
        <v>0.5</v>
      </c>
      <c r="U1064" s="689">
        <v>1</v>
      </c>
    </row>
    <row r="1065" spans="1:21" ht="14.4" customHeight="1" x14ac:dyDescent="0.3">
      <c r="A1065" s="649">
        <v>21</v>
      </c>
      <c r="B1065" s="650" t="s">
        <v>581</v>
      </c>
      <c r="C1065" s="650">
        <v>89301212</v>
      </c>
      <c r="D1065" s="729" t="s">
        <v>5559</v>
      </c>
      <c r="E1065" s="730" t="s">
        <v>3643</v>
      </c>
      <c r="F1065" s="650" t="s">
        <v>3625</v>
      </c>
      <c r="G1065" s="650" t="s">
        <v>3662</v>
      </c>
      <c r="H1065" s="650" t="s">
        <v>582</v>
      </c>
      <c r="I1065" s="650" t="s">
        <v>4702</v>
      </c>
      <c r="J1065" s="650" t="s">
        <v>761</v>
      </c>
      <c r="K1065" s="650" t="s">
        <v>3531</v>
      </c>
      <c r="L1065" s="651">
        <v>115.3</v>
      </c>
      <c r="M1065" s="651">
        <v>345.9</v>
      </c>
      <c r="N1065" s="650">
        <v>3</v>
      </c>
      <c r="O1065" s="731">
        <v>1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21</v>
      </c>
      <c r="B1066" s="650" t="s">
        <v>581</v>
      </c>
      <c r="C1066" s="650">
        <v>89301212</v>
      </c>
      <c r="D1066" s="729" t="s">
        <v>5559</v>
      </c>
      <c r="E1066" s="730" t="s">
        <v>3643</v>
      </c>
      <c r="F1066" s="650" t="s">
        <v>3625</v>
      </c>
      <c r="G1066" s="650" t="s">
        <v>3720</v>
      </c>
      <c r="H1066" s="650" t="s">
        <v>582</v>
      </c>
      <c r="I1066" s="650" t="s">
        <v>1310</v>
      </c>
      <c r="J1066" s="650" t="s">
        <v>3721</v>
      </c>
      <c r="K1066" s="650" t="s">
        <v>3722</v>
      </c>
      <c r="L1066" s="651">
        <v>25.8</v>
      </c>
      <c r="M1066" s="651">
        <v>51.6</v>
      </c>
      <c r="N1066" s="650">
        <v>2</v>
      </c>
      <c r="O1066" s="731">
        <v>1</v>
      </c>
      <c r="P1066" s="651"/>
      <c r="Q1066" s="666">
        <v>0</v>
      </c>
      <c r="R1066" s="650"/>
      <c r="S1066" s="666">
        <v>0</v>
      </c>
      <c r="T1066" s="731"/>
      <c r="U1066" s="689">
        <v>0</v>
      </c>
    </row>
    <row r="1067" spans="1:21" ht="14.4" customHeight="1" x14ac:dyDescent="0.3">
      <c r="A1067" s="649">
        <v>21</v>
      </c>
      <c r="B1067" s="650" t="s">
        <v>581</v>
      </c>
      <c r="C1067" s="650">
        <v>89301212</v>
      </c>
      <c r="D1067" s="729" t="s">
        <v>5559</v>
      </c>
      <c r="E1067" s="730" t="s">
        <v>3643</v>
      </c>
      <c r="F1067" s="650" t="s">
        <v>3625</v>
      </c>
      <c r="G1067" s="650" t="s">
        <v>4525</v>
      </c>
      <c r="H1067" s="650" t="s">
        <v>1839</v>
      </c>
      <c r="I1067" s="650" t="s">
        <v>4526</v>
      </c>
      <c r="J1067" s="650" t="s">
        <v>4527</v>
      </c>
      <c r="K1067" s="650" t="s">
        <v>4528</v>
      </c>
      <c r="L1067" s="651">
        <v>804.58</v>
      </c>
      <c r="M1067" s="651">
        <v>2413.7400000000002</v>
      </c>
      <c r="N1067" s="650">
        <v>3</v>
      </c>
      <c r="O1067" s="731">
        <v>1</v>
      </c>
      <c r="P1067" s="651">
        <v>2413.7400000000002</v>
      </c>
      <c r="Q1067" s="666">
        <v>1</v>
      </c>
      <c r="R1067" s="650">
        <v>3</v>
      </c>
      <c r="S1067" s="666">
        <v>1</v>
      </c>
      <c r="T1067" s="731">
        <v>1</v>
      </c>
      <c r="U1067" s="689">
        <v>1</v>
      </c>
    </row>
    <row r="1068" spans="1:21" ht="14.4" customHeight="1" x14ac:dyDescent="0.3">
      <c r="A1068" s="649">
        <v>21</v>
      </c>
      <c r="B1068" s="650" t="s">
        <v>581</v>
      </c>
      <c r="C1068" s="650">
        <v>89301212</v>
      </c>
      <c r="D1068" s="729" t="s">
        <v>5559</v>
      </c>
      <c r="E1068" s="730" t="s">
        <v>3643</v>
      </c>
      <c r="F1068" s="650" t="s">
        <v>3625</v>
      </c>
      <c r="G1068" s="650" t="s">
        <v>4525</v>
      </c>
      <c r="H1068" s="650" t="s">
        <v>1839</v>
      </c>
      <c r="I1068" s="650" t="s">
        <v>4703</v>
      </c>
      <c r="J1068" s="650" t="s">
        <v>4527</v>
      </c>
      <c r="K1068" s="650" t="s">
        <v>4704</v>
      </c>
      <c r="L1068" s="651">
        <v>2413.7600000000002</v>
      </c>
      <c r="M1068" s="651">
        <v>9655.0400000000009</v>
      </c>
      <c r="N1068" s="650">
        <v>4</v>
      </c>
      <c r="O1068" s="731">
        <v>3.5</v>
      </c>
      <c r="P1068" s="651">
        <v>9655.0400000000009</v>
      </c>
      <c r="Q1068" s="666">
        <v>1</v>
      </c>
      <c r="R1068" s="650">
        <v>4</v>
      </c>
      <c r="S1068" s="666">
        <v>1</v>
      </c>
      <c r="T1068" s="731">
        <v>3.5</v>
      </c>
      <c r="U1068" s="689">
        <v>1</v>
      </c>
    </row>
    <row r="1069" spans="1:21" ht="14.4" customHeight="1" x14ac:dyDescent="0.3">
      <c r="A1069" s="649">
        <v>21</v>
      </c>
      <c r="B1069" s="650" t="s">
        <v>581</v>
      </c>
      <c r="C1069" s="650">
        <v>89301212</v>
      </c>
      <c r="D1069" s="729" t="s">
        <v>5559</v>
      </c>
      <c r="E1069" s="730" t="s">
        <v>3643</v>
      </c>
      <c r="F1069" s="650" t="s">
        <v>3625</v>
      </c>
      <c r="G1069" s="650" t="s">
        <v>3724</v>
      </c>
      <c r="H1069" s="650" t="s">
        <v>582</v>
      </c>
      <c r="I1069" s="650" t="s">
        <v>1144</v>
      </c>
      <c r="J1069" s="650" t="s">
        <v>3727</v>
      </c>
      <c r="K1069" s="650" t="s">
        <v>3728</v>
      </c>
      <c r="L1069" s="651">
        <v>880.88</v>
      </c>
      <c r="M1069" s="651">
        <v>5285.28</v>
      </c>
      <c r="N1069" s="650">
        <v>6</v>
      </c>
      <c r="O1069" s="731">
        <v>2</v>
      </c>
      <c r="P1069" s="651">
        <v>5285.28</v>
      </c>
      <c r="Q1069" s="666">
        <v>1</v>
      </c>
      <c r="R1069" s="650">
        <v>6</v>
      </c>
      <c r="S1069" s="666">
        <v>1</v>
      </c>
      <c r="T1069" s="731">
        <v>2</v>
      </c>
      <c r="U1069" s="689">
        <v>1</v>
      </c>
    </row>
    <row r="1070" spans="1:21" ht="14.4" customHeight="1" x14ac:dyDescent="0.3">
      <c r="A1070" s="649">
        <v>21</v>
      </c>
      <c r="B1070" s="650" t="s">
        <v>581</v>
      </c>
      <c r="C1070" s="650">
        <v>89301212</v>
      </c>
      <c r="D1070" s="729" t="s">
        <v>5559</v>
      </c>
      <c r="E1070" s="730" t="s">
        <v>3643</v>
      </c>
      <c r="F1070" s="650" t="s">
        <v>3625</v>
      </c>
      <c r="G1070" s="650" t="s">
        <v>3724</v>
      </c>
      <c r="H1070" s="650" t="s">
        <v>582</v>
      </c>
      <c r="I1070" s="650" t="s">
        <v>1144</v>
      </c>
      <c r="J1070" s="650" t="s">
        <v>3727</v>
      </c>
      <c r="K1070" s="650" t="s">
        <v>3728</v>
      </c>
      <c r="L1070" s="651">
        <v>515.07000000000005</v>
      </c>
      <c r="M1070" s="651">
        <v>1545.21</v>
      </c>
      <c r="N1070" s="650">
        <v>3</v>
      </c>
      <c r="O1070" s="731">
        <v>1</v>
      </c>
      <c r="P1070" s="651">
        <v>1545.21</v>
      </c>
      <c r="Q1070" s="666">
        <v>1</v>
      </c>
      <c r="R1070" s="650">
        <v>3</v>
      </c>
      <c r="S1070" s="666">
        <v>1</v>
      </c>
      <c r="T1070" s="731">
        <v>1</v>
      </c>
      <c r="U1070" s="689">
        <v>1</v>
      </c>
    </row>
    <row r="1071" spans="1:21" ht="14.4" customHeight="1" x14ac:dyDescent="0.3">
      <c r="A1071" s="649">
        <v>21</v>
      </c>
      <c r="B1071" s="650" t="s">
        <v>581</v>
      </c>
      <c r="C1071" s="650">
        <v>89301212</v>
      </c>
      <c r="D1071" s="729" t="s">
        <v>5559</v>
      </c>
      <c r="E1071" s="730" t="s">
        <v>3643</v>
      </c>
      <c r="F1071" s="650" t="s">
        <v>3625</v>
      </c>
      <c r="G1071" s="650" t="s">
        <v>3724</v>
      </c>
      <c r="H1071" s="650" t="s">
        <v>582</v>
      </c>
      <c r="I1071" s="650" t="s">
        <v>4102</v>
      </c>
      <c r="J1071" s="650" t="s">
        <v>4103</v>
      </c>
      <c r="K1071" s="650" t="s">
        <v>4104</v>
      </c>
      <c r="L1071" s="651">
        <v>515.07000000000005</v>
      </c>
      <c r="M1071" s="651">
        <v>1545.21</v>
      </c>
      <c r="N1071" s="650">
        <v>3</v>
      </c>
      <c r="O1071" s="731">
        <v>1</v>
      </c>
      <c r="P1071" s="651">
        <v>1545.21</v>
      </c>
      <c r="Q1071" s="666">
        <v>1</v>
      </c>
      <c r="R1071" s="650">
        <v>3</v>
      </c>
      <c r="S1071" s="666">
        <v>1</v>
      </c>
      <c r="T1071" s="731">
        <v>1</v>
      </c>
      <c r="U1071" s="689">
        <v>1</v>
      </c>
    </row>
    <row r="1072" spans="1:21" ht="14.4" customHeight="1" x14ac:dyDescent="0.3">
      <c r="A1072" s="649">
        <v>21</v>
      </c>
      <c r="B1072" s="650" t="s">
        <v>581</v>
      </c>
      <c r="C1072" s="650">
        <v>89301212</v>
      </c>
      <c r="D1072" s="729" t="s">
        <v>5559</v>
      </c>
      <c r="E1072" s="730" t="s">
        <v>3643</v>
      </c>
      <c r="F1072" s="650" t="s">
        <v>3625</v>
      </c>
      <c r="G1072" s="650" t="s">
        <v>3724</v>
      </c>
      <c r="H1072" s="650" t="s">
        <v>582</v>
      </c>
      <c r="I1072" s="650" t="s">
        <v>4705</v>
      </c>
      <c r="J1072" s="650" t="s">
        <v>3954</v>
      </c>
      <c r="K1072" s="650" t="s">
        <v>4706</v>
      </c>
      <c r="L1072" s="651">
        <v>0</v>
      </c>
      <c r="M1072" s="651">
        <v>0</v>
      </c>
      <c r="N1072" s="650">
        <v>1</v>
      </c>
      <c r="O1072" s="731">
        <v>1</v>
      </c>
      <c r="P1072" s="651"/>
      <c r="Q1072" s="666"/>
      <c r="R1072" s="650"/>
      <c r="S1072" s="666">
        <v>0</v>
      </c>
      <c r="T1072" s="731"/>
      <c r="U1072" s="689">
        <v>0</v>
      </c>
    </row>
    <row r="1073" spans="1:21" ht="14.4" customHeight="1" x14ac:dyDescent="0.3">
      <c r="A1073" s="649">
        <v>21</v>
      </c>
      <c r="B1073" s="650" t="s">
        <v>581</v>
      </c>
      <c r="C1073" s="650">
        <v>89301212</v>
      </c>
      <c r="D1073" s="729" t="s">
        <v>5559</v>
      </c>
      <c r="E1073" s="730" t="s">
        <v>3643</v>
      </c>
      <c r="F1073" s="650" t="s">
        <v>3625</v>
      </c>
      <c r="G1073" s="650" t="s">
        <v>3731</v>
      </c>
      <c r="H1073" s="650" t="s">
        <v>1839</v>
      </c>
      <c r="I1073" s="650" t="s">
        <v>3077</v>
      </c>
      <c r="J1073" s="650" t="s">
        <v>3078</v>
      </c>
      <c r="K1073" s="650" t="s">
        <v>3568</v>
      </c>
      <c r="L1073" s="651">
        <v>3127.19</v>
      </c>
      <c r="M1073" s="651">
        <v>3127.19</v>
      </c>
      <c r="N1073" s="650">
        <v>1</v>
      </c>
      <c r="O1073" s="731">
        <v>1</v>
      </c>
      <c r="P1073" s="651">
        <v>3127.19</v>
      </c>
      <c r="Q1073" s="666">
        <v>1</v>
      </c>
      <c r="R1073" s="650">
        <v>1</v>
      </c>
      <c r="S1073" s="666">
        <v>1</v>
      </c>
      <c r="T1073" s="731">
        <v>1</v>
      </c>
      <c r="U1073" s="689">
        <v>1</v>
      </c>
    </row>
    <row r="1074" spans="1:21" ht="14.4" customHeight="1" x14ac:dyDescent="0.3">
      <c r="A1074" s="649">
        <v>21</v>
      </c>
      <c r="B1074" s="650" t="s">
        <v>581</v>
      </c>
      <c r="C1074" s="650">
        <v>89301212</v>
      </c>
      <c r="D1074" s="729" t="s">
        <v>5559</v>
      </c>
      <c r="E1074" s="730" t="s">
        <v>3643</v>
      </c>
      <c r="F1074" s="650" t="s">
        <v>3625</v>
      </c>
      <c r="G1074" s="650" t="s">
        <v>3732</v>
      </c>
      <c r="H1074" s="650" t="s">
        <v>582</v>
      </c>
      <c r="I1074" s="650" t="s">
        <v>1002</v>
      </c>
      <c r="J1074" s="650" t="s">
        <v>3737</v>
      </c>
      <c r="K1074" s="650" t="s">
        <v>3738</v>
      </c>
      <c r="L1074" s="651">
        <v>66.599999999999994</v>
      </c>
      <c r="M1074" s="651">
        <v>66.599999999999994</v>
      </c>
      <c r="N1074" s="650">
        <v>1</v>
      </c>
      <c r="O1074" s="731">
        <v>0.5</v>
      </c>
      <c r="P1074" s="651"/>
      <c r="Q1074" s="666">
        <v>0</v>
      </c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21</v>
      </c>
      <c r="B1075" s="650" t="s">
        <v>581</v>
      </c>
      <c r="C1075" s="650">
        <v>89301212</v>
      </c>
      <c r="D1075" s="729" t="s">
        <v>5559</v>
      </c>
      <c r="E1075" s="730" t="s">
        <v>3643</v>
      </c>
      <c r="F1075" s="650" t="s">
        <v>3625</v>
      </c>
      <c r="G1075" s="650" t="s">
        <v>4357</v>
      </c>
      <c r="H1075" s="650" t="s">
        <v>1839</v>
      </c>
      <c r="I1075" s="650" t="s">
        <v>4358</v>
      </c>
      <c r="J1075" s="650" t="s">
        <v>4359</v>
      </c>
      <c r="K1075" s="650" t="s">
        <v>4360</v>
      </c>
      <c r="L1075" s="651">
        <v>1359.61</v>
      </c>
      <c r="M1075" s="651">
        <v>17674.93</v>
      </c>
      <c r="N1075" s="650">
        <v>13</v>
      </c>
      <c r="O1075" s="731">
        <v>5.5</v>
      </c>
      <c r="P1075" s="651">
        <v>9517.2699999999986</v>
      </c>
      <c r="Q1075" s="666">
        <v>0.53846153846153832</v>
      </c>
      <c r="R1075" s="650">
        <v>7</v>
      </c>
      <c r="S1075" s="666">
        <v>0.53846153846153844</v>
      </c>
      <c r="T1075" s="731">
        <v>2.5</v>
      </c>
      <c r="U1075" s="689">
        <v>0.45454545454545453</v>
      </c>
    </row>
    <row r="1076" spans="1:21" ht="14.4" customHeight="1" x14ac:dyDescent="0.3">
      <c r="A1076" s="649">
        <v>21</v>
      </c>
      <c r="B1076" s="650" t="s">
        <v>581</v>
      </c>
      <c r="C1076" s="650">
        <v>89301212</v>
      </c>
      <c r="D1076" s="729" t="s">
        <v>5559</v>
      </c>
      <c r="E1076" s="730" t="s">
        <v>3643</v>
      </c>
      <c r="F1076" s="650" t="s">
        <v>3625</v>
      </c>
      <c r="G1076" s="650" t="s">
        <v>4147</v>
      </c>
      <c r="H1076" s="650" t="s">
        <v>582</v>
      </c>
      <c r="I1076" s="650" t="s">
        <v>891</v>
      </c>
      <c r="J1076" s="650" t="s">
        <v>892</v>
      </c>
      <c r="K1076" s="650" t="s">
        <v>4545</v>
      </c>
      <c r="L1076" s="651">
        <v>163.9</v>
      </c>
      <c r="M1076" s="651">
        <v>2130.7000000000003</v>
      </c>
      <c r="N1076" s="650">
        <v>13</v>
      </c>
      <c r="O1076" s="731">
        <v>6</v>
      </c>
      <c r="P1076" s="651">
        <v>983.40000000000009</v>
      </c>
      <c r="Q1076" s="666">
        <v>0.46153846153846151</v>
      </c>
      <c r="R1076" s="650">
        <v>6</v>
      </c>
      <c r="S1076" s="666">
        <v>0.46153846153846156</v>
      </c>
      <c r="T1076" s="731">
        <v>3.5</v>
      </c>
      <c r="U1076" s="689">
        <v>0.58333333333333337</v>
      </c>
    </row>
    <row r="1077" spans="1:21" ht="14.4" customHeight="1" x14ac:dyDescent="0.3">
      <c r="A1077" s="649">
        <v>21</v>
      </c>
      <c r="B1077" s="650" t="s">
        <v>581</v>
      </c>
      <c r="C1077" s="650">
        <v>89301212</v>
      </c>
      <c r="D1077" s="729" t="s">
        <v>5559</v>
      </c>
      <c r="E1077" s="730" t="s">
        <v>3643</v>
      </c>
      <c r="F1077" s="650" t="s">
        <v>3625</v>
      </c>
      <c r="G1077" s="650" t="s">
        <v>4707</v>
      </c>
      <c r="H1077" s="650" t="s">
        <v>582</v>
      </c>
      <c r="I1077" s="650" t="s">
        <v>4708</v>
      </c>
      <c r="J1077" s="650" t="s">
        <v>4709</v>
      </c>
      <c r="K1077" s="650" t="s">
        <v>851</v>
      </c>
      <c r="L1077" s="651">
        <v>33.36</v>
      </c>
      <c r="M1077" s="651">
        <v>66.72</v>
      </c>
      <c r="N1077" s="650">
        <v>2</v>
      </c>
      <c r="O1077" s="731">
        <v>1</v>
      </c>
      <c r="P1077" s="651"/>
      <c r="Q1077" s="666">
        <v>0</v>
      </c>
      <c r="R1077" s="650"/>
      <c r="S1077" s="666">
        <v>0</v>
      </c>
      <c r="T1077" s="731"/>
      <c r="U1077" s="689">
        <v>0</v>
      </c>
    </row>
    <row r="1078" spans="1:21" ht="14.4" customHeight="1" x14ac:dyDescent="0.3">
      <c r="A1078" s="649">
        <v>21</v>
      </c>
      <c r="B1078" s="650" t="s">
        <v>581</v>
      </c>
      <c r="C1078" s="650">
        <v>89301212</v>
      </c>
      <c r="D1078" s="729" t="s">
        <v>5559</v>
      </c>
      <c r="E1078" s="730" t="s">
        <v>3643</v>
      </c>
      <c r="F1078" s="650" t="s">
        <v>3625</v>
      </c>
      <c r="G1078" s="650" t="s">
        <v>4710</v>
      </c>
      <c r="H1078" s="650" t="s">
        <v>582</v>
      </c>
      <c r="I1078" s="650" t="s">
        <v>1298</v>
      </c>
      <c r="J1078" s="650" t="s">
        <v>4711</v>
      </c>
      <c r="K1078" s="650" t="s">
        <v>4712</v>
      </c>
      <c r="L1078" s="651">
        <v>0</v>
      </c>
      <c r="M1078" s="651">
        <v>0</v>
      </c>
      <c r="N1078" s="650">
        <v>2</v>
      </c>
      <c r="O1078" s="731">
        <v>1.5</v>
      </c>
      <c r="P1078" s="651">
        <v>0</v>
      </c>
      <c r="Q1078" s="666"/>
      <c r="R1078" s="650">
        <v>1</v>
      </c>
      <c r="S1078" s="666">
        <v>0.5</v>
      </c>
      <c r="T1078" s="731">
        <v>0.5</v>
      </c>
      <c r="U1078" s="689">
        <v>0.33333333333333331</v>
      </c>
    </row>
    <row r="1079" spans="1:21" ht="14.4" customHeight="1" x14ac:dyDescent="0.3">
      <c r="A1079" s="649">
        <v>21</v>
      </c>
      <c r="B1079" s="650" t="s">
        <v>581</v>
      </c>
      <c r="C1079" s="650">
        <v>89301212</v>
      </c>
      <c r="D1079" s="729" t="s">
        <v>5559</v>
      </c>
      <c r="E1079" s="730" t="s">
        <v>3643</v>
      </c>
      <c r="F1079" s="650" t="s">
        <v>3625</v>
      </c>
      <c r="G1079" s="650" t="s">
        <v>3741</v>
      </c>
      <c r="H1079" s="650" t="s">
        <v>582</v>
      </c>
      <c r="I1079" s="650" t="s">
        <v>4713</v>
      </c>
      <c r="J1079" s="650" t="s">
        <v>4714</v>
      </c>
      <c r="K1079" s="650" t="s">
        <v>4715</v>
      </c>
      <c r="L1079" s="651">
        <v>305.12</v>
      </c>
      <c r="M1079" s="651">
        <v>610.24</v>
      </c>
      <c r="N1079" s="650">
        <v>2</v>
      </c>
      <c r="O1079" s="731">
        <v>1</v>
      </c>
      <c r="P1079" s="651"/>
      <c r="Q1079" s="666">
        <v>0</v>
      </c>
      <c r="R1079" s="650"/>
      <c r="S1079" s="666">
        <v>0</v>
      </c>
      <c r="T1079" s="731"/>
      <c r="U1079" s="689">
        <v>0</v>
      </c>
    </row>
    <row r="1080" spans="1:21" ht="14.4" customHeight="1" x14ac:dyDescent="0.3">
      <c r="A1080" s="649">
        <v>21</v>
      </c>
      <c r="B1080" s="650" t="s">
        <v>581</v>
      </c>
      <c r="C1080" s="650">
        <v>89301212</v>
      </c>
      <c r="D1080" s="729" t="s">
        <v>5559</v>
      </c>
      <c r="E1080" s="730" t="s">
        <v>3643</v>
      </c>
      <c r="F1080" s="650" t="s">
        <v>3625</v>
      </c>
      <c r="G1080" s="650" t="s">
        <v>3741</v>
      </c>
      <c r="H1080" s="650" t="s">
        <v>582</v>
      </c>
      <c r="I1080" s="650" t="s">
        <v>4716</v>
      </c>
      <c r="J1080" s="650" t="s">
        <v>4714</v>
      </c>
      <c r="K1080" s="650" t="s">
        <v>4717</v>
      </c>
      <c r="L1080" s="651">
        <v>610.23</v>
      </c>
      <c r="M1080" s="651">
        <v>3051.15</v>
      </c>
      <c r="N1080" s="650">
        <v>5</v>
      </c>
      <c r="O1080" s="731">
        <v>2</v>
      </c>
      <c r="P1080" s="651">
        <v>1220.46</v>
      </c>
      <c r="Q1080" s="666">
        <v>0.4</v>
      </c>
      <c r="R1080" s="650">
        <v>2</v>
      </c>
      <c r="S1080" s="666">
        <v>0.4</v>
      </c>
      <c r="T1080" s="731">
        <v>1</v>
      </c>
      <c r="U1080" s="689">
        <v>0.5</v>
      </c>
    </row>
    <row r="1081" spans="1:21" ht="14.4" customHeight="1" x14ac:dyDescent="0.3">
      <c r="A1081" s="649">
        <v>21</v>
      </c>
      <c r="B1081" s="650" t="s">
        <v>581</v>
      </c>
      <c r="C1081" s="650">
        <v>89301212</v>
      </c>
      <c r="D1081" s="729" t="s">
        <v>5559</v>
      </c>
      <c r="E1081" s="730" t="s">
        <v>3643</v>
      </c>
      <c r="F1081" s="650" t="s">
        <v>3625</v>
      </c>
      <c r="G1081" s="650" t="s">
        <v>3741</v>
      </c>
      <c r="H1081" s="650" t="s">
        <v>582</v>
      </c>
      <c r="I1081" s="650" t="s">
        <v>3968</v>
      </c>
      <c r="J1081" s="650" t="s">
        <v>1635</v>
      </c>
      <c r="K1081" s="650" t="s">
        <v>3969</v>
      </c>
      <c r="L1081" s="651">
        <v>949.83</v>
      </c>
      <c r="M1081" s="651">
        <v>1899.66</v>
      </c>
      <c r="N1081" s="650">
        <v>2</v>
      </c>
      <c r="O1081" s="731">
        <v>1</v>
      </c>
      <c r="P1081" s="651">
        <v>1899.66</v>
      </c>
      <c r="Q1081" s="666">
        <v>1</v>
      </c>
      <c r="R1081" s="650">
        <v>2</v>
      </c>
      <c r="S1081" s="666">
        <v>1</v>
      </c>
      <c r="T1081" s="731">
        <v>1</v>
      </c>
      <c r="U1081" s="689">
        <v>1</v>
      </c>
    </row>
    <row r="1082" spans="1:21" ht="14.4" customHeight="1" x14ac:dyDescent="0.3">
      <c r="A1082" s="649">
        <v>21</v>
      </c>
      <c r="B1082" s="650" t="s">
        <v>581</v>
      </c>
      <c r="C1082" s="650">
        <v>89301212</v>
      </c>
      <c r="D1082" s="729" t="s">
        <v>5559</v>
      </c>
      <c r="E1082" s="730" t="s">
        <v>3643</v>
      </c>
      <c r="F1082" s="650" t="s">
        <v>3625</v>
      </c>
      <c r="G1082" s="650" t="s">
        <v>3741</v>
      </c>
      <c r="H1082" s="650" t="s">
        <v>582</v>
      </c>
      <c r="I1082" s="650" t="s">
        <v>1634</v>
      </c>
      <c r="J1082" s="650" t="s">
        <v>1635</v>
      </c>
      <c r="K1082" s="650" t="s">
        <v>1636</v>
      </c>
      <c r="L1082" s="651">
        <v>474.91</v>
      </c>
      <c r="M1082" s="651">
        <v>1424.73</v>
      </c>
      <c r="N1082" s="650">
        <v>3</v>
      </c>
      <c r="O1082" s="731">
        <v>1</v>
      </c>
      <c r="P1082" s="651">
        <v>1424.73</v>
      </c>
      <c r="Q1082" s="666">
        <v>1</v>
      </c>
      <c r="R1082" s="650">
        <v>3</v>
      </c>
      <c r="S1082" s="666">
        <v>1</v>
      </c>
      <c r="T1082" s="731">
        <v>1</v>
      </c>
      <c r="U1082" s="689">
        <v>1</v>
      </c>
    </row>
    <row r="1083" spans="1:21" ht="14.4" customHeight="1" x14ac:dyDescent="0.3">
      <c r="A1083" s="649">
        <v>21</v>
      </c>
      <c r="B1083" s="650" t="s">
        <v>581</v>
      </c>
      <c r="C1083" s="650">
        <v>89301212</v>
      </c>
      <c r="D1083" s="729" t="s">
        <v>5559</v>
      </c>
      <c r="E1083" s="730" t="s">
        <v>3643</v>
      </c>
      <c r="F1083" s="650" t="s">
        <v>3625</v>
      </c>
      <c r="G1083" s="650" t="s">
        <v>3741</v>
      </c>
      <c r="H1083" s="650" t="s">
        <v>582</v>
      </c>
      <c r="I1083" s="650" t="s">
        <v>4718</v>
      </c>
      <c r="J1083" s="650" t="s">
        <v>4719</v>
      </c>
      <c r="K1083" s="650" t="s">
        <v>4720</v>
      </c>
      <c r="L1083" s="651">
        <v>2464.46</v>
      </c>
      <c r="M1083" s="651">
        <v>7393.38</v>
      </c>
      <c r="N1083" s="650">
        <v>3</v>
      </c>
      <c r="O1083" s="731">
        <v>1</v>
      </c>
      <c r="P1083" s="651">
        <v>7393.38</v>
      </c>
      <c r="Q1083" s="666">
        <v>1</v>
      </c>
      <c r="R1083" s="650">
        <v>3</v>
      </c>
      <c r="S1083" s="666">
        <v>1</v>
      </c>
      <c r="T1083" s="731">
        <v>1</v>
      </c>
      <c r="U1083" s="689">
        <v>1</v>
      </c>
    </row>
    <row r="1084" spans="1:21" ht="14.4" customHeight="1" x14ac:dyDescent="0.3">
      <c r="A1084" s="649">
        <v>21</v>
      </c>
      <c r="B1084" s="650" t="s">
        <v>581</v>
      </c>
      <c r="C1084" s="650">
        <v>89301212</v>
      </c>
      <c r="D1084" s="729" t="s">
        <v>5559</v>
      </c>
      <c r="E1084" s="730" t="s">
        <v>3643</v>
      </c>
      <c r="F1084" s="650" t="s">
        <v>3625</v>
      </c>
      <c r="G1084" s="650" t="s">
        <v>3741</v>
      </c>
      <c r="H1084" s="650" t="s">
        <v>582</v>
      </c>
      <c r="I1084" s="650" t="s">
        <v>4721</v>
      </c>
      <c r="J1084" s="650" t="s">
        <v>4719</v>
      </c>
      <c r="K1084" s="650" t="s">
        <v>4722</v>
      </c>
      <c r="L1084" s="651">
        <v>4928.92</v>
      </c>
      <c r="M1084" s="651">
        <v>29573.52</v>
      </c>
      <c r="N1084" s="650">
        <v>6</v>
      </c>
      <c r="O1084" s="731">
        <v>3</v>
      </c>
      <c r="P1084" s="651">
        <v>29573.52</v>
      </c>
      <c r="Q1084" s="666">
        <v>1</v>
      </c>
      <c r="R1084" s="650">
        <v>6</v>
      </c>
      <c r="S1084" s="666">
        <v>1</v>
      </c>
      <c r="T1084" s="731">
        <v>3</v>
      </c>
      <c r="U1084" s="689">
        <v>1</v>
      </c>
    </row>
    <row r="1085" spans="1:21" ht="14.4" customHeight="1" x14ac:dyDescent="0.3">
      <c r="A1085" s="649">
        <v>21</v>
      </c>
      <c r="B1085" s="650" t="s">
        <v>581</v>
      </c>
      <c r="C1085" s="650">
        <v>89301212</v>
      </c>
      <c r="D1085" s="729" t="s">
        <v>5559</v>
      </c>
      <c r="E1085" s="730" t="s">
        <v>3643</v>
      </c>
      <c r="F1085" s="650" t="s">
        <v>3625</v>
      </c>
      <c r="G1085" s="650" t="s">
        <v>3679</v>
      </c>
      <c r="H1085" s="650" t="s">
        <v>582</v>
      </c>
      <c r="I1085" s="650" t="s">
        <v>3680</v>
      </c>
      <c r="J1085" s="650" t="s">
        <v>777</v>
      </c>
      <c r="K1085" s="650" t="s">
        <v>2994</v>
      </c>
      <c r="L1085" s="651">
        <v>0</v>
      </c>
      <c r="M1085" s="651">
        <v>0</v>
      </c>
      <c r="N1085" s="650">
        <v>3</v>
      </c>
      <c r="O1085" s="731">
        <v>2</v>
      </c>
      <c r="P1085" s="651">
        <v>0</v>
      </c>
      <c r="Q1085" s="666"/>
      <c r="R1085" s="650">
        <v>2</v>
      </c>
      <c r="S1085" s="666">
        <v>0.66666666666666663</v>
      </c>
      <c r="T1085" s="731">
        <v>1</v>
      </c>
      <c r="U1085" s="689">
        <v>0.5</v>
      </c>
    </row>
    <row r="1086" spans="1:21" ht="14.4" customHeight="1" x14ac:dyDescent="0.3">
      <c r="A1086" s="649">
        <v>21</v>
      </c>
      <c r="B1086" s="650" t="s">
        <v>581</v>
      </c>
      <c r="C1086" s="650">
        <v>89301212</v>
      </c>
      <c r="D1086" s="729" t="s">
        <v>5559</v>
      </c>
      <c r="E1086" s="730" t="s">
        <v>3643</v>
      </c>
      <c r="F1086" s="650" t="s">
        <v>3625</v>
      </c>
      <c r="G1086" s="650" t="s">
        <v>3862</v>
      </c>
      <c r="H1086" s="650" t="s">
        <v>582</v>
      </c>
      <c r="I1086" s="650" t="s">
        <v>3866</v>
      </c>
      <c r="J1086" s="650" t="s">
        <v>3864</v>
      </c>
      <c r="K1086" s="650" t="s">
        <v>1066</v>
      </c>
      <c r="L1086" s="651">
        <v>0</v>
      </c>
      <c r="M1086" s="651">
        <v>0</v>
      </c>
      <c r="N1086" s="650">
        <v>1</v>
      </c>
      <c r="O1086" s="731">
        <v>1</v>
      </c>
      <c r="P1086" s="651"/>
      <c r="Q1086" s="666"/>
      <c r="R1086" s="650"/>
      <c r="S1086" s="666">
        <v>0</v>
      </c>
      <c r="T1086" s="731"/>
      <c r="U1086" s="689">
        <v>0</v>
      </c>
    </row>
    <row r="1087" spans="1:21" ht="14.4" customHeight="1" x14ac:dyDescent="0.3">
      <c r="A1087" s="649">
        <v>21</v>
      </c>
      <c r="B1087" s="650" t="s">
        <v>581</v>
      </c>
      <c r="C1087" s="650">
        <v>89301212</v>
      </c>
      <c r="D1087" s="729" t="s">
        <v>5559</v>
      </c>
      <c r="E1087" s="730" t="s">
        <v>3643</v>
      </c>
      <c r="F1087" s="650" t="s">
        <v>3625</v>
      </c>
      <c r="G1087" s="650" t="s">
        <v>4058</v>
      </c>
      <c r="H1087" s="650" t="s">
        <v>582</v>
      </c>
      <c r="I1087" s="650" t="s">
        <v>4723</v>
      </c>
      <c r="J1087" s="650" t="s">
        <v>3640</v>
      </c>
      <c r="K1087" s="650"/>
      <c r="L1087" s="651">
        <v>0</v>
      </c>
      <c r="M1087" s="651">
        <v>0</v>
      </c>
      <c r="N1087" s="650">
        <v>1</v>
      </c>
      <c r="O1087" s="731">
        <v>0.5</v>
      </c>
      <c r="P1087" s="651"/>
      <c r="Q1087" s="666"/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21</v>
      </c>
      <c r="B1088" s="650" t="s">
        <v>581</v>
      </c>
      <c r="C1088" s="650">
        <v>89301212</v>
      </c>
      <c r="D1088" s="729" t="s">
        <v>5559</v>
      </c>
      <c r="E1088" s="730" t="s">
        <v>3643</v>
      </c>
      <c r="F1088" s="650" t="s">
        <v>3625</v>
      </c>
      <c r="G1088" s="650" t="s">
        <v>3675</v>
      </c>
      <c r="H1088" s="650" t="s">
        <v>582</v>
      </c>
      <c r="I1088" s="650" t="s">
        <v>2164</v>
      </c>
      <c r="J1088" s="650" t="s">
        <v>2165</v>
      </c>
      <c r="K1088" s="650" t="s">
        <v>3676</v>
      </c>
      <c r="L1088" s="651">
        <v>50.27</v>
      </c>
      <c r="M1088" s="651">
        <v>150.81</v>
      </c>
      <c r="N1088" s="650">
        <v>3</v>
      </c>
      <c r="O1088" s="731">
        <v>3</v>
      </c>
      <c r="P1088" s="651">
        <v>50.27</v>
      </c>
      <c r="Q1088" s="666">
        <v>0.33333333333333337</v>
      </c>
      <c r="R1088" s="650">
        <v>1</v>
      </c>
      <c r="S1088" s="666">
        <v>0.33333333333333331</v>
      </c>
      <c r="T1088" s="731">
        <v>1</v>
      </c>
      <c r="U1088" s="689">
        <v>0.33333333333333331</v>
      </c>
    </row>
    <row r="1089" spans="1:21" ht="14.4" customHeight="1" x14ac:dyDescent="0.3">
      <c r="A1089" s="649">
        <v>21</v>
      </c>
      <c r="B1089" s="650" t="s">
        <v>581</v>
      </c>
      <c r="C1089" s="650">
        <v>89301212</v>
      </c>
      <c r="D1089" s="729" t="s">
        <v>5559</v>
      </c>
      <c r="E1089" s="730" t="s">
        <v>3643</v>
      </c>
      <c r="F1089" s="650" t="s">
        <v>3625</v>
      </c>
      <c r="G1089" s="650" t="s">
        <v>4362</v>
      </c>
      <c r="H1089" s="650" t="s">
        <v>582</v>
      </c>
      <c r="I1089" s="650" t="s">
        <v>710</v>
      </c>
      <c r="J1089" s="650" t="s">
        <v>711</v>
      </c>
      <c r="K1089" s="650" t="s">
        <v>4363</v>
      </c>
      <c r="L1089" s="651">
        <v>26.17</v>
      </c>
      <c r="M1089" s="651">
        <v>26.17</v>
      </c>
      <c r="N1089" s="650">
        <v>1</v>
      </c>
      <c r="O1089" s="731">
        <v>0.5</v>
      </c>
      <c r="P1089" s="651"/>
      <c r="Q1089" s="666">
        <v>0</v>
      </c>
      <c r="R1089" s="650"/>
      <c r="S1089" s="666">
        <v>0</v>
      </c>
      <c r="T1089" s="731"/>
      <c r="U1089" s="689">
        <v>0</v>
      </c>
    </row>
    <row r="1090" spans="1:21" ht="14.4" customHeight="1" x14ac:dyDescent="0.3">
      <c r="A1090" s="649">
        <v>21</v>
      </c>
      <c r="B1090" s="650" t="s">
        <v>581</v>
      </c>
      <c r="C1090" s="650">
        <v>89301212</v>
      </c>
      <c r="D1090" s="729" t="s">
        <v>5559</v>
      </c>
      <c r="E1090" s="730" t="s">
        <v>3643</v>
      </c>
      <c r="F1090" s="650" t="s">
        <v>3625</v>
      </c>
      <c r="G1090" s="650" t="s">
        <v>3981</v>
      </c>
      <c r="H1090" s="650" t="s">
        <v>582</v>
      </c>
      <c r="I1090" s="650" t="s">
        <v>3982</v>
      </c>
      <c r="J1090" s="650" t="s">
        <v>3983</v>
      </c>
      <c r="K1090" s="650" t="s">
        <v>2831</v>
      </c>
      <c r="L1090" s="651">
        <v>10256.77</v>
      </c>
      <c r="M1090" s="651">
        <v>51283.850000000006</v>
      </c>
      <c r="N1090" s="650">
        <v>5</v>
      </c>
      <c r="O1090" s="731">
        <v>4</v>
      </c>
      <c r="P1090" s="651">
        <v>51283.850000000006</v>
      </c>
      <c r="Q1090" s="666">
        <v>1</v>
      </c>
      <c r="R1090" s="650">
        <v>5</v>
      </c>
      <c r="S1090" s="666">
        <v>1</v>
      </c>
      <c r="T1090" s="731">
        <v>4</v>
      </c>
      <c r="U1090" s="689">
        <v>1</v>
      </c>
    </row>
    <row r="1091" spans="1:21" ht="14.4" customHeight="1" x14ac:dyDescent="0.3">
      <c r="A1091" s="649">
        <v>21</v>
      </c>
      <c r="B1091" s="650" t="s">
        <v>581</v>
      </c>
      <c r="C1091" s="650">
        <v>89301212</v>
      </c>
      <c r="D1091" s="729" t="s">
        <v>5559</v>
      </c>
      <c r="E1091" s="730" t="s">
        <v>3643</v>
      </c>
      <c r="F1091" s="650" t="s">
        <v>3625</v>
      </c>
      <c r="G1091" s="650" t="s">
        <v>4219</v>
      </c>
      <c r="H1091" s="650" t="s">
        <v>1839</v>
      </c>
      <c r="I1091" s="650" t="s">
        <v>2252</v>
      </c>
      <c r="J1091" s="650" t="s">
        <v>2253</v>
      </c>
      <c r="K1091" s="650" t="s">
        <v>3458</v>
      </c>
      <c r="L1091" s="651">
        <v>116.8</v>
      </c>
      <c r="M1091" s="651">
        <v>116.8</v>
      </c>
      <c r="N1091" s="650">
        <v>1</v>
      </c>
      <c r="O1091" s="731">
        <v>1</v>
      </c>
      <c r="P1091" s="651">
        <v>116.8</v>
      </c>
      <c r="Q1091" s="666">
        <v>1</v>
      </c>
      <c r="R1091" s="650">
        <v>1</v>
      </c>
      <c r="S1091" s="666">
        <v>1</v>
      </c>
      <c r="T1091" s="731">
        <v>1</v>
      </c>
      <c r="U1091" s="689">
        <v>1</v>
      </c>
    </row>
    <row r="1092" spans="1:21" ht="14.4" customHeight="1" x14ac:dyDescent="0.3">
      <c r="A1092" s="649">
        <v>21</v>
      </c>
      <c r="B1092" s="650" t="s">
        <v>581</v>
      </c>
      <c r="C1092" s="650">
        <v>89301212</v>
      </c>
      <c r="D1092" s="729" t="s">
        <v>5559</v>
      </c>
      <c r="E1092" s="730" t="s">
        <v>3643</v>
      </c>
      <c r="F1092" s="650" t="s">
        <v>3625</v>
      </c>
      <c r="G1092" s="650" t="s">
        <v>4219</v>
      </c>
      <c r="H1092" s="650" t="s">
        <v>1839</v>
      </c>
      <c r="I1092" s="650" t="s">
        <v>4724</v>
      </c>
      <c r="J1092" s="650" t="s">
        <v>2253</v>
      </c>
      <c r="K1092" s="650" t="s">
        <v>4725</v>
      </c>
      <c r="L1092" s="651">
        <v>0</v>
      </c>
      <c r="M1092" s="651">
        <v>0</v>
      </c>
      <c r="N1092" s="650">
        <v>1</v>
      </c>
      <c r="O1092" s="731">
        <v>0.5</v>
      </c>
      <c r="P1092" s="651">
        <v>0</v>
      </c>
      <c r="Q1092" s="666"/>
      <c r="R1092" s="650">
        <v>1</v>
      </c>
      <c r="S1092" s="666">
        <v>1</v>
      </c>
      <c r="T1092" s="731">
        <v>0.5</v>
      </c>
      <c r="U1092" s="689">
        <v>1</v>
      </c>
    </row>
    <row r="1093" spans="1:21" ht="14.4" customHeight="1" x14ac:dyDescent="0.3">
      <c r="A1093" s="649">
        <v>21</v>
      </c>
      <c r="B1093" s="650" t="s">
        <v>581</v>
      </c>
      <c r="C1093" s="650">
        <v>89301212</v>
      </c>
      <c r="D1093" s="729" t="s">
        <v>5559</v>
      </c>
      <c r="E1093" s="730" t="s">
        <v>3643</v>
      </c>
      <c r="F1093" s="650" t="s">
        <v>3625</v>
      </c>
      <c r="G1093" s="650" t="s">
        <v>3754</v>
      </c>
      <c r="H1093" s="650" t="s">
        <v>582</v>
      </c>
      <c r="I1093" s="650" t="s">
        <v>867</v>
      </c>
      <c r="J1093" s="650" t="s">
        <v>4112</v>
      </c>
      <c r="K1093" s="650" t="s">
        <v>4113</v>
      </c>
      <c r="L1093" s="651">
        <v>40.25</v>
      </c>
      <c r="M1093" s="651">
        <v>40.25</v>
      </c>
      <c r="N1093" s="650">
        <v>1</v>
      </c>
      <c r="O1093" s="731">
        <v>0.5</v>
      </c>
      <c r="P1093" s="651"/>
      <c r="Q1093" s="666">
        <v>0</v>
      </c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21</v>
      </c>
      <c r="B1094" s="650" t="s">
        <v>581</v>
      </c>
      <c r="C1094" s="650">
        <v>89301212</v>
      </c>
      <c r="D1094" s="729" t="s">
        <v>5559</v>
      </c>
      <c r="E1094" s="730" t="s">
        <v>3643</v>
      </c>
      <c r="F1094" s="650" t="s">
        <v>3625</v>
      </c>
      <c r="G1094" s="650" t="s">
        <v>3754</v>
      </c>
      <c r="H1094" s="650" t="s">
        <v>582</v>
      </c>
      <c r="I1094" s="650" t="s">
        <v>871</v>
      </c>
      <c r="J1094" s="650" t="s">
        <v>3755</v>
      </c>
      <c r="K1094" s="650" t="s">
        <v>3756</v>
      </c>
      <c r="L1094" s="651">
        <v>72.05</v>
      </c>
      <c r="M1094" s="651">
        <v>72.05</v>
      </c>
      <c r="N1094" s="650">
        <v>1</v>
      </c>
      <c r="O1094" s="731">
        <v>0.5</v>
      </c>
      <c r="P1094" s="651"/>
      <c r="Q1094" s="666">
        <v>0</v>
      </c>
      <c r="R1094" s="650"/>
      <c r="S1094" s="666">
        <v>0</v>
      </c>
      <c r="T1094" s="731"/>
      <c r="U1094" s="689">
        <v>0</v>
      </c>
    </row>
    <row r="1095" spans="1:21" ht="14.4" customHeight="1" x14ac:dyDescent="0.3">
      <c r="A1095" s="649">
        <v>21</v>
      </c>
      <c r="B1095" s="650" t="s">
        <v>581</v>
      </c>
      <c r="C1095" s="650">
        <v>89301212</v>
      </c>
      <c r="D1095" s="729" t="s">
        <v>5559</v>
      </c>
      <c r="E1095" s="730" t="s">
        <v>3643</v>
      </c>
      <c r="F1095" s="650" t="s">
        <v>3625</v>
      </c>
      <c r="G1095" s="650" t="s">
        <v>3754</v>
      </c>
      <c r="H1095" s="650" t="s">
        <v>582</v>
      </c>
      <c r="I1095" s="650" t="s">
        <v>4456</v>
      </c>
      <c r="J1095" s="650" t="s">
        <v>4112</v>
      </c>
      <c r="K1095" s="650" t="s">
        <v>4113</v>
      </c>
      <c r="L1095" s="651">
        <v>0</v>
      </c>
      <c r="M1095" s="651">
        <v>0</v>
      </c>
      <c r="N1095" s="650">
        <v>1</v>
      </c>
      <c r="O1095" s="731">
        <v>0.5</v>
      </c>
      <c r="P1095" s="651">
        <v>0</v>
      </c>
      <c r="Q1095" s="666"/>
      <c r="R1095" s="650">
        <v>1</v>
      </c>
      <c r="S1095" s="666">
        <v>1</v>
      </c>
      <c r="T1095" s="731">
        <v>0.5</v>
      </c>
      <c r="U1095" s="689">
        <v>1</v>
      </c>
    </row>
    <row r="1096" spans="1:21" ht="14.4" customHeight="1" x14ac:dyDescent="0.3">
      <c r="A1096" s="649">
        <v>21</v>
      </c>
      <c r="B1096" s="650" t="s">
        <v>581</v>
      </c>
      <c r="C1096" s="650">
        <v>89301212</v>
      </c>
      <c r="D1096" s="729" t="s">
        <v>5559</v>
      </c>
      <c r="E1096" s="730" t="s">
        <v>3643</v>
      </c>
      <c r="F1096" s="650" t="s">
        <v>3625</v>
      </c>
      <c r="G1096" s="650" t="s">
        <v>3754</v>
      </c>
      <c r="H1096" s="650" t="s">
        <v>582</v>
      </c>
      <c r="I1096" s="650" t="s">
        <v>3757</v>
      </c>
      <c r="J1096" s="650" t="s">
        <v>3755</v>
      </c>
      <c r="K1096" s="650" t="s">
        <v>3756</v>
      </c>
      <c r="L1096" s="651">
        <v>0</v>
      </c>
      <c r="M1096" s="651">
        <v>0</v>
      </c>
      <c r="N1096" s="650">
        <v>3</v>
      </c>
      <c r="O1096" s="731">
        <v>1</v>
      </c>
      <c r="P1096" s="651">
        <v>0</v>
      </c>
      <c r="Q1096" s="666"/>
      <c r="R1096" s="650">
        <v>1</v>
      </c>
      <c r="S1096" s="666">
        <v>0.33333333333333331</v>
      </c>
      <c r="T1096" s="731">
        <v>0.5</v>
      </c>
      <c r="U1096" s="689">
        <v>0.5</v>
      </c>
    </row>
    <row r="1097" spans="1:21" ht="14.4" customHeight="1" x14ac:dyDescent="0.3">
      <c r="A1097" s="649">
        <v>21</v>
      </c>
      <c r="B1097" s="650" t="s">
        <v>581</v>
      </c>
      <c r="C1097" s="650">
        <v>89301212</v>
      </c>
      <c r="D1097" s="729" t="s">
        <v>5559</v>
      </c>
      <c r="E1097" s="730" t="s">
        <v>3643</v>
      </c>
      <c r="F1097" s="650" t="s">
        <v>3625</v>
      </c>
      <c r="G1097" s="650" t="s">
        <v>4564</v>
      </c>
      <c r="H1097" s="650" t="s">
        <v>582</v>
      </c>
      <c r="I1097" s="650" t="s">
        <v>4726</v>
      </c>
      <c r="J1097" s="650" t="s">
        <v>4565</v>
      </c>
      <c r="K1097" s="650" t="s">
        <v>4727</v>
      </c>
      <c r="L1097" s="651">
        <v>0</v>
      </c>
      <c r="M1097" s="651">
        <v>0</v>
      </c>
      <c r="N1097" s="650">
        <v>1</v>
      </c>
      <c r="O1097" s="731">
        <v>1</v>
      </c>
      <c r="P1097" s="651"/>
      <c r="Q1097" s="666"/>
      <c r="R1097" s="650"/>
      <c r="S1097" s="666">
        <v>0</v>
      </c>
      <c r="T1097" s="731"/>
      <c r="U1097" s="689">
        <v>0</v>
      </c>
    </row>
    <row r="1098" spans="1:21" ht="14.4" customHeight="1" x14ac:dyDescent="0.3">
      <c r="A1098" s="649">
        <v>21</v>
      </c>
      <c r="B1098" s="650" t="s">
        <v>581</v>
      </c>
      <c r="C1098" s="650">
        <v>89301212</v>
      </c>
      <c r="D1098" s="729" t="s">
        <v>5559</v>
      </c>
      <c r="E1098" s="730" t="s">
        <v>3643</v>
      </c>
      <c r="F1098" s="650" t="s">
        <v>3625</v>
      </c>
      <c r="G1098" s="650" t="s">
        <v>4728</v>
      </c>
      <c r="H1098" s="650" t="s">
        <v>582</v>
      </c>
      <c r="I1098" s="650" t="s">
        <v>2168</v>
      </c>
      <c r="J1098" s="650" t="s">
        <v>2169</v>
      </c>
      <c r="K1098" s="650" t="s">
        <v>4729</v>
      </c>
      <c r="L1098" s="651">
        <v>38.65</v>
      </c>
      <c r="M1098" s="651">
        <v>38.65</v>
      </c>
      <c r="N1098" s="650">
        <v>1</v>
      </c>
      <c r="O1098" s="731">
        <v>0.5</v>
      </c>
      <c r="P1098" s="651">
        <v>38.65</v>
      </c>
      <c r="Q1098" s="666">
        <v>1</v>
      </c>
      <c r="R1098" s="650">
        <v>1</v>
      </c>
      <c r="S1098" s="666">
        <v>1</v>
      </c>
      <c r="T1098" s="731">
        <v>0.5</v>
      </c>
      <c r="U1098" s="689">
        <v>1</v>
      </c>
    </row>
    <row r="1099" spans="1:21" ht="14.4" customHeight="1" x14ac:dyDescent="0.3">
      <c r="A1099" s="649">
        <v>21</v>
      </c>
      <c r="B1099" s="650" t="s">
        <v>581</v>
      </c>
      <c r="C1099" s="650">
        <v>89301212</v>
      </c>
      <c r="D1099" s="729" t="s">
        <v>5559</v>
      </c>
      <c r="E1099" s="730" t="s">
        <v>3643</v>
      </c>
      <c r="F1099" s="650" t="s">
        <v>3625</v>
      </c>
      <c r="G1099" s="650" t="s">
        <v>4730</v>
      </c>
      <c r="H1099" s="650" t="s">
        <v>582</v>
      </c>
      <c r="I1099" s="650" t="s">
        <v>4731</v>
      </c>
      <c r="J1099" s="650" t="s">
        <v>4732</v>
      </c>
      <c r="K1099" s="650" t="s">
        <v>4733</v>
      </c>
      <c r="L1099" s="651">
        <v>72.7</v>
      </c>
      <c r="M1099" s="651">
        <v>145.4</v>
      </c>
      <c r="N1099" s="650">
        <v>2</v>
      </c>
      <c r="O1099" s="731">
        <v>1</v>
      </c>
      <c r="P1099" s="651"/>
      <c r="Q1099" s="666">
        <v>0</v>
      </c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21</v>
      </c>
      <c r="B1100" s="650" t="s">
        <v>581</v>
      </c>
      <c r="C1100" s="650">
        <v>89301212</v>
      </c>
      <c r="D1100" s="729" t="s">
        <v>5559</v>
      </c>
      <c r="E1100" s="730" t="s">
        <v>3643</v>
      </c>
      <c r="F1100" s="650" t="s">
        <v>3625</v>
      </c>
      <c r="G1100" s="650" t="s">
        <v>4734</v>
      </c>
      <c r="H1100" s="650" t="s">
        <v>1839</v>
      </c>
      <c r="I1100" s="650" t="s">
        <v>4735</v>
      </c>
      <c r="J1100" s="650" t="s">
        <v>4736</v>
      </c>
      <c r="K1100" s="650" t="s">
        <v>4737</v>
      </c>
      <c r="L1100" s="651">
        <v>215.92</v>
      </c>
      <c r="M1100" s="651">
        <v>647.76</v>
      </c>
      <c r="N1100" s="650">
        <v>3</v>
      </c>
      <c r="O1100" s="731">
        <v>2</v>
      </c>
      <c r="P1100" s="651">
        <v>215.92</v>
      </c>
      <c r="Q1100" s="666">
        <v>0.33333333333333331</v>
      </c>
      <c r="R1100" s="650">
        <v>1</v>
      </c>
      <c r="S1100" s="666">
        <v>0.33333333333333331</v>
      </c>
      <c r="T1100" s="731">
        <v>1</v>
      </c>
      <c r="U1100" s="689">
        <v>0.5</v>
      </c>
    </row>
    <row r="1101" spans="1:21" ht="14.4" customHeight="1" x14ac:dyDescent="0.3">
      <c r="A1101" s="649">
        <v>21</v>
      </c>
      <c r="B1101" s="650" t="s">
        <v>581</v>
      </c>
      <c r="C1101" s="650">
        <v>89301212</v>
      </c>
      <c r="D1101" s="729" t="s">
        <v>5559</v>
      </c>
      <c r="E1101" s="730" t="s">
        <v>3643</v>
      </c>
      <c r="F1101" s="650" t="s">
        <v>3625</v>
      </c>
      <c r="G1101" s="650" t="s">
        <v>4368</v>
      </c>
      <c r="H1101" s="650" t="s">
        <v>582</v>
      </c>
      <c r="I1101" s="650" t="s">
        <v>4369</v>
      </c>
      <c r="J1101" s="650" t="s">
        <v>4370</v>
      </c>
      <c r="K1101" s="650" t="s">
        <v>3518</v>
      </c>
      <c r="L1101" s="651">
        <v>8264.7900000000009</v>
      </c>
      <c r="M1101" s="651">
        <v>24794.370000000003</v>
      </c>
      <c r="N1101" s="650">
        <v>3</v>
      </c>
      <c r="O1101" s="731">
        <v>2</v>
      </c>
      <c r="P1101" s="651">
        <v>24794.370000000003</v>
      </c>
      <c r="Q1101" s="666">
        <v>1</v>
      </c>
      <c r="R1101" s="650">
        <v>3</v>
      </c>
      <c r="S1101" s="666">
        <v>1</v>
      </c>
      <c r="T1101" s="731">
        <v>2</v>
      </c>
      <c r="U1101" s="689">
        <v>1</v>
      </c>
    </row>
    <row r="1102" spans="1:21" ht="14.4" customHeight="1" x14ac:dyDescent="0.3">
      <c r="A1102" s="649">
        <v>21</v>
      </c>
      <c r="B1102" s="650" t="s">
        <v>581</v>
      </c>
      <c r="C1102" s="650">
        <v>89301212</v>
      </c>
      <c r="D1102" s="729" t="s">
        <v>5559</v>
      </c>
      <c r="E1102" s="730" t="s">
        <v>3643</v>
      </c>
      <c r="F1102" s="650" t="s">
        <v>3625</v>
      </c>
      <c r="G1102" s="650" t="s">
        <v>3987</v>
      </c>
      <c r="H1102" s="650" t="s">
        <v>582</v>
      </c>
      <c r="I1102" s="650" t="s">
        <v>3988</v>
      </c>
      <c r="J1102" s="650" t="s">
        <v>3989</v>
      </c>
      <c r="K1102" s="650" t="s">
        <v>3990</v>
      </c>
      <c r="L1102" s="651">
        <v>3586.04</v>
      </c>
      <c r="M1102" s="651">
        <v>3586.04</v>
      </c>
      <c r="N1102" s="650">
        <v>1</v>
      </c>
      <c r="O1102" s="731">
        <v>0.5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21</v>
      </c>
      <c r="B1103" s="650" t="s">
        <v>581</v>
      </c>
      <c r="C1103" s="650">
        <v>89301212</v>
      </c>
      <c r="D1103" s="729" t="s">
        <v>5559</v>
      </c>
      <c r="E1103" s="730" t="s">
        <v>3643</v>
      </c>
      <c r="F1103" s="650" t="s">
        <v>3625</v>
      </c>
      <c r="G1103" s="650" t="s">
        <v>3987</v>
      </c>
      <c r="H1103" s="650" t="s">
        <v>582</v>
      </c>
      <c r="I1103" s="650" t="s">
        <v>4738</v>
      </c>
      <c r="J1103" s="650" t="s">
        <v>3989</v>
      </c>
      <c r="K1103" s="650" t="s">
        <v>4462</v>
      </c>
      <c r="L1103" s="651">
        <v>0</v>
      </c>
      <c r="M1103" s="651">
        <v>0</v>
      </c>
      <c r="N1103" s="650">
        <v>1</v>
      </c>
      <c r="O1103" s="731">
        <v>0.5</v>
      </c>
      <c r="P1103" s="651">
        <v>0</v>
      </c>
      <c r="Q1103" s="666"/>
      <c r="R1103" s="650">
        <v>1</v>
      </c>
      <c r="S1103" s="666">
        <v>1</v>
      </c>
      <c r="T1103" s="731">
        <v>0.5</v>
      </c>
      <c r="U1103" s="689">
        <v>1</v>
      </c>
    </row>
    <row r="1104" spans="1:21" ht="14.4" customHeight="1" x14ac:dyDescent="0.3">
      <c r="A1104" s="649">
        <v>21</v>
      </c>
      <c r="B1104" s="650" t="s">
        <v>581</v>
      </c>
      <c r="C1104" s="650">
        <v>89301212</v>
      </c>
      <c r="D1104" s="729" t="s">
        <v>5559</v>
      </c>
      <c r="E1104" s="730" t="s">
        <v>3643</v>
      </c>
      <c r="F1104" s="650" t="s">
        <v>3625</v>
      </c>
      <c r="G1104" s="650" t="s">
        <v>3987</v>
      </c>
      <c r="H1104" s="650" t="s">
        <v>582</v>
      </c>
      <c r="I1104" s="650" t="s">
        <v>4461</v>
      </c>
      <c r="J1104" s="650" t="s">
        <v>3989</v>
      </c>
      <c r="K1104" s="650" t="s">
        <v>4462</v>
      </c>
      <c r="L1104" s="651">
        <v>0</v>
      </c>
      <c r="M1104" s="651">
        <v>0</v>
      </c>
      <c r="N1104" s="650">
        <v>1</v>
      </c>
      <c r="O1104" s="731">
        <v>1</v>
      </c>
      <c r="P1104" s="651">
        <v>0</v>
      </c>
      <c r="Q1104" s="666"/>
      <c r="R1104" s="650">
        <v>1</v>
      </c>
      <c r="S1104" s="666">
        <v>1</v>
      </c>
      <c r="T1104" s="731">
        <v>1</v>
      </c>
      <c r="U1104" s="689">
        <v>1</v>
      </c>
    </row>
    <row r="1105" spans="1:21" ht="14.4" customHeight="1" x14ac:dyDescent="0.3">
      <c r="A1105" s="649">
        <v>21</v>
      </c>
      <c r="B1105" s="650" t="s">
        <v>581</v>
      </c>
      <c r="C1105" s="650">
        <v>89301212</v>
      </c>
      <c r="D1105" s="729" t="s">
        <v>5559</v>
      </c>
      <c r="E1105" s="730" t="s">
        <v>3643</v>
      </c>
      <c r="F1105" s="650" t="s">
        <v>3625</v>
      </c>
      <c r="G1105" s="650" t="s">
        <v>3987</v>
      </c>
      <c r="H1105" s="650" t="s">
        <v>582</v>
      </c>
      <c r="I1105" s="650" t="s">
        <v>4739</v>
      </c>
      <c r="J1105" s="650" t="s">
        <v>3989</v>
      </c>
      <c r="K1105" s="650" t="s">
        <v>4462</v>
      </c>
      <c r="L1105" s="651">
        <v>0</v>
      </c>
      <c r="M1105" s="651">
        <v>0</v>
      </c>
      <c r="N1105" s="650">
        <v>2</v>
      </c>
      <c r="O1105" s="731">
        <v>2</v>
      </c>
      <c r="P1105" s="651">
        <v>0</v>
      </c>
      <c r="Q1105" s="666"/>
      <c r="R1105" s="650">
        <v>1</v>
      </c>
      <c r="S1105" s="666">
        <v>0.5</v>
      </c>
      <c r="T1105" s="731">
        <v>1</v>
      </c>
      <c r="U1105" s="689">
        <v>0.5</v>
      </c>
    </row>
    <row r="1106" spans="1:21" ht="14.4" customHeight="1" x14ac:dyDescent="0.3">
      <c r="A1106" s="649">
        <v>21</v>
      </c>
      <c r="B1106" s="650" t="s">
        <v>581</v>
      </c>
      <c r="C1106" s="650">
        <v>89301212</v>
      </c>
      <c r="D1106" s="729" t="s">
        <v>5559</v>
      </c>
      <c r="E1106" s="730" t="s">
        <v>3643</v>
      </c>
      <c r="F1106" s="650" t="s">
        <v>3625</v>
      </c>
      <c r="G1106" s="650" t="s">
        <v>3761</v>
      </c>
      <c r="H1106" s="650" t="s">
        <v>1839</v>
      </c>
      <c r="I1106" s="650" t="s">
        <v>3870</v>
      </c>
      <c r="J1106" s="650" t="s">
        <v>1985</v>
      </c>
      <c r="K1106" s="650" t="s">
        <v>3871</v>
      </c>
      <c r="L1106" s="651">
        <v>0</v>
      </c>
      <c r="M1106" s="651">
        <v>0</v>
      </c>
      <c r="N1106" s="650">
        <v>2</v>
      </c>
      <c r="O1106" s="731">
        <v>2</v>
      </c>
      <c r="P1106" s="651">
        <v>0</v>
      </c>
      <c r="Q1106" s="666"/>
      <c r="R1106" s="650">
        <v>1</v>
      </c>
      <c r="S1106" s="666">
        <v>0.5</v>
      </c>
      <c r="T1106" s="731">
        <v>1</v>
      </c>
      <c r="U1106" s="689">
        <v>0.5</v>
      </c>
    </row>
    <row r="1107" spans="1:21" ht="14.4" customHeight="1" x14ac:dyDescent="0.3">
      <c r="A1107" s="649">
        <v>21</v>
      </c>
      <c r="B1107" s="650" t="s">
        <v>581</v>
      </c>
      <c r="C1107" s="650">
        <v>89301212</v>
      </c>
      <c r="D1107" s="729" t="s">
        <v>5559</v>
      </c>
      <c r="E1107" s="730" t="s">
        <v>3643</v>
      </c>
      <c r="F1107" s="650" t="s">
        <v>3625</v>
      </c>
      <c r="G1107" s="650" t="s">
        <v>3762</v>
      </c>
      <c r="H1107" s="650" t="s">
        <v>1839</v>
      </c>
      <c r="I1107" s="650" t="s">
        <v>2121</v>
      </c>
      <c r="J1107" s="650" t="s">
        <v>2122</v>
      </c>
      <c r="K1107" s="650" t="s">
        <v>3490</v>
      </c>
      <c r="L1107" s="651">
        <v>804.58</v>
      </c>
      <c r="M1107" s="651">
        <v>1102274.5999999971</v>
      </c>
      <c r="N1107" s="650">
        <v>1370</v>
      </c>
      <c r="O1107" s="731">
        <v>449.5</v>
      </c>
      <c r="P1107" s="651">
        <v>641250.25999999826</v>
      </c>
      <c r="Q1107" s="666">
        <v>0.58175182481751819</v>
      </c>
      <c r="R1107" s="650">
        <v>797</v>
      </c>
      <c r="S1107" s="666">
        <v>0.58175182481751819</v>
      </c>
      <c r="T1107" s="731">
        <v>263</v>
      </c>
      <c r="U1107" s="689">
        <v>0.58509454949944384</v>
      </c>
    </row>
    <row r="1108" spans="1:21" ht="14.4" customHeight="1" x14ac:dyDescent="0.3">
      <c r="A1108" s="649">
        <v>21</v>
      </c>
      <c r="B1108" s="650" t="s">
        <v>581</v>
      </c>
      <c r="C1108" s="650">
        <v>89301212</v>
      </c>
      <c r="D1108" s="729" t="s">
        <v>5559</v>
      </c>
      <c r="E1108" s="730" t="s">
        <v>3643</v>
      </c>
      <c r="F1108" s="650" t="s">
        <v>3625</v>
      </c>
      <c r="G1108" s="650" t="s">
        <v>3874</v>
      </c>
      <c r="H1108" s="650" t="s">
        <v>582</v>
      </c>
      <c r="I1108" s="650" t="s">
        <v>2392</v>
      </c>
      <c r="J1108" s="650" t="s">
        <v>2393</v>
      </c>
      <c r="K1108" s="650" t="s">
        <v>3875</v>
      </c>
      <c r="L1108" s="651">
        <v>242.93</v>
      </c>
      <c r="M1108" s="651">
        <v>1214.6500000000001</v>
      </c>
      <c r="N1108" s="650">
        <v>5</v>
      </c>
      <c r="O1108" s="731">
        <v>5</v>
      </c>
      <c r="P1108" s="651">
        <v>485.86</v>
      </c>
      <c r="Q1108" s="666">
        <v>0.39999999999999997</v>
      </c>
      <c r="R1108" s="650">
        <v>2</v>
      </c>
      <c r="S1108" s="666">
        <v>0.4</v>
      </c>
      <c r="T1108" s="731">
        <v>2</v>
      </c>
      <c r="U1108" s="689">
        <v>0.4</v>
      </c>
    </row>
    <row r="1109" spans="1:21" ht="14.4" customHeight="1" x14ac:dyDescent="0.3">
      <c r="A1109" s="649">
        <v>21</v>
      </c>
      <c r="B1109" s="650" t="s">
        <v>581</v>
      </c>
      <c r="C1109" s="650">
        <v>89301212</v>
      </c>
      <c r="D1109" s="729" t="s">
        <v>5559</v>
      </c>
      <c r="E1109" s="730" t="s">
        <v>3643</v>
      </c>
      <c r="F1109" s="650" t="s">
        <v>3625</v>
      </c>
      <c r="G1109" s="650" t="s">
        <v>4740</v>
      </c>
      <c r="H1109" s="650" t="s">
        <v>582</v>
      </c>
      <c r="I1109" s="650" t="s">
        <v>4741</v>
      </c>
      <c r="J1109" s="650" t="s">
        <v>4742</v>
      </c>
      <c r="K1109" s="650" t="s">
        <v>4743</v>
      </c>
      <c r="L1109" s="651">
        <v>108.98</v>
      </c>
      <c r="M1109" s="651">
        <v>108.98</v>
      </c>
      <c r="N1109" s="650">
        <v>1</v>
      </c>
      <c r="O1109" s="731">
        <v>1</v>
      </c>
      <c r="P1109" s="651">
        <v>108.98</v>
      </c>
      <c r="Q1109" s="666">
        <v>1</v>
      </c>
      <c r="R1109" s="650">
        <v>1</v>
      </c>
      <c r="S1109" s="666">
        <v>1</v>
      </c>
      <c r="T1109" s="731">
        <v>1</v>
      </c>
      <c r="U1109" s="689">
        <v>1</v>
      </c>
    </row>
    <row r="1110" spans="1:21" ht="14.4" customHeight="1" x14ac:dyDescent="0.3">
      <c r="A1110" s="649">
        <v>21</v>
      </c>
      <c r="B1110" s="650" t="s">
        <v>581</v>
      </c>
      <c r="C1110" s="650">
        <v>89301212</v>
      </c>
      <c r="D1110" s="729" t="s">
        <v>5559</v>
      </c>
      <c r="E1110" s="730" t="s">
        <v>3643</v>
      </c>
      <c r="F1110" s="650" t="s">
        <v>3625</v>
      </c>
      <c r="G1110" s="650" t="s">
        <v>3767</v>
      </c>
      <c r="H1110" s="650" t="s">
        <v>582</v>
      </c>
      <c r="I1110" s="650" t="s">
        <v>3768</v>
      </c>
      <c r="J1110" s="650" t="s">
        <v>3769</v>
      </c>
      <c r="K1110" s="650" t="s">
        <v>3770</v>
      </c>
      <c r="L1110" s="651">
        <v>1172.22</v>
      </c>
      <c r="M1110" s="651">
        <v>3516.66</v>
      </c>
      <c r="N1110" s="650">
        <v>3</v>
      </c>
      <c r="O1110" s="731">
        <v>1</v>
      </c>
      <c r="P1110" s="651">
        <v>3516.66</v>
      </c>
      <c r="Q1110" s="666">
        <v>1</v>
      </c>
      <c r="R1110" s="650">
        <v>3</v>
      </c>
      <c r="S1110" s="666">
        <v>1</v>
      </c>
      <c r="T1110" s="731">
        <v>1</v>
      </c>
      <c r="U1110" s="689">
        <v>1</v>
      </c>
    </row>
    <row r="1111" spans="1:21" ht="14.4" customHeight="1" x14ac:dyDescent="0.3">
      <c r="A1111" s="649">
        <v>21</v>
      </c>
      <c r="B1111" s="650" t="s">
        <v>581</v>
      </c>
      <c r="C1111" s="650">
        <v>89301212</v>
      </c>
      <c r="D1111" s="729" t="s">
        <v>5559</v>
      </c>
      <c r="E1111" s="730" t="s">
        <v>3643</v>
      </c>
      <c r="F1111" s="650" t="s">
        <v>3625</v>
      </c>
      <c r="G1111" s="650" t="s">
        <v>4586</v>
      </c>
      <c r="H1111" s="650" t="s">
        <v>582</v>
      </c>
      <c r="I1111" s="650" t="s">
        <v>4744</v>
      </c>
      <c r="J1111" s="650" t="s">
        <v>4745</v>
      </c>
      <c r="K1111" s="650" t="s">
        <v>4746</v>
      </c>
      <c r="L1111" s="651">
        <v>47.71</v>
      </c>
      <c r="M1111" s="651">
        <v>95.42</v>
      </c>
      <c r="N1111" s="650">
        <v>2</v>
      </c>
      <c r="O1111" s="731">
        <v>2</v>
      </c>
      <c r="P1111" s="651">
        <v>95.42</v>
      </c>
      <c r="Q1111" s="666">
        <v>1</v>
      </c>
      <c r="R1111" s="650">
        <v>2</v>
      </c>
      <c r="S1111" s="666">
        <v>1</v>
      </c>
      <c r="T1111" s="731">
        <v>2</v>
      </c>
      <c r="U1111" s="689">
        <v>1</v>
      </c>
    </row>
    <row r="1112" spans="1:21" ht="14.4" customHeight="1" x14ac:dyDescent="0.3">
      <c r="A1112" s="649">
        <v>21</v>
      </c>
      <c r="B1112" s="650" t="s">
        <v>581</v>
      </c>
      <c r="C1112" s="650">
        <v>89301212</v>
      </c>
      <c r="D1112" s="729" t="s">
        <v>5559</v>
      </c>
      <c r="E1112" s="730" t="s">
        <v>3643</v>
      </c>
      <c r="F1112" s="650" t="s">
        <v>3625</v>
      </c>
      <c r="G1112" s="650" t="s">
        <v>4586</v>
      </c>
      <c r="H1112" s="650" t="s">
        <v>582</v>
      </c>
      <c r="I1112" s="650" t="s">
        <v>4747</v>
      </c>
      <c r="J1112" s="650" t="s">
        <v>4748</v>
      </c>
      <c r="K1112" s="650" t="s">
        <v>1070</v>
      </c>
      <c r="L1112" s="651">
        <v>47.71</v>
      </c>
      <c r="M1112" s="651">
        <v>47.71</v>
      </c>
      <c r="N1112" s="650">
        <v>1</v>
      </c>
      <c r="O1112" s="731">
        <v>1</v>
      </c>
      <c r="P1112" s="651"/>
      <c r="Q1112" s="666">
        <v>0</v>
      </c>
      <c r="R1112" s="650"/>
      <c r="S1112" s="666">
        <v>0</v>
      </c>
      <c r="T1112" s="731"/>
      <c r="U1112" s="689">
        <v>0</v>
      </c>
    </row>
    <row r="1113" spans="1:21" ht="14.4" customHeight="1" x14ac:dyDescent="0.3">
      <c r="A1113" s="649">
        <v>21</v>
      </c>
      <c r="B1113" s="650" t="s">
        <v>581</v>
      </c>
      <c r="C1113" s="650">
        <v>89301212</v>
      </c>
      <c r="D1113" s="729" t="s">
        <v>5559</v>
      </c>
      <c r="E1113" s="730" t="s">
        <v>3643</v>
      </c>
      <c r="F1113" s="650" t="s">
        <v>3625</v>
      </c>
      <c r="G1113" s="650" t="s">
        <v>3776</v>
      </c>
      <c r="H1113" s="650" t="s">
        <v>582</v>
      </c>
      <c r="I1113" s="650" t="s">
        <v>960</v>
      </c>
      <c r="J1113" s="650" t="s">
        <v>3777</v>
      </c>
      <c r="K1113" s="650" t="s">
        <v>3778</v>
      </c>
      <c r="L1113" s="651">
        <v>56.01</v>
      </c>
      <c r="M1113" s="651">
        <v>56.01</v>
      </c>
      <c r="N1113" s="650">
        <v>1</v>
      </c>
      <c r="O1113" s="731">
        <v>1</v>
      </c>
      <c r="P1113" s="651"/>
      <c r="Q1113" s="666">
        <v>0</v>
      </c>
      <c r="R1113" s="650"/>
      <c r="S1113" s="666">
        <v>0</v>
      </c>
      <c r="T1113" s="731"/>
      <c r="U1113" s="689">
        <v>0</v>
      </c>
    </row>
    <row r="1114" spans="1:21" ht="14.4" customHeight="1" x14ac:dyDescent="0.3">
      <c r="A1114" s="649">
        <v>21</v>
      </c>
      <c r="B1114" s="650" t="s">
        <v>581</v>
      </c>
      <c r="C1114" s="650">
        <v>89301212</v>
      </c>
      <c r="D1114" s="729" t="s">
        <v>5559</v>
      </c>
      <c r="E1114" s="730" t="s">
        <v>3643</v>
      </c>
      <c r="F1114" s="650" t="s">
        <v>3625</v>
      </c>
      <c r="G1114" s="650" t="s">
        <v>4007</v>
      </c>
      <c r="H1114" s="650" t="s">
        <v>582</v>
      </c>
      <c r="I1114" s="650" t="s">
        <v>4749</v>
      </c>
      <c r="J1114" s="650" t="s">
        <v>4750</v>
      </c>
      <c r="K1114" s="650" t="s">
        <v>4196</v>
      </c>
      <c r="L1114" s="651">
        <v>0</v>
      </c>
      <c r="M1114" s="651">
        <v>0</v>
      </c>
      <c r="N1114" s="650">
        <v>1</v>
      </c>
      <c r="O1114" s="731">
        <v>1</v>
      </c>
      <c r="P1114" s="651">
        <v>0</v>
      </c>
      <c r="Q1114" s="666"/>
      <c r="R1114" s="650">
        <v>1</v>
      </c>
      <c r="S1114" s="666">
        <v>1</v>
      </c>
      <c r="T1114" s="731">
        <v>1</v>
      </c>
      <c r="U1114" s="689">
        <v>1</v>
      </c>
    </row>
    <row r="1115" spans="1:21" ht="14.4" customHeight="1" x14ac:dyDescent="0.3">
      <c r="A1115" s="649">
        <v>21</v>
      </c>
      <c r="B1115" s="650" t="s">
        <v>581</v>
      </c>
      <c r="C1115" s="650">
        <v>89301212</v>
      </c>
      <c r="D1115" s="729" t="s">
        <v>5559</v>
      </c>
      <c r="E1115" s="730" t="s">
        <v>3643</v>
      </c>
      <c r="F1115" s="650" t="s">
        <v>3625</v>
      </c>
      <c r="G1115" s="650" t="s">
        <v>4011</v>
      </c>
      <c r="H1115" s="650" t="s">
        <v>582</v>
      </c>
      <c r="I1115" s="650" t="s">
        <v>2202</v>
      </c>
      <c r="J1115" s="650" t="s">
        <v>2203</v>
      </c>
      <c r="K1115" s="650" t="s">
        <v>2204</v>
      </c>
      <c r="L1115" s="651">
        <v>120.37</v>
      </c>
      <c r="M1115" s="651">
        <v>240.74</v>
      </c>
      <c r="N1115" s="650">
        <v>2</v>
      </c>
      <c r="O1115" s="731">
        <v>2</v>
      </c>
      <c r="P1115" s="651">
        <v>120.37</v>
      </c>
      <c r="Q1115" s="666">
        <v>0.5</v>
      </c>
      <c r="R1115" s="650">
        <v>1</v>
      </c>
      <c r="S1115" s="666">
        <v>0.5</v>
      </c>
      <c r="T1115" s="731">
        <v>1</v>
      </c>
      <c r="U1115" s="689">
        <v>0.5</v>
      </c>
    </row>
    <row r="1116" spans="1:21" ht="14.4" customHeight="1" x14ac:dyDescent="0.3">
      <c r="A1116" s="649">
        <v>21</v>
      </c>
      <c r="B1116" s="650" t="s">
        <v>581</v>
      </c>
      <c r="C1116" s="650">
        <v>89301212</v>
      </c>
      <c r="D1116" s="729" t="s">
        <v>5559</v>
      </c>
      <c r="E1116" s="730" t="s">
        <v>3643</v>
      </c>
      <c r="F1116" s="650" t="s">
        <v>3625</v>
      </c>
      <c r="G1116" s="650" t="s">
        <v>4144</v>
      </c>
      <c r="H1116" s="650" t="s">
        <v>1839</v>
      </c>
      <c r="I1116" s="650" t="s">
        <v>4751</v>
      </c>
      <c r="J1116" s="650" t="s">
        <v>1849</v>
      </c>
      <c r="K1116" s="650" t="s">
        <v>4752</v>
      </c>
      <c r="L1116" s="651">
        <v>193.26</v>
      </c>
      <c r="M1116" s="651">
        <v>386.52</v>
      </c>
      <c r="N1116" s="650">
        <v>2</v>
      </c>
      <c r="O1116" s="731">
        <v>1.5</v>
      </c>
      <c r="P1116" s="651">
        <v>386.52</v>
      </c>
      <c r="Q1116" s="666">
        <v>1</v>
      </c>
      <c r="R1116" s="650">
        <v>2</v>
      </c>
      <c r="S1116" s="666">
        <v>1</v>
      </c>
      <c r="T1116" s="731">
        <v>1.5</v>
      </c>
      <c r="U1116" s="689">
        <v>1</v>
      </c>
    </row>
    <row r="1117" spans="1:21" ht="14.4" customHeight="1" x14ac:dyDescent="0.3">
      <c r="A1117" s="649">
        <v>21</v>
      </c>
      <c r="B1117" s="650" t="s">
        <v>581</v>
      </c>
      <c r="C1117" s="650">
        <v>89301212</v>
      </c>
      <c r="D1117" s="729" t="s">
        <v>5559</v>
      </c>
      <c r="E1117" s="730" t="s">
        <v>3643</v>
      </c>
      <c r="F1117" s="650" t="s">
        <v>3625</v>
      </c>
      <c r="G1117" s="650" t="s">
        <v>3784</v>
      </c>
      <c r="H1117" s="650" t="s">
        <v>1839</v>
      </c>
      <c r="I1117" s="650" t="s">
        <v>2256</v>
      </c>
      <c r="J1117" s="650" t="s">
        <v>2257</v>
      </c>
      <c r="K1117" s="650" t="s">
        <v>3461</v>
      </c>
      <c r="L1117" s="651">
        <v>69.86</v>
      </c>
      <c r="M1117" s="651">
        <v>349.3</v>
      </c>
      <c r="N1117" s="650">
        <v>5</v>
      </c>
      <c r="O1117" s="731">
        <v>5</v>
      </c>
      <c r="P1117" s="651">
        <v>349.3</v>
      </c>
      <c r="Q1117" s="666">
        <v>1</v>
      </c>
      <c r="R1117" s="650">
        <v>5</v>
      </c>
      <c r="S1117" s="666">
        <v>1</v>
      </c>
      <c r="T1117" s="731">
        <v>5</v>
      </c>
      <c r="U1117" s="689">
        <v>1</v>
      </c>
    </row>
    <row r="1118" spans="1:21" ht="14.4" customHeight="1" x14ac:dyDescent="0.3">
      <c r="A1118" s="649">
        <v>21</v>
      </c>
      <c r="B1118" s="650" t="s">
        <v>581</v>
      </c>
      <c r="C1118" s="650">
        <v>89301212</v>
      </c>
      <c r="D1118" s="729" t="s">
        <v>5559</v>
      </c>
      <c r="E1118" s="730" t="s">
        <v>3643</v>
      </c>
      <c r="F1118" s="650" t="s">
        <v>3625</v>
      </c>
      <c r="G1118" s="650" t="s">
        <v>3672</v>
      </c>
      <c r="H1118" s="650" t="s">
        <v>582</v>
      </c>
      <c r="I1118" s="650" t="s">
        <v>4753</v>
      </c>
      <c r="J1118" s="650" t="s">
        <v>792</v>
      </c>
      <c r="K1118" s="650" t="s">
        <v>4754</v>
      </c>
      <c r="L1118" s="651">
        <v>0</v>
      </c>
      <c r="M1118" s="651">
        <v>0</v>
      </c>
      <c r="N1118" s="650">
        <v>3</v>
      </c>
      <c r="O1118" s="731">
        <v>2.5</v>
      </c>
      <c r="P1118" s="651">
        <v>0</v>
      </c>
      <c r="Q1118" s="666"/>
      <c r="R1118" s="650">
        <v>1</v>
      </c>
      <c r="S1118" s="666">
        <v>0.33333333333333331</v>
      </c>
      <c r="T1118" s="731">
        <v>1</v>
      </c>
      <c r="U1118" s="689">
        <v>0.4</v>
      </c>
    </row>
    <row r="1119" spans="1:21" ht="14.4" customHeight="1" x14ac:dyDescent="0.3">
      <c r="A1119" s="649">
        <v>21</v>
      </c>
      <c r="B1119" s="650" t="s">
        <v>581</v>
      </c>
      <c r="C1119" s="650">
        <v>89301212</v>
      </c>
      <c r="D1119" s="729" t="s">
        <v>5559</v>
      </c>
      <c r="E1119" s="730" t="s">
        <v>3643</v>
      </c>
      <c r="F1119" s="650" t="s">
        <v>3625</v>
      </c>
      <c r="G1119" s="650" t="s">
        <v>3672</v>
      </c>
      <c r="H1119" s="650" t="s">
        <v>582</v>
      </c>
      <c r="I1119" s="650" t="s">
        <v>3791</v>
      </c>
      <c r="J1119" s="650" t="s">
        <v>3674</v>
      </c>
      <c r="K1119" s="650" t="s">
        <v>793</v>
      </c>
      <c r="L1119" s="651">
        <v>97.97</v>
      </c>
      <c r="M1119" s="651">
        <v>97.97</v>
      </c>
      <c r="N1119" s="650">
        <v>1</v>
      </c>
      <c r="O1119" s="731">
        <v>1</v>
      </c>
      <c r="P1119" s="651">
        <v>97.97</v>
      </c>
      <c r="Q1119" s="666">
        <v>1</v>
      </c>
      <c r="R1119" s="650">
        <v>1</v>
      </c>
      <c r="S1119" s="666">
        <v>1</v>
      </c>
      <c r="T1119" s="731">
        <v>1</v>
      </c>
      <c r="U1119" s="689">
        <v>1</v>
      </c>
    </row>
    <row r="1120" spans="1:21" ht="14.4" customHeight="1" x14ac:dyDescent="0.3">
      <c r="A1120" s="649">
        <v>21</v>
      </c>
      <c r="B1120" s="650" t="s">
        <v>581</v>
      </c>
      <c r="C1120" s="650">
        <v>89301212</v>
      </c>
      <c r="D1120" s="729" t="s">
        <v>5559</v>
      </c>
      <c r="E1120" s="730" t="s">
        <v>3643</v>
      </c>
      <c r="F1120" s="650" t="s">
        <v>3625</v>
      </c>
      <c r="G1120" s="650" t="s">
        <v>3672</v>
      </c>
      <c r="H1120" s="650" t="s">
        <v>582</v>
      </c>
      <c r="I1120" s="650" t="s">
        <v>3673</v>
      </c>
      <c r="J1120" s="650" t="s">
        <v>3674</v>
      </c>
      <c r="K1120" s="650" t="s">
        <v>796</v>
      </c>
      <c r="L1120" s="651">
        <v>314.89999999999998</v>
      </c>
      <c r="M1120" s="651">
        <v>314.89999999999998</v>
      </c>
      <c r="N1120" s="650">
        <v>1</v>
      </c>
      <c r="O1120" s="731">
        <v>1</v>
      </c>
      <c r="P1120" s="651"/>
      <c r="Q1120" s="666">
        <v>0</v>
      </c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21</v>
      </c>
      <c r="B1121" s="650" t="s">
        <v>581</v>
      </c>
      <c r="C1121" s="650">
        <v>89301212</v>
      </c>
      <c r="D1121" s="729" t="s">
        <v>5559</v>
      </c>
      <c r="E1121" s="730" t="s">
        <v>3643</v>
      </c>
      <c r="F1121" s="650" t="s">
        <v>3625</v>
      </c>
      <c r="G1121" s="650" t="s">
        <v>3672</v>
      </c>
      <c r="H1121" s="650" t="s">
        <v>582</v>
      </c>
      <c r="I1121" s="650" t="s">
        <v>791</v>
      </c>
      <c r="J1121" s="650" t="s">
        <v>792</v>
      </c>
      <c r="K1121" s="650" t="s">
        <v>4012</v>
      </c>
      <c r="L1121" s="651">
        <v>97.97</v>
      </c>
      <c r="M1121" s="651">
        <v>195.94</v>
      </c>
      <c r="N1121" s="650">
        <v>2</v>
      </c>
      <c r="O1121" s="731">
        <v>2</v>
      </c>
      <c r="P1121" s="651"/>
      <c r="Q1121" s="666">
        <v>0</v>
      </c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21</v>
      </c>
      <c r="B1122" s="650" t="s">
        <v>581</v>
      </c>
      <c r="C1122" s="650">
        <v>89301212</v>
      </c>
      <c r="D1122" s="729" t="s">
        <v>5559</v>
      </c>
      <c r="E1122" s="730" t="s">
        <v>3643</v>
      </c>
      <c r="F1122" s="650" t="s">
        <v>3625</v>
      </c>
      <c r="G1122" s="650" t="s">
        <v>3672</v>
      </c>
      <c r="H1122" s="650" t="s">
        <v>582</v>
      </c>
      <c r="I1122" s="650" t="s">
        <v>795</v>
      </c>
      <c r="J1122" s="650" t="s">
        <v>792</v>
      </c>
      <c r="K1122" s="650" t="s">
        <v>4013</v>
      </c>
      <c r="L1122" s="651">
        <v>314.89999999999998</v>
      </c>
      <c r="M1122" s="651">
        <v>1889.3999999999999</v>
      </c>
      <c r="N1122" s="650">
        <v>6</v>
      </c>
      <c r="O1122" s="731">
        <v>4</v>
      </c>
      <c r="P1122" s="651">
        <v>629.79999999999995</v>
      </c>
      <c r="Q1122" s="666">
        <v>0.33333333333333331</v>
      </c>
      <c r="R1122" s="650">
        <v>2</v>
      </c>
      <c r="S1122" s="666">
        <v>0.33333333333333331</v>
      </c>
      <c r="T1122" s="731">
        <v>1.5</v>
      </c>
      <c r="U1122" s="689">
        <v>0.375</v>
      </c>
    </row>
    <row r="1123" spans="1:21" ht="14.4" customHeight="1" x14ac:dyDescent="0.3">
      <c r="A1123" s="649">
        <v>21</v>
      </c>
      <c r="B1123" s="650" t="s">
        <v>581</v>
      </c>
      <c r="C1123" s="650">
        <v>89301212</v>
      </c>
      <c r="D1123" s="729" t="s">
        <v>5559</v>
      </c>
      <c r="E1123" s="730" t="s">
        <v>3643</v>
      </c>
      <c r="F1123" s="650" t="s">
        <v>3625</v>
      </c>
      <c r="G1123" s="650" t="s">
        <v>3669</v>
      </c>
      <c r="H1123" s="650" t="s">
        <v>1839</v>
      </c>
      <c r="I1123" s="650" t="s">
        <v>2024</v>
      </c>
      <c r="J1123" s="650" t="s">
        <v>2025</v>
      </c>
      <c r="K1123" s="650" t="s">
        <v>2026</v>
      </c>
      <c r="L1123" s="651">
        <v>497.4</v>
      </c>
      <c r="M1123" s="651">
        <v>40289.400000000016</v>
      </c>
      <c r="N1123" s="650">
        <v>81</v>
      </c>
      <c r="O1123" s="731">
        <v>29.5</v>
      </c>
      <c r="P1123" s="651">
        <v>28849.200000000019</v>
      </c>
      <c r="Q1123" s="666">
        <v>0.71604938271604957</v>
      </c>
      <c r="R1123" s="650">
        <v>58</v>
      </c>
      <c r="S1123" s="666">
        <v>0.71604938271604934</v>
      </c>
      <c r="T1123" s="731">
        <v>22</v>
      </c>
      <c r="U1123" s="689">
        <v>0.74576271186440679</v>
      </c>
    </row>
    <row r="1124" spans="1:21" ht="14.4" customHeight="1" x14ac:dyDescent="0.3">
      <c r="A1124" s="649">
        <v>21</v>
      </c>
      <c r="B1124" s="650" t="s">
        <v>581</v>
      </c>
      <c r="C1124" s="650">
        <v>89301212</v>
      </c>
      <c r="D1124" s="729" t="s">
        <v>5559</v>
      </c>
      <c r="E1124" s="730" t="s">
        <v>3643</v>
      </c>
      <c r="F1124" s="650" t="s">
        <v>3625</v>
      </c>
      <c r="G1124" s="650" t="s">
        <v>3669</v>
      </c>
      <c r="H1124" s="650" t="s">
        <v>1839</v>
      </c>
      <c r="I1124" s="650" t="s">
        <v>2042</v>
      </c>
      <c r="J1124" s="650" t="s">
        <v>2043</v>
      </c>
      <c r="K1124" s="650" t="s">
        <v>3418</v>
      </c>
      <c r="L1124" s="651">
        <v>1359.61</v>
      </c>
      <c r="M1124" s="651">
        <v>88374.650000000023</v>
      </c>
      <c r="N1124" s="650">
        <v>65</v>
      </c>
      <c r="O1124" s="731">
        <v>19</v>
      </c>
      <c r="P1124" s="651">
        <v>67980.500000000015</v>
      </c>
      <c r="Q1124" s="666">
        <v>0.76923076923076916</v>
      </c>
      <c r="R1124" s="650">
        <v>50</v>
      </c>
      <c r="S1124" s="666">
        <v>0.76923076923076927</v>
      </c>
      <c r="T1124" s="731">
        <v>15.5</v>
      </c>
      <c r="U1124" s="689">
        <v>0.81578947368421051</v>
      </c>
    </row>
    <row r="1125" spans="1:21" ht="14.4" customHeight="1" x14ac:dyDescent="0.3">
      <c r="A1125" s="649">
        <v>21</v>
      </c>
      <c r="B1125" s="650" t="s">
        <v>581</v>
      </c>
      <c r="C1125" s="650">
        <v>89301212</v>
      </c>
      <c r="D1125" s="729" t="s">
        <v>5559</v>
      </c>
      <c r="E1125" s="730" t="s">
        <v>3643</v>
      </c>
      <c r="F1125" s="650" t="s">
        <v>3625</v>
      </c>
      <c r="G1125" s="650" t="s">
        <v>3669</v>
      </c>
      <c r="H1125" s="650" t="s">
        <v>1839</v>
      </c>
      <c r="I1125" s="650" t="s">
        <v>3685</v>
      </c>
      <c r="J1125" s="650" t="s">
        <v>3686</v>
      </c>
      <c r="K1125" s="650" t="s">
        <v>3687</v>
      </c>
      <c r="L1125" s="651">
        <v>1359.61</v>
      </c>
      <c r="M1125" s="651">
        <v>12236.489999999998</v>
      </c>
      <c r="N1125" s="650">
        <v>9</v>
      </c>
      <c r="O1125" s="731">
        <v>2.5</v>
      </c>
      <c r="P1125" s="651">
        <v>12236.489999999998</v>
      </c>
      <c r="Q1125" s="666">
        <v>1</v>
      </c>
      <c r="R1125" s="650">
        <v>9</v>
      </c>
      <c r="S1125" s="666">
        <v>1</v>
      </c>
      <c r="T1125" s="731">
        <v>2.5</v>
      </c>
      <c r="U1125" s="689">
        <v>1</v>
      </c>
    </row>
    <row r="1126" spans="1:21" ht="14.4" customHeight="1" x14ac:dyDescent="0.3">
      <c r="A1126" s="649">
        <v>21</v>
      </c>
      <c r="B1126" s="650" t="s">
        <v>581</v>
      </c>
      <c r="C1126" s="650">
        <v>89301212</v>
      </c>
      <c r="D1126" s="729" t="s">
        <v>5559</v>
      </c>
      <c r="E1126" s="730" t="s">
        <v>3643</v>
      </c>
      <c r="F1126" s="650" t="s">
        <v>3625</v>
      </c>
      <c r="G1126" s="650" t="s">
        <v>3794</v>
      </c>
      <c r="H1126" s="650" t="s">
        <v>582</v>
      </c>
      <c r="I1126" s="650" t="s">
        <v>729</v>
      </c>
      <c r="J1126" s="650" t="s">
        <v>3795</v>
      </c>
      <c r="K1126" s="650" t="s">
        <v>2275</v>
      </c>
      <c r="L1126" s="651">
        <v>0</v>
      </c>
      <c r="M1126" s="651">
        <v>0</v>
      </c>
      <c r="N1126" s="650">
        <v>1</v>
      </c>
      <c r="O1126" s="731">
        <v>1</v>
      </c>
      <c r="P1126" s="651"/>
      <c r="Q1126" s="666"/>
      <c r="R1126" s="650"/>
      <c r="S1126" s="666">
        <v>0</v>
      </c>
      <c r="T1126" s="731"/>
      <c r="U1126" s="689">
        <v>0</v>
      </c>
    </row>
    <row r="1127" spans="1:21" ht="14.4" customHeight="1" x14ac:dyDescent="0.3">
      <c r="A1127" s="649">
        <v>21</v>
      </c>
      <c r="B1127" s="650" t="s">
        <v>581</v>
      </c>
      <c r="C1127" s="650">
        <v>89301212</v>
      </c>
      <c r="D1127" s="729" t="s">
        <v>5559</v>
      </c>
      <c r="E1127" s="730" t="s">
        <v>3643</v>
      </c>
      <c r="F1127" s="650" t="s">
        <v>3625</v>
      </c>
      <c r="G1127" s="650" t="s">
        <v>4252</v>
      </c>
      <c r="H1127" s="650" t="s">
        <v>582</v>
      </c>
      <c r="I1127" s="650" t="s">
        <v>4253</v>
      </c>
      <c r="J1127" s="650" t="s">
        <v>4254</v>
      </c>
      <c r="K1127" s="650" t="s">
        <v>4255</v>
      </c>
      <c r="L1127" s="651">
        <v>1044.3599999999999</v>
      </c>
      <c r="M1127" s="651">
        <v>4177.4399999999996</v>
      </c>
      <c r="N1127" s="650">
        <v>4</v>
      </c>
      <c r="O1127" s="731">
        <v>0.5</v>
      </c>
      <c r="P1127" s="651">
        <v>4177.4399999999996</v>
      </c>
      <c r="Q1127" s="666">
        <v>1</v>
      </c>
      <c r="R1127" s="650">
        <v>4</v>
      </c>
      <c r="S1127" s="666">
        <v>1</v>
      </c>
      <c r="T1127" s="731">
        <v>0.5</v>
      </c>
      <c r="U1127" s="689">
        <v>1</v>
      </c>
    </row>
    <row r="1128" spans="1:21" ht="14.4" customHeight="1" x14ac:dyDescent="0.3">
      <c r="A1128" s="649">
        <v>21</v>
      </c>
      <c r="B1128" s="650" t="s">
        <v>581</v>
      </c>
      <c r="C1128" s="650">
        <v>89301212</v>
      </c>
      <c r="D1128" s="729" t="s">
        <v>5559</v>
      </c>
      <c r="E1128" s="730" t="s">
        <v>3643</v>
      </c>
      <c r="F1128" s="650" t="s">
        <v>3625</v>
      </c>
      <c r="G1128" s="650" t="s">
        <v>4252</v>
      </c>
      <c r="H1128" s="650" t="s">
        <v>582</v>
      </c>
      <c r="I1128" s="650" t="s">
        <v>1653</v>
      </c>
      <c r="J1128" s="650" t="s">
        <v>4254</v>
      </c>
      <c r="K1128" s="650" t="s">
        <v>4255</v>
      </c>
      <c r="L1128" s="651">
        <v>1044.3599999999999</v>
      </c>
      <c r="M1128" s="651">
        <v>2088.7199999999998</v>
      </c>
      <c r="N1128" s="650">
        <v>2</v>
      </c>
      <c r="O1128" s="731">
        <v>0.5</v>
      </c>
      <c r="P1128" s="651">
        <v>2088.7199999999998</v>
      </c>
      <c r="Q1128" s="666">
        <v>1</v>
      </c>
      <c r="R1128" s="650">
        <v>2</v>
      </c>
      <c r="S1128" s="666">
        <v>1</v>
      </c>
      <c r="T1128" s="731">
        <v>0.5</v>
      </c>
      <c r="U1128" s="689">
        <v>1</v>
      </c>
    </row>
    <row r="1129" spans="1:21" ht="14.4" customHeight="1" x14ac:dyDescent="0.3">
      <c r="A1129" s="649">
        <v>21</v>
      </c>
      <c r="B1129" s="650" t="s">
        <v>581</v>
      </c>
      <c r="C1129" s="650">
        <v>89301212</v>
      </c>
      <c r="D1129" s="729" t="s">
        <v>5559</v>
      </c>
      <c r="E1129" s="730" t="s">
        <v>3643</v>
      </c>
      <c r="F1129" s="650" t="s">
        <v>3625</v>
      </c>
      <c r="G1129" s="650" t="s">
        <v>4252</v>
      </c>
      <c r="H1129" s="650" t="s">
        <v>582</v>
      </c>
      <c r="I1129" s="650" t="s">
        <v>4755</v>
      </c>
      <c r="J1129" s="650" t="s">
        <v>4756</v>
      </c>
      <c r="K1129" s="650" t="s">
        <v>4757</v>
      </c>
      <c r="L1129" s="651">
        <v>1359.61</v>
      </c>
      <c r="M1129" s="651">
        <v>5438.44</v>
      </c>
      <c r="N1129" s="650">
        <v>4</v>
      </c>
      <c r="O1129" s="731">
        <v>1.5</v>
      </c>
      <c r="P1129" s="651">
        <v>5438.44</v>
      </c>
      <c r="Q1129" s="666">
        <v>1</v>
      </c>
      <c r="R1129" s="650">
        <v>4</v>
      </c>
      <c r="S1129" s="666">
        <v>1</v>
      </c>
      <c r="T1129" s="731">
        <v>1.5</v>
      </c>
      <c r="U1129" s="689">
        <v>1</v>
      </c>
    </row>
    <row r="1130" spans="1:21" ht="14.4" customHeight="1" x14ac:dyDescent="0.3">
      <c r="A1130" s="649">
        <v>21</v>
      </c>
      <c r="B1130" s="650" t="s">
        <v>581</v>
      </c>
      <c r="C1130" s="650">
        <v>89301212</v>
      </c>
      <c r="D1130" s="729" t="s">
        <v>5559</v>
      </c>
      <c r="E1130" s="730" t="s">
        <v>3643</v>
      </c>
      <c r="F1130" s="650" t="s">
        <v>3625</v>
      </c>
      <c r="G1130" s="650" t="s">
        <v>3805</v>
      </c>
      <c r="H1130" s="650" t="s">
        <v>582</v>
      </c>
      <c r="I1130" s="650" t="s">
        <v>1782</v>
      </c>
      <c r="J1130" s="650" t="s">
        <v>850</v>
      </c>
      <c r="K1130" s="650" t="s">
        <v>1165</v>
      </c>
      <c r="L1130" s="651">
        <v>113.37</v>
      </c>
      <c r="M1130" s="651">
        <v>340.11</v>
      </c>
      <c r="N1130" s="650">
        <v>3</v>
      </c>
      <c r="O1130" s="731">
        <v>2.5</v>
      </c>
      <c r="P1130" s="651"/>
      <c r="Q1130" s="666">
        <v>0</v>
      </c>
      <c r="R1130" s="650"/>
      <c r="S1130" s="666">
        <v>0</v>
      </c>
      <c r="T1130" s="731"/>
      <c r="U1130" s="689">
        <v>0</v>
      </c>
    </row>
    <row r="1131" spans="1:21" ht="14.4" customHeight="1" x14ac:dyDescent="0.3">
      <c r="A1131" s="649">
        <v>21</v>
      </c>
      <c r="B1131" s="650" t="s">
        <v>581</v>
      </c>
      <c r="C1131" s="650">
        <v>89301212</v>
      </c>
      <c r="D1131" s="729" t="s">
        <v>5559</v>
      </c>
      <c r="E1131" s="730" t="s">
        <v>3643</v>
      </c>
      <c r="F1131" s="650" t="s">
        <v>3625</v>
      </c>
      <c r="G1131" s="650" t="s">
        <v>3806</v>
      </c>
      <c r="H1131" s="650" t="s">
        <v>582</v>
      </c>
      <c r="I1131" s="650" t="s">
        <v>1294</v>
      </c>
      <c r="J1131" s="650" t="s">
        <v>3809</v>
      </c>
      <c r="K1131" s="650" t="s">
        <v>3810</v>
      </c>
      <c r="L1131" s="651">
        <v>91.52</v>
      </c>
      <c r="M1131" s="651">
        <v>732.16000000000008</v>
      </c>
      <c r="N1131" s="650">
        <v>8</v>
      </c>
      <c r="O1131" s="731">
        <v>2</v>
      </c>
      <c r="P1131" s="651">
        <v>457.6</v>
      </c>
      <c r="Q1131" s="666">
        <v>0.625</v>
      </c>
      <c r="R1131" s="650">
        <v>5</v>
      </c>
      <c r="S1131" s="666">
        <v>0.625</v>
      </c>
      <c r="T1131" s="731">
        <v>1.5</v>
      </c>
      <c r="U1131" s="689">
        <v>0.75</v>
      </c>
    </row>
    <row r="1132" spans="1:21" ht="14.4" customHeight="1" x14ac:dyDescent="0.3">
      <c r="A1132" s="649">
        <v>21</v>
      </c>
      <c r="B1132" s="650" t="s">
        <v>581</v>
      </c>
      <c r="C1132" s="650">
        <v>89301212</v>
      </c>
      <c r="D1132" s="729" t="s">
        <v>5559</v>
      </c>
      <c r="E1132" s="730" t="s">
        <v>3643</v>
      </c>
      <c r="F1132" s="650" t="s">
        <v>3625</v>
      </c>
      <c r="G1132" s="650" t="s">
        <v>4135</v>
      </c>
      <c r="H1132" s="650" t="s">
        <v>1839</v>
      </c>
      <c r="I1132" s="650" t="s">
        <v>4309</v>
      </c>
      <c r="J1132" s="650" t="s">
        <v>2862</v>
      </c>
      <c r="K1132" s="650" t="s">
        <v>4310</v>
      </c>
      <c r="L1132" s="651">
        <v>1793.46</v>
      </c>
      <c r="M1132" s="651">
        <v>16141.14</v>
      </c>
      <c r="N1132" s="650">
        <v>9</v>
      </c>
      <c r="O1132" s="731">
        <v>7</v>
      </c>
      <c r="P1132" s="651">
        <v>10760.76</v>
      </c>
      <c r="Q1132" s="666">
        <v>0.66666666666666674</v>
      </c>
      <c r="R1132" s="650">
        <v>6</v>
      </c>
      <c r="S1132" s="666">
        <v>0.66666666666666663</v>
      </c>
      <c r="T1132" s="731">
        <v>4</v>
      </c>
      <c r="U1132" s="689">
        <v>0.5714285714285714</v>
      </c>
    </row>
    <row r="1133" spans="1:21" ht="14.4" customHeight="1" x14ac:dyDescent="0.3">
      <c r="A1133" s="649">
        <v>21</v>
      </c>
      <c r="B1133" s="650" t="s">
        <v>581</v>
      </c>
      <c r="C1133" s="650">
        <v>89301212</v>
      </c>
      <c r="D1133" s="729" t="s">
        <v>5559</v>
      </c>
      <c r="E1133" s="730" t="s">
        <v>3643</v>
      </c>
      <c r="F1133" s="650" t="s">
        <v>3625</v>
      </c>
      <c r="G1133" s="650" t="s">
        <v>4627</v>
      </c>
      <c r="H1133" s="650" t="s">
        <v>1839</v>
      </c>
      <c r="I1133" s="650" t="s">
        <v>2892</v>
      </c>
      <c r="J1133" s="650" t="s">
        <v>3552</v>
      </c>
      <c r="K1133" s="650" t="s">
        <v>1084</v>
      </c>
      <c r="L1133" s="651">
        <v>67.42</v>
      </c>
      <c r="M1133" s="651">
        <v>67.42</v>
      </c>
      <c r="N1133" s="650">
        <v>1</v>
      </c>
      <c r="O1133" s="731">
        <v>1</v>
      </c>
      <c r="P1133" s="651">
        <v>67.42</v>
      </c>
      <c r="Q1133" s="666">
        <v>1</v>
      </c>
      <c r="R1133" s="650">
        <v>1</v>
      </c>
      <c r="S1133" s="666">
        <v>1</v>
      </c>
      <c r="T1133" s="731">
        <v>1</v>
      </c>
      <c r="U1133" s="689">
        <v>1</v>
      </c>
    </row>
    <row r="1134" spans="1:21" ht="14.4" customHeight="1" x14ac:dyDescent="0.3">
      <c r="A1134" s="649">
        <v>21</v>
      </c>
      <c r="B1134" s="650" t="s">
        <v>581</v>
      </c>
      <c r="C1134" s="650">
        <v>89301212</v>
      </c>
      <c r="D1134" s="729" t="s">
        <v>5559</v>
      </c>
      <c r="E1134" s="730" t="s">
        <v>3643</v>
      </c>
      <c r="F1134" s="650" t="s">
        <v>3625</v>
      </c>
      <c r="G1134" s="650" t="s">
        <v>3812</v>
      </c>
      <c r="H1134" s="650" t="s">
        <v>1839</v>
      </c>
      <c r="I1134" s="650" t="s">
        <v>1944</v>
      </c>
      <c r="J1134" s="650" t="s">
        <v>3405</v>
      </c>
      <c r="K1134" s="650" t="s">
        <v>3406</v>
      </c>
      <c r="L1134" s="651">
        <v>32.630000000000003</v>
      </c>
      <c r="M1134" s="651">
        <v>65.260000000000005</v>
      </c>
      <c r="N1134" s="650">
        <v>2</v>
      </c>
      <c r="O1134" s="731">
        <v>0.5</v>
      </c>
      <c r="P1134" s="651">
        <v>65.260000000000005</v>
      </c>
      <c r="Q1134" s="666">
        <v>1</v>
      </c>
      <c r="R1134" s="650">
        <v>2</v>
      </c>
      <c r="S1134" s="666">
        <v>1</v>
      </c>
      <c r="T1134" s="731">
        <v>0.5</v>
      </c>
      <c r="U1134" s="689">
        <v>1</v>
      </c>
    </row>
    <row r="1135" spans="1:21" ht="14.4" customHeight="1" x14ac:dyDescent="0.3">
      <c r="A1135" s="649">
        <v>21</v>
      </c>
      <c r="B1135" s="650" t="s">
        <v>581</v>
      </c>
      <c r="C1135" s="650">
        <v>89301212</v>
      </c>
      <c r="D1135" s="729" t="s">
        <v>5559</v>
      </c>
      <c r="E1135" s="730" t="s">
        <v>3643</v>
      </c>
      <c r="F1135" s="650" t="s">
        <v>3625</v>
      </c>
      <c r="G1135" s="650" t="s">
        <v>4758</v>
      </c>
      <c r="H1135" s="650" t="s">
        <v>582</v>
      </c>
      <c r="I1135" s="650" t="s">
        <v>4759</v>
      </c>
      <c r="J1135" s="650" t="s">
        <v>2429</v>
      </c>
      <c r="K1135" s="650" t="s">
        <v>4686</v>
      </c>
      <c r="L1135" s="651">
        <v>0</v>
      </c>
      <c r="M1135" s="651">
        <v>0</v>
      </c>
      <c r="N1135" s="650">
        <v>11</v>
      </c>
      <c r="O1135" s="731">
        <v>10</v>
      </c>
      <c r="P1135" s="651">
        <v>0</v>
      </c>
      <c r="Q1135" s="666"/>
      <c r="R1135" s="650">
        <v>7</v>
      </c>
      <c r="S1135" s="666">
        <v>0.63636363636363635</v>
      </c>
      <c r="T1135" s="731">
        <v>6</v>
      </c>
      <c r="U1135" s="689">
        <v>0.6</v>
      </c>
    </row>
    <row r="1136" spans="1:21" ht="14.4" customHeight="1" x14ac:dyDescent="0.3">
      <c r="A1136" s="649">
        <v>21</v>
      </c>
      <c r="B1136" s="650" t="s">
        <v>581</v>
      </c>
      <c r="C1136" s="650">
        <v>89301212</v>
      </c>
      <c r="D1136" s="729" t="s">
        <v>5559</v>
      </c>
      <c r="E1136" s="730" t="s">
        <v>3643</v>
      </c>
      <c r="F1136" s="650" t="s">
        <v>3625</v>
      </c>
      <c r="G1136" s="650" t="s">
        <v>4758</v>
      </c>
      <c r="H1136" s="650" t="s">
        <v>582</v>
      </c>
      <c r="I1136" s="650" t="s">
        <v>2428</v>
      </c>
      <c r="J1136" s="650" t="s">
        <v>2429</v>
      </c>
      <c r="K1136" s="650" t="s">
        <v>3887</v>
      </c>
      <c r="L1136" s="651">
        <v>112.13</v>
      </c>
      <c r="M1136" s="651">
        <v>224.26</v>
      </c>
      <c r="N1136" s="650">
        <v>2</v>
      </c>
      <c r="O1136" s="731">
        <v>1</v>
      </c>
      <c r="P1136" s="651"/>
      <c r="Q1136" s="666">
        <v>0</v>
      </c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21</v>
      </c>
      <c r="B1137" s="650" t="s">
        <v>581</v>
      </c>
      <c r="C1137" s="650">
        <v>89301212</v>
      </c>
      <c r="D1137" s="729" t="s">
        <v>5559</v>
      </c>
      <c r="E1137" s="730" t="s">
        <v>3643</v>
      </c>
      <c r="F1137" s="650" t="s">
        <v>3625</v>
      </c>
      <c r="G1137" s="650" t="s">
        <v>3818</v>
      </c>
      <c r="H1137" s="650" t="s">
        <v>582</v>
      </c>
      <c r="I1137" s="650" t="s">
        <v>3819</v>
      </c>
      <c r="J1137" s="650" t="s">
        <v>884</v>
      </c>
      <c r="K1137" s="650" t="s">
        <v>3820</v>
      </c>
      <c r="L1137" s="651">
        <v>0</v>
      </c>
      <c r="M1137" s="651">
        <v>0</v>
      </c>
      <c r="N1137" s="650">
        <v>1</v>
      </c>
      <c r="O1137" s="731">
        <v>1</v>
      </c>
      <c r="P1137" s="651"/>
      <c r="Q1137" s="666"/>
      <c r="R1137" s="650"/>
      <c r="S1137" s="666">
        <v>0</v>
      </c>
      <c r="T1137" s="731"/>
      <c r="U1137" s="689">
        <v>0</v>
      </c>
    </row>
    <row r="1138" spans="1:21" ht="14.4" customHeight="1" x14ac:dyDescent="0.3">
      <c r="A1138" s="649">
        <v>21</v>
      </c>
      <c r="B1138" s="650" t="s">
        <v>581</v>
      </c>
      <c r="C1138" s="650">
        <v>89301212</v>
      </c>
      <c r="D1138" s="729" t="s">
        <v>5559</v>
      </c>
      <c r="E1138" s="730" t="s">
        <v>3643</v>
      </c>
      <c r="F1138" s="650" t="s">
        <v>3625</v>
      </c>
      <c r="G1138" s="650" t="s">
        <v>3908</v>
      </c>
      <c r="H1138" s="650" t="s">
        <v>582</v>
      </c>
      <c r="I1138" s="650" t="s">
        <v>4760</v>
      </c>
      <c r="J1138" s="650" t="s">
        <v>2714</v>
      </c>
      <c r="K1138" s="650" t="s">
        <v>4761</v>
      </c>
      <c r="L1138" s="651">
        <v>116.52</v>
      </c>
      <c r="M1138" s="651">
        <v>233.04</v>
      </c>
      <c r="N1138" s="650">
        <v>2</v>
      </c>
      <c r="O1138" s="731">
        <v>2</v>
      </c>
      <c r="P1138" s="651">
        <v>116.52</v>
      </c>
      <c r="Q1138" s="666">
        <v>0.5</v>
      </c>
      <c r="R1138" s="650">
        <v>1</v>
      </c>
      <c r="S1138" s="666">
        <v>0.5</v>
      </c>
      <c r="T1138" s="731">
        <v>1</v>
      </c>
      <c r="U1138" s="689">
        <v>0.5</v>
      </c>
    </row>
    <row r="1139" spans="1:21" ht="14.4" customHeight="1" x14ac:dyDescent="0.3">
      <c r="A1139" s="649">
        <v>21</v>
      </c>
      <c r="B1139" s="650" t="s">
        <v>581</v>
      </c>
      <c r="C1139" s="650">
        <v>89301212</v>
      </c>
      <c r="D1139" s="729" t="s">
        <v>5559</v>
      </c>
      <c r="E1139" s="730" t="s">
        <v>3643</v>
      </c>
      <c r="F1139" s="650" t="s">
        <v>3625</v>
      </c>
      <c r="G1139" s="650" t="s">
        <v>3821</v>
      </c>
      <c r="H1139" s="650" t="s">
        <v>582</v>
      </c>
      <c r="I1139" s="650" t="s">
        <v>857</v>
      </c>
      <c r="J1139" s="650" t="s">
        <v>3822</v>
      </c>
      <c r="K1139" s="650" t="s">
        <v>3823</v>
      </c>
      <c r="L1139" s="651">
        <v>0</v>
      </c>
      <c r="M1139" s="651">
        <v>0</v>
      </c>
      <c r="N1139" s="650">
        <v>13</v>
      </c>
      <c r="O1139" s="731">
        <v>7.5</v>
      </c>
      <c r="P1139" s="651">
        <v>0</v>
      </c>
      <c r="Q1139" s="666"/>
      <c r="R1139" s="650">
        <v>9</v>
      </c>
      <c r="S1139" s="666">
        <v>0.69230769230769229</v>
      </c>
      <c r="T1139" s="731">
        <v>5</v>
      </c>
      <c r="U1139" s="689">
        <v>0.66666666666666663</v>
      </c>
    </row>
    <row r="1140" spans="1:21" ht="14.4" customHeight="1" x14ac:dyDescent="0.3">
      <c r="A1140" s="649">
        <v>21</v>
      </c>
      <c r="B1140" s="650" t="s">
        <v>581</v>
      </c>
      <c r="C1140" s="650">
        <v>89301212</v>
      </c>
      <c r="D1140" s="729" t="s">
        <v>5559</v>
      </c>
      <c r="E1140" s="730" t="s">
        <v>3643</v>
      </c>
      <c r="F1140" s="650" t="s">
        <v>3625</v>
      </c>
      <c r="G1140" s="650" t="s">
        <v>3824</v>
      </c>
      <c r="H1140" s="650" t="s">
        <v>582</v>
      </c>
      <c r="I1140" s="650" t="s">
        <v>4034</v>
      </c>
      <c r="J1140" s="650" t="s">
        <v>727</v>
      </c>
      <c r="K1140" s="650" t="s">
        <v>4035</v>
      </c>
      <c r="L1140" s="651">
        <v>219.94</v>
      </c>
      <c r="M1140" s="651">
        <v>439.88</v>
      </c>
      <c r="N1140" s="650">
        <v>2</v>
      </c>
      <c r="O1140" s="731">
        <v>2</v>
      </c>
      <c r="P1140" s="651">
        <v>219.94</v>
      </c>
      <c r="Q1140" s="666">
        <v>0.5</v>
      </c>
      <c r="R1140" s="650">
        <v>1</v>
      </c>
      <c r="S1140" s="666">
        <v>0.5</v>
      </c>
      <c r="T1140" s="731">
        <v>1</v>
      </c>
      <c r="U1140" s="689">
        <v>0.5</v>
      </c>
    </row>
    <row r="1141" spans="1:21" ht="14.4" customHeight="1" x14ac:dyDescent="0.3">
      <c r="A1141" s="649">
        <v>21</v>
      </c>
      <c r="B1141" s="650" t="s">
        <v>581</v>
      </c>
      <c r="C1141" s="650">
        <v>89301212</v>
      </c>
      <c r="D1141" s="729" t="s">
        <v>5559</v>
      </c>
      <c r="E1141" s="730" t="s">
        <v>3643</v>
      </c>
      <c r="F1141" s="650" t="s">
        <v>3625</v>
      </c>
      <c r="G1141" s="650" t="s">
        <v>3824</v>
      </c>
      <c r="H1141" s="650" t="s">
        <v>582</v>
      </c>
      <c r="I1141" s="650" t="s">
        <v>726</v>
      </c>
      <c r="J1141" s="650" t="s">
        <v>727</v>
      </c>
      <c r="K1141" s="650" t="s">
        <v>3825</v>
      </c>
      <c r="L1141" s="651">
        <v>43.99</v>
      </c>
      <c r="M1141" s="651">
        <v>87.98</v>
      </c>
      <c r="N1141" s="650">
        <v>2</v>
      </c>
      <c r="O1141" s="731">
        <v>1</v>
      </c>
      <c r="P1141" s="651"/>
      <c r="Q1141" s="666">
        <v>0</v>
      </c>
      <c r="R1141" s="650"/>
      <c r="S1141" s="666">
        <v>0</v>
      </c>
      <c r="T1141" s="731"/>
      <c r="U1141" s="689">
        <v>0</v>
      </c>
    </row>
    <row r="1142" spans="1:21" ht="14.4" customHeight="1" x14ac:dyDescent="0.3">
      <c r="A1142" s="649">
        <v>21</v>
      </c>
      <c r="B1142" s="650" t="s">
        <v>581</v>
      </c>
      <c r="C1142" s="650">
        <v>89301212</v>
      </c>
      <c r="D1142" s="729" t="s">
        <v>5559</v>
      </c>
      <c r="E1142" s="730" t="s">
        <v>3643</v>
      </c>
      <c r="F1142" s="650" t="s">
        <v>3625</v>
      </c>
      <c r="G1142" s="650" t="s">
        <v>3826</v>
      </c>
      <c r="H1142" s="650" t="s">
        <v>582</v>
      </c>
      <c r="I1142" s="650" t="s">
        <v>3827</v>
      </c>
      <c r="J1142" s="650" t="s">
        <v>2231</v>
      </c>
      <c r="K1142" s="650" t="s">
        <v>3828</v>
      </c>
      <c r="L1142" s="651">
        <v>23.46</v>
      </c>
      <c r="M1142" s="651">
        <v>23.46</v>
      </c>
      <c r="N1142" s="650">
        <v>1</v>
      </c>
      <c r="O1142" s="731">
        <v>1</v>
      </c>
      <c r="P1142" s="651"/>
      <c r="Q1142" s="666">
        <v>0</v>
      </c>
      <c r="R1142" s="650"/>
      <c r="S1142" s="666">
        <v>0</v>
      </c>
      <c r="T1142" s="731"/>
      <c r="U1142" s="689">
        <v>0</v>
      </c>
    </row>
    <row r="1143" spans="1:21" ht="14.4" customHeight="1" x14ac:dyDescent="0.3">
      <c r="A1143" s="649">
        <v>21</v>
      </c>
      <c r="B1143" s="650" t="s">
        <v>581</v>
      </c>
      <c r="C1143" s="650">
        <v>89301212</v>
      </c>
      <c r="D1143" s="729" t="s">
        <v>5559</v>
      </c>
      <c r="E1143" s="730" t="s">
        <v>3643</v>
      </c>
      <c r="F1143" s="650" t="s">
        <v>3625</v>
      </c>
      <c r="G1143" s="650" t="s">
        <v>4762</v>
      </c>
      <c r="H1143" s="650" t="s">
        <v>582</v>
      </c>
      <c r="I1143" s="650" t="s">
        <v>4763</v>
      </c>
      <c r="J1143" s="650" t="s">
        <v>4764</v>
      </c>
      <c r="K1143" s="650" t="s">
        <v>2579</v>
      </c>
      <c r="L1143" s="651">
        <v>0</v>
      </c>
      <c r="M1143" s="651">
        <v>0</v>
      </c>
      <c r="N1143" s="650">
        <v>1</v>
      </c>
      <c r="O1143" s="731">
        <v>0.5</v>
      </c>
      <c r="P1143" s="651">
        <v>0</v>
      </c>
      <c r="Q1143" s="666"/>
      <c r="R1143" s="650">
        <v>1</v>
      </c>
      <c r="S1143" s="666">
        <v>1</v>
      </c>
      <c r="T1143" s="731">
        <v>0.5</v>
      </c>
      <c r="U1143" s="689">
        <v>1</v>
      </c>
    </row>
    <row r="1144" spans="1:21" ht="14.4" customHeight="1" x14ac:dyDescent="0.3">
      <c r="A1144" s="649">
        <v>21</v>
      </c>
      <c r="B1144" s="650" t="s">
        <v>581</v>
      </c>
      <c r="C1144" s="650">
        <v>89301212</v>
      </c>
      <c r="D1144" s="729" t="s">
        <v>5559</v>
      </c>
      <c r="E1144" s="730" t="s">
        <v>3643</v>
      </c>
      <c r="F1144" s="650" t="s">
        <v>3625</v>
      </c>
      <c r="G1144" s="650" t="s">
        <v>4081</v>
      </c>
      <c r="H1144" s="650" t="s">
        <v>1839</v>
      </c>
      <c r="I1144" s="650" t="s">
        <v>3003</v>
      </c>
      <c r="J1144" s="650" t="s">
        <v>3571</v>
      </c>
      <c r="K1144" s="650" t="s">
        <v>3572</v>
      </c>
      <c r="L1144" s="651">
        <v>514.67999999999995</v>
      </c>
      <c r="M1144" s="651">
        <v>100877.28000000004</v>
      </c>
      <c r="N1144" s="650">
        <v>196</v>
      </c>
      <c r="O1144" s="731">
        <v>194</v>
      </c>
      <c r="P1144" s="651">
        <v>55585.440000000024</v>
      </c>
      <c r="Q1144" s="666">
        <v>0.55102040816326536</v>
      </c>
      <c r="R1144" s="650">
        <v>108</v>
      </c>
      <c r="S1144" s="666">
        <v>0.55102040816326525</v>
      </c>
      <c r="T1144" s="731">
        <v>107</v>
      </c>
      <c r="U1144" s="689">
        <v>0.55154639175257736</v>
      </c>
    </row>
    <row r="1145" spans="1:21" ht="14.4" customHeight="1" x14ac:dyDescent="0.3">
      <c r="A1145" s="649">
        <v>21</v>
      </c>
      <c r="B1145" s="650" t="s">
        <v>581</v>
      </c>
      <c r="C1145" s="650">
        <v>89301212</v>
      </c>
      <c r="D1145" s="729" t="s">
        <v>5559</v>
      </c>
      <c r="E1145" s="730" t="s">
        <v>3643</v>
      </c>
      <c r="F1145" s="650" t="s">
        <v>3625</v>
      </c>
      <c r="G1145" s="650" t="s">
        <v>3829</v>
      </c>
      <c r="H1145" s="650" t="s">
        <v>582</v>
      </c>
      <c r="I1145" s="650" t="s">
        <v>1112</v>
      </c>
      <c r="J1145" s="650" t="s">
        <v>946</v>
      </c>
      <c r="K1145" s="650" t="s">
        <v>3830</v>
      </c>
      <c r="L1145" s="651">
        <v>96.72</v>
      </c>
      <c r="M1145" s="651">
        <v>96.72</v>
      </c>
      <c r="N1145" s="650">
        <v>1</v>
      </c>
      <c r="O1145" s="731">
        <v>1</v>
      </c>
      <c r="P1145" s="651"/>
      <c r="Q1145" s="666">
        <v>0</v>
      </c>
      <c r="R1145" s="650"/>
      <c r="S1145" s="666">
        <v>0</v>
      </c>
      <c r="T1145" s="731"/>
      <c r="U1145" s="689">
        <v>0</v>
      </c>
    </row>
    <row r="1146" spans="1:21" ht="14.4" customHeight="1" x14ac:dyDescent="0.3">
      <c r="A1146" s="649">
        <v>21</v>
      </c>
      <c r="B1146" s="650" t="s">
        <v>581</v>
      </c>
      <c r="C1146" s="650">
        <v>89301212</v>
      </c>
      <c r="D1146" s="729" t="s">
        <v>5559</v>
      </c>
      <c r="E1146" s="730" t="s">
        <v>3643</v>
      </c>
      <c r="F1146" s="650" t="s">
        <v>3625</v>
      </c>
      <c r="G1146" s="650" t="s">
        <v>3829</v>
      </c>
      <c r="H1146" s="650" t="s">
        <v>582</v>
      </c>
      <c r="I1146" s="650" t="s">
        <v>2344</v>
      </c>
      <c r="J1146" s="650" t="s">
        <v>946</v>
      </c>
      <c r="K1146" s="650" t="s">
        <v>3882</v>
      </c>
      <c r="L1146" s="651">
        <v>57.85</v>
      </c>
      <c r="M1146" s="651">
        <v>636.35</v>
      </c>
      <c r="N1146" s="650">
        <v>11</v>
      </c>
      <c r="O1146" s="731">
        <v>5</v>
      </c>
      <c r="P1146" s="651">
        <v>347.1</v>
      </c>
      <c r="Q1146" s="666">
        <v>0.54545454545454553</v>
      </c>
      <c r="R1146" s="650">
        <v>6</v>
      </c>
      <c r="S1146" s="666">
        <v>0.54545454545454541</v>
      </c>
      <c r="T1146" s="731">
        <v>2.5</v>
      </c>
      <c r="U1146" s="689">
        <v>0.5</v>
      </c>
    </row>
    <row r="1147" spans="1:21" ht="14.4" customHeight="1" x14ac:dyDescent="0.3">
      <c r="A1147" s="649">
        <v>21</v>
      </c>
      <c r="B1147" s="650" t="s">
        <v>581</v>
      </c>
      <c r="C1147" s="650">
        <v>89301212</v>
      </c>
      <c r="D1147" s="729" t="s">
        <v>5559</v>
      </c>
      <c r="E1147" s="730" t="s">
        <v>3643</v>
      </c>
      <c r="F1147" s="650" t="s">
        <v>3625</v>
      </c>
      <c r="G1147" s="650" t="s">
        <v>3831</v>
      </c>
      <c r="H1147" s="650" t="s">
        <v>1839</v>
      </c>
      <c r="I1147" s="650" t="s">
        <v>2035</v>
      </c>
      <c r="J1147" s="650" t="s">
        <v>2036</v>
      </c>
      <c r="K1147" s="650" t="s">
        <v>1396</v>
      </c>
      <c r="L1147" s="651">
        <v>32.74</v>
      </c>
      <c r="M1147" s="651">
        <v>32.74</v>
      </c>
      <c r="N1147" s="650">
        <v>1</v>
      </c>
      <c r="O1147" s="731">
        <v>1</v>
      </c>
      <c r="P1147" s="651">
        <v>32.74</v>
      </c>
      <c r="Q1147" s="666">
        <v>1</v>
      </c>
      <c r="R1147" s="650">
        <v>1</v>
      </c>
      <c r="S1147" s="666">
        <v>1</v>
      </c>
      <c r="T1147" s="731">
        <v>1</v>
      </c>
      <c r="U1147" s="689">
        <v>1</v>
      </c>
    </row>
    <row r="1148" spans="1:21" ht="14.4" customHeight="1" x14ac:dyDescent="0.3">
      <c r="A1148" s="649">
        <v>21</v>
      </c>
      <c r="B1148" s="650" t="s">
        <v>581</v>
      </c>
      <c r="C1148" s="650">
        <v>89301212</v>
      </c>
      <c r="D1148" s="729" t="s">
        <v>5559</v>
      </c>
      <c r="E1148" s="730" t="s">
        <v>3643</v>
      </c>
      <c r="F1148" s="650" t="s">
        <v>3625</v>
      </c>
      <c r="G1148" s="650" t="s">
        <v>3831</v>
      </c>
      <c r="H1148" s="650" t="s">
        <v>1839</v>
      </c>
      <c r="I1148" s="650" t="s">
        <v>1878</v>
      </c>
      <c r="J1148" s="650" t="s">
        <v>1879</v>
      </c>
      <c r="K1148" s="650" t="s">
        <v>1880</v>
      </c>
      <c r="L1148" s="651">
        <v>32.74</v>
      </c>
      <c r="M1148" s="651">
        <v>32.74</v>
      </c>
      <c r="N1148" s="650">
        <v>1</v>
      </c>
      <c r="O1148" s="731">
        <v>1</v>
      </c>
      <c r="P1148" s="651"/>
      <c r="Q1148" s="666">
        <v>0</v>
      </c>
      <c r="R1148" s="650"/>
      <c r="S1148" s="666">
        <v>0</v>
      </c>
      <c r="T1148" s="731"/>
      <c r="U1148" s="689">
        <v>0</v>
      </c>
    </row>
    <row r="1149" spans="1:21" ht="14.4" customHeight="1" x14ac:dyDescent="0.3">
      <c r="A1149" s="649">
        <v>21</v>
      </c>
      <c r="B1149" s="650" t="s">
        <v>581</v>
      </c>
      <c r="C1149" s="650">
        <v>89301212</v>
      </c>
      <c r="D1149" s="729" t="s">
        <v>5559</v>
      </c>
      <c r="E1149" s="730" t="s">
        <v>3643</v>
      </c>
      <c r="F1149" s="650" t="s">
        <v>3625</v>
      </c>
      <c r="G1149" s="650" t="s">
        <v>3831</v>
      </c>
      <c r="H1149" s="650" t="s">
        <v>1839</v>
      </c>
      <c r="I1149" s="650" t="s">
        <v>4083</v>
      </c>
      <c r="J1149" s="650" t="s">
        <v>2036</v>
      </c>
      <c r="K1149" s="650" t="s">
        <v>4084</v>
      </c>
      <c r="L1149" s="651">
        <v>314.33999999999997</v>
      </c>
      <c r="M1149" s="651">
        <v>628.67999999999995</v>
      </c>
      <c r="N1149" s="650">
        <v>2</v>
      </c>
      <c r="O1149" s="731">
        <v>0.5</v>
      </c>
      <c r="P1149" s="651"/>
      <c r="Q1149" s="666">
        <v>0</v>
      </c>
      <c r="R1149" s="650"/>
      <c r="S1149" s="666">
        <v>0</v>
      </c>
      <c r="T1149" s="731"/>
      <c r="U1149" s="689">
        <v>0</v>
      </c>
    </row>
    <row r="1150" spans="1:21" ht="14.4" customHeight="1" x14ac:dyDescent="0.3">
      <c r="A1150" s="649">
        <v>21</v>
      </c>
      <c r="B1150" s="650" t="s">
        <v>581</v>
      </c>
      <c r="C1150" s="650">
        <v>89301212</v>
      </c>
      <c r="D1150" s="729" t="s">
        <v>5559</v>
      </c>
      <c r="E1150" s="730" t="s">
        <v>3643</v>
      </c>
      <c r="F1150" s="650" t="s">
        <v>3625</v>
      </c>
      <c r="G1150" s="650" t="s">
        <v>3832</v>
      </c>
      <c r="H1150" s="650" t="s">
        <v>582</v>
      </c>
      <c r="I1150" s="650" t="s">
        <v>4085</v>
      </c>
      <c r="J1150" s="650" t="s">
        <v>3834</v>
      </c>
      <c r="K1150" s="650" t="s">
        <v>1224</v>
      </c>
      <c r="L1150" s="651">
        <v>154.33000000000001</v>
      </c>
      <c r="M1150" s="651">
        <v>462.99</v>
      </c>
      <c r="N1150" s="650">
        <v>3</v>
      </c>
      <c r="O1150" s="731">
        <v>0.5</v>
      </c>
      <c r="P1150" s="651"/>
      <c r="Q1150" s="666">
        <v>0</v>
      </c>
      <c r="R1150" s="650"/>
      <c r="S1150" s="666">
        <v>0</v>
      </c>
      <c r="T1150" s="731"/>
      <c r="U1150" s="689">
        <v>0</v>
      </c>
    </row>
    <row r="1151" spans="1:21" ht="14.4" customHeight="1" x14ac:dyDescent="0.3">
      <c r="A1151" s="649">
        <v>21</v>
      </c>
      <c r="B1151" s="650" t="s">
        <v>581</v>
      </c>
      <c r="C1151" s="650">
        <v>89301212</v>
      </c>
      <c r="D1151" s="729" t="s">
        <v>5559</v>
      </c>
      <c r="E1151" s="730" t="s">
        <v>3643</v>
      </c>
      <c r="F1151" s="650" t="s">
        <v>3625</v>
      </c>
      <c r="G1151" s="650" t="s">
        <v>3832</v>
      </c>
      <c r="H1151" s="650" t="s">
        <v>582</v>
      </c>
      <c r="I1151" s="650" t="s">
        <v>4652</v>
      </c>
      <c r="J1151" s="650" t="s">
        <v>3834</v>
      </c>
      <c r="K1151" s="650" t="s">
        <v>762</v>
      </c>
      <c r="L1151" s="651">
        <v>0</v>
      </c>
      <c r="M1151" s="651">
        <v>0</v>
      </c>
      <c r="N1151" s="650">
        <v>3</v>
      </c>
      <c r="O1151" s="731">
        <v>1</v>
      </c>
      <c r="P1151" s="651">
        <v>0</v>
      </c>
      <c r="Q1151" s="666"/>
      <c r="R1151" s="650">
        <v>1</v>
      </c>
      <c r="S1151" s="666">
        <v>0.33333333333333331</v>
      </c>
      <c r="T1151" s="731">
        <v>0.5</v>
      </c>
      <c r="U1151" s="689">
        <v>0.5</v>
      </c>
    </row>
    <row r="1152" spans="1:21" ht="14.4" customHeight="1" x14ac:dyDescent="0.3">
      <c r="A1152" s="649">
        <v>21</v>
      </c>
      <c r="B1152" s="650" t="s">
        <v>581</v>
      </c>
      <c r="C1152" s="650">
        <v>89301212</v>
      </c>
      <c r="D1152" s="729" t="s">
        <v>5559</v>
      </c>
      <c r="E1152" s="730" t="s">
        <v>3643</v>
      </c>
      <c r="F1152" s="650" t="s">
        <v>3625</v>
      </c>
      <c r="G1152" s="650" t="s">
        <v>4765</v>
      </c>
      <c r="H1152" s="650" t="s">
        <v>582</v>
      </c>
      <c r="I1152" s="650" t="s">
        <v>4766</v>
      </c>
      <c r="J1152" s="650" t="s">
        <v>4767</v>
      </c>
      <c r="K1152" s="650" t="s">
        <v>4768</v>
      </c>
      <c r="L1152" s="651">
        <v>0</v>
      </c>
      <c r="M1152" s="651">
        <v>0</v>
      </c>
      <c r="N1152" s="650">
        <v>1</v>
      </c>
      <c r="O1152" s="731">
        <v>1</v>
      </c>
      <c r="P1152" s="651"/>
      <c r="Q1152" s="666"/>
      <c r="R1152" s="650"/>
      <c r="S1152" s="666">
        <v>0</v>
      </c>
      <c r="T1152" s="731"/>
      <c r="U1152" s="689">
        <v>0</v>
      </c>
    </row>
    <row r="1153" spans="1:21" ht="14.4" customHeight="1" x14ac:dyDescent="0.3">
      <c r="A1153" s="649">
        <v>21</v>
      </c>
      <c r="B1153" s="650" t="s">
        <v>581</v>
      </c>
      <c r="C1153" s="650">
        <v>89301212</v>
      </c>
      <c r="D1153" s="729" t="s">
        <v>5559</v>
      </c>
      <c r="E1153" s="730" t="s">
        <v>3643</v>
      </c>
      <c r="F1153" s="650" t="s">
        <v>3625</v>
      </c>
      <c r="G1153" s="650" t="s">
        <v>4661</v>
      </c>
      <c r="H1153" s="650" t="s">
        <v>582</v>
      </c>
      <c r="I1153" s="650" t="s">
        <v>4662</v>
      </c>
      <c r="J1153" s="650" t="s">
        <v>4663</v>
      </c>
      <c r="K1153" s="650" t="s">
        <v>4664</v>
      </c>
      <c r="L1153" s="651">
        <v>82.67</v>
      </c>
      <c r="M1153" s="651">
        <v>82.67</v>
      </c>
      <c r="N1153" s="650">
        <v>1</v>
      </c>
      <c r="O1153" s="731">
        <v>1</v>
      </c>
      <c r="P1153" s="651"/>
      <c r="Q1153" s="666">
        <v>0</v>
      </c>
      <c r="R1153" s="650"/>
      <c r="S1153" s="666">
        <v>0</v>
      </c>
      <c r="T1153" s="731"/>
      <c r="U1153" s="689">
        <v>0</v>
      </c>
    </row>
    <row r="1154" spans="1:21" ht="14.4" customHeight="1" x14ac:dyDescent="0.3">
      <c r="A1154" s="649">
        <v>21</v>
      </c>
      <c r="B1154" s="650" t="s">
        <v>581</v>
      </c>
      <c r="C1154" s="650">
        <v>89301212</v>
      </c>
      <c r="D1154" s="729" t="s">
        <v>5559</v>
      </c>
      <c r="E1154" s="730" t="s">
        <v>3643</v>
      </c>
      <c r="F1154" s="650" t="s">
        <v>3625</v>
      </c>
      <c r="G1154" s="650" t="s">
        <v>4393</v>
      </c>
      <c r="H1154" s="650" t="s">
        <v>582</v>
      </c>
      <c r="I1154" s="650" t="s">
        <v>2497</v>
      </c>
      <c r="J1154" s="650" t="s">
        <v>2498</v>
      </c>
      <c r="K1154" s="650" t="s">
        <v>1211</v>
      </c>
      <c r="L1154" s="651">
        <v>286.63</v>
      </c>
      <c r="M1154" s="651">
        <v>573.26</v>
      </c>
      <c r="N1154" s="650">
        <v>2</v>
      </c>
      <c r="O1154" s="731">
        <v>1</v>
      </c>
      <c r="P1154" s="651">
        <v>573.26</v>
      </c>
      <c r="Q1154" s="666">
        <v>1</v>
      </c>
      <c r="R1154" s="650">
        <v>2</v>
      </c>
      <c r="S1154" s="666">
        <v>1</v>
      </c>
      <c r="T1154" s="731">
        <v>1</v>
      </c>
      <c r="U1154" s="689">
        <v>1</v>
      </c>
    </row>
    <row r="1155" spans="1:21" ht="14.4" customHeight="1" x14ac:dyDescent="0.3">
      <c r="A1155" s="649">
        <v>21</v>
      </c>
      <c r="B1155" s="650" t="s">
        <v>581</v>
      </c>
      <c r="C1155" s="650">
        <v>89301212</v>
      </c>
      <c r="D1155" s="729" t="s">
        <v>5559</v>
      </c>
      <c r="E1155" s="730" t="s">
        <v>3643</v>
      </c>
      <c r="F1155" s="650" t="s">
        <v>3625</v>
      </c>
      <c r="G1155" s="650" t="s">
        <v>4393</v>
      </c>
      <c r="H1155" s="650" t="s">
        <v>582</v>
      </c>
      <c r="I1155" s="650" t="s">
        <v>4667</v>
      </c>
      <c r="J1155" s="650" t="s">
        <v>4473</v>
      </c>
      <c r="K1155" s="650" t="s">
        <v>4668</v>
      </c>
      <c r="L1155" s="651">
        <v>167.42</v>
      </c>
      <c r="M1155" s="651">
        <v>3013.5600000000004</v>
      </c>
      <c r="N1155" s="650">
        <v>18</v>
      </c>
      <c r="O1155" s="731">
        <v>11.5</v>
      </c>
      <c r="P1155" s="651">
        <v>1506.7800000000002</v>
      </c>
      <c r="Q1155" s="666">
        <v>0.5</v>
      </c>
      <c r="R1155" s="650">
        <v>9</v>
      </c>
      <c r="S1155" s="666">
        <v>0.5</v>
      </c>
      <c r="T1155" s="731">
        <v>5.5</v>
      </c>
      <c r="U1155" s="689">
        <v>0.47826086956521741</v>
      </c>
    </row>
    <row r="1156" spans="1:21" ht="14.4" customHeight="1" x14ac:dyDescent="0.3">
      <c r="A1156" s="649">
        <v>21</v>
      </c>
      <c r="B1156" s="650" t="s">
        <v>581</v>
      </c>
      <c r="C1156" s="650">
        <v>89301212</v>
      </c>
      <c r="D1156" s="729" t="s">
        <v>5559</v>
      </c>
      <c r="E1156" s="730" t="s">
        <v>3643</v>
      </c>
      <c r="F1156" s="650" t="s">
        <v>3625</v>
      </c>
      <c r="G1156" s="650" t="s">
        <v>4393</v>
      </c>
      <c r="H1156" s="650" t="s">
        <v>582</v>
      </c>
      <c r="I1156" s="650" t="s">
        <v>4669</v>
      </c>
      <c r="J1156" s="650" t="s">
        <v>4473</v>
      </c>
      <c r="K1156" s="650" t="s">
        <v>4670</v>
      </c>
      <c r="L1156" s="651">
        <v>0</v>
      </c>
      <c r="M1156" s="651">
        <v>0</v>
      </c>
      <c r="N1156" s="650">
        <v>32</v>
      </c>
      <c r="O1156" s="731">
        <v>22</v>
      </c>
      <c r="P1156" s="651">
        <v>0</v>
      </c>
      <c r="Q1156" s="666"/>
      <c r="R1156" s="650">
        <v>10</v>
      </c>
      <c r="S1156" s="666">
        <v>0.3125</v>
      </c>
      <c r="T1156" s="731">
        <v>9.5</v>
      </c>
      <c r="U1156" s="689">
        <v>0.43181818181818182</v>
      </c>
    </row>
    <row r="1157" spans="1:21" ht="14.4" customHeight="1" x14ac:dyDescent="0.3">
      <c r="A1157" s="649">
        <v>21</v>
      </c>
      <c r="B1157" s="650" t="s">
        <v>581</v>
      </c>
      <c r="C1157" s="650">
        <v>89301212</v>
      </c>
      <c r="D1157" s="729" t="s">
        <v>5559</v>
      </c>
      <c r="E1157" s="730" t="s">
        <v>3643</v>
      </c>
      <c r="F1157" s="650" t="s">
        <v>3625</v>
      </c>
      <c r="G1157" s="650" t="s">
        <v>4393</v>
      </c>
      <c r="H1157" s="650" t="s">
        <v>582</v>
      </c>
      <c r="I1157" s="650" t="s">
        <v>4769</v>
      </c>
      <c r="J1157" s="650" t="s">
        <v>4473</v>
      </c>
      <c r="K1157" s="650" t="s">
        <v>4670</v>
      </c>
      <c r="L1157" s="651">
        <v>0</v>
      </c>
      <c r="M1157" s="651">
        <v>0</v>
      </c>
      <c r="N1157" s="650">
        <v>3</v>
      </c>
      <c r="O1157" s="731">
        <v>2</v>
      </c>
      <c r="P1157" s="651"/>
      <c r="Q1157" s="666"/>
      <c r="R1157" s="650"/>
      <c r="S1157" s="666">
        <v>0</v>
      </c>
      <c r="T1157" s="731"/>
      <c r="U1157" s="689">
        <v>0</v>
      </c>
    </row>
    <row r="1158" spans="1:21" ht="14.4" customHeight="1" x14ac:dyDescent="0.3">
      <c r="A1158" s="649">
        <v>21</v>
      </c>
      <c r="B1158" s="650" t="s">
        <v>581</v>
      </c>
      <c r="C1158" s="650">
        <v>89301212</v>
      </c>
      <c r="D1158" s="729" t="s">
        <v>5559</v>
      </c>
      <c r="E1158" s="730" t="s">
        <v>3643</v>
      </c>
      <c r="F1158" s="650" t="s">
        <v>3625</v>
      </c>
      <c r="G1158" s="650" t="s">
        <v>4393</v>
      </c>
      <c r="H1158" s="650" t="s">
        <v>582</v>
      </c>
      <c r="I1158" s="650" t="s">
        <v>4770</v>
      </c>
      <c r="J1158" s="650" t="s">
        <v>4473</v>
      </c>
      <c r="K1158" s="650" t="s">
        <v>4771</v>
      </c>
      <c r="L1158" s="651">
        <v>0</v>
      </c>
      <c r="M1158" s="651">
        <v>0</v>
      </c>
      <c r="N1158" s="650">
        <v>1</v>
      </c>
      <c r="O1158" s="731">
        <v>1</v>
      </c>
      <c r="P1158" s="651"/>
      <c r="Q1158" s="666"/>
      <c r="R1158" s="650"/>
      <c r="S1158" s="666">
        <v>0</v>
      </c>
      <c r="T1158" s="731"/>
      <c r="U1158" s="689">
        <v>0</v>
      </c>
    </row>
    <row r="1159" spans="1:21" ht="14.4" customHeight="1" x14ac:dyDescent="0.3">
      <c r="A1159" s="649">
        <v>21</v>
      </c>
      <c r="B1159" s="650" t="s">
        <v>581</v>
      </c>
      <c r="C1159" s="650">
        <v>89301212</v>
      </c>
      <c r="D1159" s="729" t="s">
        <v>5559</v>
      </c>
      <c r="E1159" s="730" t="s">
        <v>3643</v>
      </c>
      <c r="F1159" s="650" t="s">
        <v>3625</v>
      </c>
      <c r="G1159" s="650" t="s">
        <v>4772</v>
      </c>
      <c r="H1159" s="650" t="s">
        <v>1839</v>
      </c>
      <c r="I1159" s="650" t="s">
        <v>4773</v>
      </c>
      <c r="J1159" s="650" t="s">
        <v>4774</v>
      </c>
      <c r="K1159" s="650" t="s">
        <v>3001</v>
      </c>
      <c r="L1159" s="651">
        <v>0</v>
      </c>
      <c r="M1159" s="651">
        <v>0</v>
      </c>
      <c r="N1159" s="650">
        <v>12</v>
      </c>
      <c r="O1159" s="731">
        <v>10.5</v>
      </c>
      <c r="P1159" s="651">
        <v>0</v>
      </c>
      <c r="Q1159" s="666"/>
      <c r="R1159" s="650">
        <v>6</v>
      </c>
      <c r="S1159" s="666">
        <v>0.5</v>
      </c>
      <c r="T1159" s="731">
        <v>5</v>
      </c>
      <c r="U1159" s="689">
        <v>0.47619047619047616</v>
      </c>
    </row>
    <row r="1160" spans="1:21" ht="14.4" customHeight="1" x14ac:dyDescent="0.3">
      <c r="A1160" s="649">
        <v>21</v>
      </c>
      <c r="B1160" s="650" t="s">
        <v>581</v>
      </c>
      <c r="C1160" s="650">
        <v>89301212</v>
      </c>
      <c r="D1160" s="729" t="s">
        <v>5559</v>
      </c>
      <c r="E1160" s="730" t="s">
        <v>3643</v>
      </c>
      <c r="F1160" s="650" t="s">
        <v>3625</v>
      </c>
      <c r="G1160" s="650" t="s">
        <v>3836</v>
      </c>
      <c r="H1160" s="650" t="s">
        <v>582</v>
      </c>
      <c r="I1160" s="650" t="s">
        <v>4775</v>
      </c>
      <c r="J1160" s="650" t="s">
        <v>1734</v>
      </c>
      <c r="K1160" s="650" t="s">
        <v>1903</v>
      </c>
      <c r="L1160" s="651">
        <v>0</v>
      </c>
      <c r="M1160" s="651">
        <v>0</v>
      </c>
      <c r="N1160" s="650">
        <v>1</v>
      </c>
      <c r="O1160" s="731">
        <v>0.5</v>
      </c>
      <c r="P1160" s="651"/>
      <c r="Q1160" s="666"/>
      <c r="R1160" s="650"/>
      <c r="S1160" s="666">
        <v>0</v>
      </c>
      <c r="T1160" s="731"/>
      <c r="U1160" s="689">
        <v>0</v>
      </c>
    </row>
    <row r="1161" spans="1:21" ht="14.4" customHeight="1" x14ac:dyDescent="0.3">
      <c r="A1161" s="649">
        <v>21</v>
      </c>
      <c r="B1161" s="650" t="s">
        <v>581</v>
      </c>
      <c r="C1161" s="650">
        <v>89301212</v>
      </c>
      <c r="D1161" s="729" t="s">
        <v>5559</v>
      </c>
      <c r="E1161" s="730" t="s">
        <v>3643</v>
      </c>
      <c r="F1161" s="650" t="s">
        <v>3625</v>
      </c>
      <c r="G1161" s="650" t="s">
        <v>3836</v>
      </c>
      <c r="H1161" s="650" t="s">
        <v>582</v>
      </c>
      <c r="I1161" s="650" t="s">
        <v>4322</v>
      </c>
      <c r="J1161" s="650" t="s">
        <v>4323</v>
      </c>
      <c r="K1161" s="650" t="s">
        <v>977</v>
      </c>
      <c r="L1161" s="651">
        <v>0</v>
      </c>
      <c r="M1161" s="651">
        <v>0</v>
      </c>
      <c r="N1161" s="650">
        <v>1</v>
      </c>
      <c r="O1161" s="731">
        <v>1</v>
      </c>
      <c r="P1161" s="651">
        <v>0</v>
      </c>
      <c r="Q1161" s="666"/>
      <c r="R1161" s="650">
        <v>1</v>
      </c>
      <c r="S1161" s="666">
        <v>1</v>
      </c>
      <c r="T1161" s="731">
        <v>1</v>
      </c>
      <c r="U1161" s="689">
        <v>1</v>
      </c>
    </row>
    <row r="1162" spans="1:21" ht="14.4" customHeight="1" x14ac:dyDescent="0.3">
      <c r="A1162" s="649">
        <v>21</v>
      </c>
      <c r="B1162" s="650" t="s">
        <v>581</v>
      </c>
      <c r="C1162" s="650">
        <v>89301212</v>
      </c>
      <c r="D1162" s="729" t="s">
        <v>5559</v>
      </c>
      <c r="E1162" s="730" t="s">
        <v>3643</v>
      </c>
      <c r="F1162" s="650" t="s">
        <v>3625</v>
      </c>
      <c r="G1162" s="650" t="s">
        <v>3836</v>
      </c>
      <c r="H1162" s="650" t="s">
        <v>582</v>
      </c>
      <c r="I1162" s="650" t="s">
        <v>4324</v>
      </c>
      <c r="J1162" s="650" t="s">
        <v>4323</v>
      </c>
      <c r="K1162" s="650" t="s">
        <v>980</v>
      </c>
      <c r="L1162" s="651">
        <v>0</v>
      </c>
      <c r="M1162" s="651">
        <v>0</v>
      </c>
      <c r="N1162" s="650">
        <v>8</v>
      </c>
      <c r="O1162" s="731">
        <v>6</v>
      </c>
      <c r="P1162" s="651">
        <v>0</v>
      </c>
      <c r="Q1162" s="666"/>
      <c r="R1162" s="650">
        <v>5</v>
      </c>
      <c r="S1162" s="666">
        <v>0.625</v>
      </c>
      <c r="T1162" s="731">
        <v>3</v>
      </c>
      <c r="U1162" s="689">
        <v>0.5</v>
      </c>
    </row>
    <row r="1163" spans="1:21" ht="14.4" customHeight="1" x14ac:dyDescent="0.3">
      <c r="A1163" s="649">
        <v>21</v>
      </c>
      <c r="B1163" s="650" t="s">
        <v>581</v>
      </c>
      <c r="C1163" s="650">
        <v>89301212</v>
      </c>
      <c r="D1163" s="729" t="s">
        <v>5559</v>
      </c>
      <c r="E1163" s="730" t="s">
        <v>3643</v>
      </c>
      <c r="F1163" s="650" t="s">
        <v>3625</v>
      </c>
      <c r="G1163" s="650" t="s">
        <v>3836</v>
      </c>
      <c r="H1163" s="650" t="s">
        <v>582</v>
      </c>
      <c r="I1163" s="650" t="s">
        <v>4776</v>
      </c>
      <c r="J1163" s="650" t="s">
        <v>4323</v>
      </c>
      <c r="K1163" s="650" t="s">
        <v>980</v>
      </c>
      <c r="L1163" s="651">
        <v>0</v>
      </c>
      <c r="M1163" s="651">
        <v>0</v>
      </c>
      <c r="N1163" s="650">
        <v>3</v>
      </c>
      <c r="O1163" s="731">
        <v>2</v>
      </c>
      <c r="P1163" s="651">
        <v>0</v>
      </c>
      <c r="Q1163" s="666"/>
      <c r="R1163" s="650">
        <v>1</v>
      </c>
      <c r="S1163" s="666">
        <v>0.33333333333333331</v>
      </c>
      <c r="T1163" s="731">
        <v>1</v>
      </c>
      <c r="U1163" s="689">
        <v>0.5</v>
      </c>
    </row>
    <row r="1164" spans="1:21" ht="14.4" customHeight="1" x14ac:dyDescent="0.3">
      <c r="A1164" s="649">
        <v>21</v>
      </c>
      <c r="B1164" s="650" t="s">
        <v>581</v>
      </c>
      <c r="C1164" s="650">
        <v>89301212</v>
      </c>
      <c r="D1164" s="729" t="s">
        <v>5559</v>
      </c>
      <c r="E1164" s="730" t="s">
        <v>3643</v>
      </c>
      <c r="F1164" s="650" t="s">
        <v>3625</v>
      </c>
      <c r="G1164" s="650" t="s">
        <v>3836</v>
      </c>
      <c r="H1164" s="650" t="s">
        <v>582</v>
      </c>
      <c r="I1164" s="650" t="s">
        <v>4397</v>
      </c>
      <c r="J1164" s="650" t="s">
        <v>4323</v>
      </c>
      <c r="K1164" s="650" t="s">
        <v>980</v>
      </c>
      <c r="L1164" s="651">
        <v>0</v>
      </c>
      <c r="M1164" s="651">
        <v>0</v>
      </c>
      <c r="N1164" s="650">
        <v>2</v>
      </c>
      <c r="O1164" s="731">
        <v>1</v>
      </c>
      <c r="P1164" s="651">
        <v>0</v>
      </c>
      <c r="Q1164" s="666"/>
      <c r="R1164" s="650">
        <v>2</v>
      </c>
      <c r="S1164" s="666">
        <v>1</v>
      </c>
      <c r="T1164" s="731">
        <v>1</v>
      </c>
      <c r="U1164" s="689">
        <v>1</v>
      </c>
    </row>
    <row r="1165" spans="1:21" ht="14.4" customHeight="1" x14ac:dyDescent="0.3">
      <c r="A1165" s="649">
        <v>21</v>
      </c>
      <c r="B1165" s="650" t="s">
        <v>581</v>
      </c>
      <c r="C1165" s="650">
        <v>89301212</v>
      </c>
      <c r="D1165" s="729" t="s">
        <v>5559</v>
      </c>
      <c r="E1165" s="730" t="s">
        <v>3643</v>
      </c>
      <c r="F1165" s="650" t="s">
        <v>3625</v>
      </c>
      <c r="G1165" s="650" t="s">
        <v>3836</v>
      </c>
      <c r="H1165" s="650" t="s">
        <v>582</v>
      </c>
      <c r="I1165" s="650" t="s">
        <v>4777</v>
      </c>
      <c r="J1165" s="650" t="s">
        <v>4323</v>
      </c>
      <c r="K1165" s="650" t="s">
        <v>980</v>
      </c>
      <c r="L1165" s="651">
        <v>0</v>
      </c>
      <c r="M1165" s="651">
        <v>0</v>
      </c>
      <c r="N1165" s="650">
        <v>1</v>
      </c>
      <c r="O1165" s="731">
        <v>0.5</v>
      </c>
      <c r="P1165" s="651">
        <v>0</v>
      </c>
      <c r="Q1165" s="666"/>
      <c r="R1165" s="650">
        <v>1</v>
      </c>
      <c r="S1165" s="666">
        <v>1</v>
      </c>
      <c r="T1165" s="731">
        <v>0.5</v>
      </c>
      <c r="U1165" s="689">
        <v>1</v>
      </c>
    </row>
    <row r="1166" spans="1:21" ht="14.4" customHeight="1" x14ac:dyDescent="0.3">
      <c r="A1166" s="649">
        <v>21</v>
      </c>
      <c r="B1166" s="650" t="s">
        <v>581</v>
      </c>
      <c r="C1166" s="650">
        <v>89301212</v>
      </c>
      <c r="D1166" s="729" t="s">
        <v>5559</v>
      </c>
      <c r="E1166" s="730" t="s">
        <v>3643</v>
      </c>
      <c r="F1166" s="650" t="s">
        <v>3627</v>
      </c>
      <c r="G1166" s="650" t="s">
        <v>4058</v>
      </c>
      <c r="H1166" s="650" t="s">
        <v>582</v>
      </c>
      <c r="I1166" s="650" t="s">
        <v>4778</v>
      </c>
      <c r="J1166" s="650" t="s">
        <v>3640</v>
      </c>
      <c r="K1166" s="650"/>
      <c r="L1166" s="651">
        <v>0</v>
      </c>
      <c r="M1166" s="651">
        <v>0</v>
      </c>
      <c r="N1166" s="650">
        <v>4</v>
      </c>
      <c r="O1166" s="731">
        <v>3</v>
      </c>
      <c r="P1166" s="651">
        <v>0</v>
      </c>
      <c r="Q1166" s="666"/>
      <c r="R1166" s="650">
        <v>4</v>
      </c>
      <c r="S1166" s="666">
        <v>1</v>
      </c>
      <c r="T1166" s="731">
        <v>3</v>
      </c>
      <c r="U1166" s="689">
        <v>1</v>
      </c>
    </row>
    <row r="1167" spans="1:21" ht="14.4" customHeight="1" x14ac:dyDescent="0.3">
      <c r="A1167" s="649">
        <v>21</v>
      </c>
      <c r="B1167" s="650" t="s">
        <v>581</v>
      </c>
      <c r="C1167" s="650">
        <v>89301212</v>
      </c>
      <c r="D1167" s="729" t="s">
        <v>5559</v>
      </c>
      <c r="E1167" s="730" t="s">
        <v>3643</v>
      </c>
      <c r="F1167" s="650" t="s">
        <v>3627</v>
      </c>
      <c r="G1167" s="650" t="s">
        <v>3844</v>
      </c>
      <c r="H1167" s="650" t="s">
        <v>582</v>
      </c>
      <c r="I1167" s="650" t="s">
        <v>3896</v>
      </c>
      <c r="J1167" s="650" t="s">
        <v>3897</v>
      </c>
      <c r="K1167" s="650" t="s">
        <v>3898</v>
      </c>
      <c r="L1167" s="651">
        <v>1000</v>
      </c>
      <c r="M1167" s="651">
        <v>18000</v>
      </c>
      <c r="N1167" s="650">
        <v>18</v>
      </c>
      <c r="O1167" s="731">
        <v>18</v>
      </c>
      <c r="P1167" s="651"/>
      <c r="Q1167" s="666">
        <v>0</v>
      </c>
      <c r="R1167" s="650"/>
      <c r="S1167" s="666">
        <v>0</v>
      </c>
      <c r="T1167" s="731"/>
      <c r="U1167" s="689">
        <v>0</v>
      </c>
    </row>
    <row r="1168" spans="1:21" ht="14.4" customHeight="1" x14ac:dyDescent="0.3">
      <c r="A1168" s="649">
        <v>21</v>
      </c>
      <c r="B1168" s="650" t="s">
        <v>581</v>
      </c>
      <c r="C1168" s="650">
        <v>89301212</v>
      </c>
      <c r="D1168" s="729" t="s">
        <v>5559</v>
      </c>
      <c r="E1168" s="730" t="s">
        <v>3643</v>
      </c>
      <c r="F1168" s="650" t="s">
        <v>3627</v>
      </c>
      <c r="G1168" s="650" t="s">
        <v>4330</v>
      </c>
      <c r="H1168" s="650" t="s">
        <v>582</v>
      </c>
      <c r="I1168" s="650" t="s">
        <v>4331</v>
      </c>
      <c r="J1168" s="650" t="s">
        <v>4332</v>
      </c>
      <c r="K1168" s="650" t="s">
        <v>4333</v>
      </c>
      <c r="L1168" s="651">
        <v>1800</v>
      </c>
      <c r="M1168" s="651">
        <v>97200</v>
      </c>
      <c r="N1168" s="650">
        <v>54</v>
      </c>
      <c r="O1168" s="731">
        <v>53</v>
      </c>
      <c r="P1168" s="651">
        <v>41400</v>
      </c>
      <c r="Q1168" s="666">
        <v>0.42592592592592593</v>
      </c>
      <c r="R1168" s="650">
        <v>23</v>
      </c>
      <c r="S1168" s="666">
        <v>0.42592592592592593</v>
      </c>
      <c r="T1168" s="731">
        <v>23</v>
      </c>
      <c r="U1168" s="689">
        <v>0.43396226415094341</v>
      </c>
    </row>
    <row r="1169" spans="1:21" ht="14.4" customHeight="1" x14ac:dyDescent="0.3">
      <c r="A1169" s="649">
        <v>21</v>
      </c>
      <c r="B1169" s="650" t="s">
        <v>581</v>
      </c>
      <c r="C1169" s="650">
        <v>89301212</v>
      </c>
      <c r="D1169" s="729" t="s">
        <v>5559</v>
      </c>
      <c r="E1169" s="730" t="s">
        <v>3643</v>
      </c>
      <c r="F1169" s="650" t="s">
        <v>3627</v>
      </c>
      <c r="G1169" s="650" t="s">
        <v>4330</v>
      </c>
      <c r="H1169" s="650" t="s">
        <v>582</v>
      </c>
      <c r="I1169" s="650" t="s">
        <v>4334</v>
      </c>
      <c r="J1169" s="650" t="s">
        <v>4335</v>
      </c>
      <c r="K1169" s="650" t="s">
        <v>4336</v>
      </c>
      <c r="L1169" s="651">
        <v>1800</v>
      </c>
      <c r="M1169" s="651">
        <v>5400</v>
      </c>
      <c r="N1169" s="650">
        <v>3</v>
      </c>
      <c r="O1169" s="731">
        <v>3</v>
      </c>
      <c r="P1169" s="651">
        <v>3600</v>
      </c>
      <c r="Q1169" s="666">
        <v>0.66666666666666663</v>
      </c>
      <c r="R1169" s="650">
        <v>2</v>
      </c>
      <c r="S1169" s="666">
        <v>0.66666666666666663</v>
      </c>
      <c r="T1169" s="731">
        <v>2</v>
      </c>
      <c r="U1169" s="689">
        <v>0.66666666666666663</v>
      </c>
    </row>
    <row r="1170" spans="1:21" ht="14.4" customHeight="1" x14ac:dyDescent="0.3">
      <c r="A1170" s="649">
        <v>21</v>
      </c>
      <c r="B1170" s="650" t="s">
        <v>581</v>
      </c>
      <c r="C1170" s="650">
        <v>89301212</v>
      </c>
      <c r="D1170" s="729" t="s">
        <v>5559</v>
      </c>
      <c r="E1170" s="730" t="s">
        <v>3643</v>
      </c>
      <c r="F1170" s="650" t="s">
        <v>3627</v>
      </c>
      <c r="G1170" s="650" t="s">
        <v>4330</v>
      </c>
      <c r="H1170" s="650" t="s">
        <v>582</v>
      </c>
      <c r="I1170" s="650" t="s">
        <v>4779</v>
      </c>
      <c r="J1170" s="650" t="s">
        <v>4780</v>
      </c>
      <c r="K1170" s="650" t="s">
        <v>4781</v>
      </c>
      <c r="L1170" s="651">
        <v>3000</v>
      </c>
      <c r="M1170" s="651">
        <v>3000</v>
      </c>
      <c r="N1170" s="650">
        <v>1</v>
      </c>
      <c r="O1170" s="731">
        <v>1</v>
      </c>
      <c r="P1170" s="651">
        <v>3000</v>
      </c>
      <c r="Q1170" s="666">
        <v>1</v>
      </c>
      <c r="R1170" s="650">
        <v>1</v>
      </c>
      <c r="S1170" s="666">
        <v>1</v>
      </c>
      <c r="T1170" s="731">
        <v>1</v>
      </c>
      <c r="U1170" s="689">
        <v>1</v>
      </c>
    </row>
    <row r="1171" spans="1:21" ht="14.4" customHeight="1" x14ac:dyDescent="0.3">
      <c r="A1171" s="649">
        <v>21</v>
      </c>
      <c r="B1171" s="650" t="s">
        <v>581</v>
      </c>
      <c r="C1171" s="650">
        <v>89301212</v>
      </c>
      <c r="D1171" s="729" t="s">
        <v>5559</v>
      </c>
      <c r="E1171" s="730" t="s">
        <v>3644</v>
      </c>
      <c r="F1171" s="650" t="s">
        <v>3625</v>
      </c>
      <c r="G1171" s="650" t="s">
        <v>4090</v>
      </c>
      <c r="H1171" s="650" t="s">
        <v>582</v>
      </c>
      <c r="I1171" s="650" t="s">
        <v>875</v>
      </c>
      <c r="J1171" s="650" t="s">
        <v>876</v>
      </c>
      <c r="K1171" s="650" t="s">
        <v>4782</v>
      </c>
      <c r="L1171" s="651">
        <v>0</v>
      </c>
      <c r="M1171" s="651">
        <v>0</v>
      </c>
      <c r="N1171" s="650">
        <v>1</v>
      </c>
      <c r="O1171" s="731">
        <v>1</v>
      </c>
      <c r="P1171" s="651"/>
      <c r="Q1171" s="666"/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21</v>
      </c>
      <c r="B1172" s="650" t="s">
        <v>581</v>
      </c>
      <c r="C1172" s="650">
        <v>89301212</v>
      </c>
      <c r="D1172" s="729" t="s">
        <v>5559</v>
      </c>
      <c r="E1172" s="730" t="s">
        <v>3644</v>
      </c>
      <c r="F1172" s="650" t="s">
        <v>3625</v>
      </c>
      <c r="G1172" s="650" t="s">
        <v>3677</v>
      </c>
      <c r="H1172" s="650" t="s">
        <v>582</v>
      </c>
      <c r="I1172" s="650" t="s">
        <v>1060</v>
      </c>
      <c r="J1172" s="650" t="s">
        <v>1061</v>
      </c>
      <c r="K1172" s="650" t="s">
        <v>1062</v>
      </c>
      <c r="L1172" s="651">
        <v>95.25</v>
      </c>
      <c r="M1172" s="651">
        <v>381</v>
      </c>
      <c r="N1172" s="650">
        <v>4</v>
      </c>
      <c r="O1172" s="731">
        <v>1.5</v>
      </c>
      <c r="P1172" s="651">
        <v>190.5</v>
      </c>
      <c r="Q1172" s="666">
        <v>0.5</v>
      </c>
      <c r="R1172" s="650">
        <v>2</v>
      </c>
      <c r="S1172" s="666">
        <v>0.5</v>
      </c>
      <c r="T1172" s="731">
        <v>1</v>
      </c>
      <c r="U1172" s="689">
        <v>0.66666666666666663</v>
      </c>
    </row>
    <row r="1173" spans="1:21" ht="14.4" customHeight="1" x14ac:dyDescent="0.3">
      <c r="A1173" s="649">
        <v>21</v>
      </c>
      <c r="B1173" s="650" t="s">
        <v>581</v>
      </c>
      <c r="C1173" s="650">
        <v>89301212</v>
      </c>
      <c r="D1173" s="729" t="s">
        <v>5559</v>
      </c>
      <c r="E1173" s="730" t="s">
        <v>3644</v>
      </c>
      <c r="F1173" s="650" t="s">
        <v>3625</v>
      </c>
      <c r="G1173" s="650" t="s">
        <v>3677</v>
      </c>
      <c r="H1173" s="650" t="s">
        <v>582</v>
      </c>
      <c r="I1173" s="650" t="s">
        <v>695</v>
      </c>
      <c r="J1173" s="650" t="s">
        <v>696</v>
      </c>
      <c r="K1173" s="650" t="s">
        <v>3678</v>
      </c>
      <c r="L1173" s="651">
        <v>85.72</v>
      </c>
      <c r="M1173" s="651">
        <v>171.44</v>
      </c>
      <c r="N1173" s="650">
        <v>2</v>
      </c>
      <c r="O1173" s="731">
        <v>0.5</v>
      </c>
      <c r="P1173" s="651"/>
      <c r="Q1173" s="666">
        <v>0</v>
      </c>
      <c r="R1173" s="650"/>
      <c r="S1173" s="666">
        <v>0</v>
      </c>
      <c r="T1173" s="731"/>
      <c r="U1173" s="689">
        <v>0</v>
      </c>
    </row>
    <row r="1174" spans="1:21" ht="14.4" customHeight="1" x14ac:dyDescent="0.3">
      <c r="A1174" s="649">
        <v>21</v>
      </c>
      <c r="B1174" s="650" t="s">
        <v>581</v>
      </c>
      <c r="C1174" s="650">
        <v>89301212</v>
      </c>
      <c r="D1174" s="729" t="s">
        <v>5559</v>
      </c>
      <c r="E1174" s="730" t="s">
        <v>3644</v>
      </c>
      <c r="F1174" s="650" t="s">
        <v>3625</v>
      </c>
      <c r="G1174" s="650" t="s">
        <v>3692</v>
      </c>
      <c r="H1174" s="650" t="s">
        <v>1839</v>
      </c>
      <c r="I1174" s="650" t="s">
        <v>1941</v>
      </c>
      <c r="J1174" s="650" t="s">
        <v>3506</v>
      </c>
      <c r="K1174" s="650" t="s">
        <v>3507</v>
      </c>
      <c r="L1174" s="651">
        <v>6.98</v>
      </c>
      <c r="M1174" s="651">
        <v>27.92</v>
      </c>
      <c r="N1174" s="650">
        <v>4</v>
      </c>
      <c r="O1174" s="731">
        <v>3</v>
      </c>
      <c r="P1174" s="651">
        <v>13.96</v>
      </c>
      <c r="Q1174" s="666">
        <v>0.5</v>
      </c>
      <c r="R1174" s="650">
        <v>2</v>
      </c>
      <c r="S1174" s="666">
        <v>0.5</v>
      </c>
      <c r="T1174" s="731">
        <v>1.5</v>
      </c>
      <c r="U1174" s="689">
        <v>0.5</v>
      </c>
    </row>
    <row r="1175" spans="1:21" ht="14.4" customHeight="1" x14ac:dyDescent="0.3">
      <c r="A1175" s="649">
        <v>21</v>
      </c>
      <c r="B1175" s="650" t="s">
        <v>581</v>
      </c>
      <c r="C1175" s="650">
        <v>89301212</v>
      </c>
      <c r="D1175" s="729" t="s">
        <v>5559</v>
      </c>
      <c r="E1175" s="730" t="s">
        <v>3644</v>
      </c>
      <c r="F1175" s="650" t="s">
        <v>3625</v>
      </c>
      <c r="G1175" s="650" t="s">
        <v>3693</v>
      </c>
      <c r="H1175" s="650" t="s">
        <v>582</v>
      </c>
      <c r="I1175" s="650" t="s">
        <v>3694</v>
      </c>
      <c r="J1175" s="650" t="s">
        <v>1083</v>
      </c>
      <c r="K1175" s="650" t="s">
        <v>1084</v>
      </c>
      <c r="L1175" s="651">
        <v>0</v>
      </c>
      <c r="M1175" s="651">
        <v>0</v>
      </c>
      <c r="N1175" s="650">
        <v>9</v>
      </c>
      <c r="O1175" s="731">
        <v>2</v>
      </c>
      <c r="P1175" s="651">
        <v>0</v>
      </c>
      <c r="Q1175" s="666"/>
      <c r="R1175" s="650">
        <v>4</v>
      </c>
      <c r="S1175" s="666">
        <v>0.44444444444444442</v>
      </c>
      <c r="T1175" s="731">
        <v>1</v>
      </c>
      <c r="U1175" s="689">
        <v>0.5</v>
      </c>
    </row>
    <row r="1176" spans="1:21" ht="14.4" customHeight="1" x14ac:dyDescent="0.3">
      <c r="A1176" s="649">
        <v>21</v>
      </c>
      <c r="B1176" s="650" t="s">
        <v>581</v>
      </c>
      <c r="C1176" s="650">
        <v>89301212</v>
      </c>
      <c r="D1176" s="729" t="s">
        <v>5559</v>
      </c>
      <c r="E1176" s="730" t="s">
        <v>3644</v>
      </c>
      <c r="F1176" s="650" t="s">
        <v>3625</v>
      </c>
      <c r="G1176" s="650" t="s">
        <v>3693</v>
      </c>
      <c r="H1176" s="650" t="s">
        <v>582</v>
      </c>
      <c r="I1176" s="650" t="s">
        <v>4783</v>
      </c>
      <c r="J1176" s="650" t="s">
        <v>4784</v>
      </c>
      <c r="K1176" s="650" t="s">
        <v>1084</v>
      </c>
      <c r="L1176" s="651">
        <v>60.92</v>
      </c>
      <c r="M1176" s="651">
        <v>60.92</v>
      </c>
      <c r="N1176" s="650">
        <v>1</v>
      </c>
      <c r="O1176" s="731">
        <v>0.5</v>
      </c>
      <c r="P1176" s="651"/>
      <c r="Q1176" s="666">
        <v>0</v>
      </c>
      <c r="R1176" s="650"/>
      <c r="S1176" s="666">
        <v>0</v>
      </c>
      <c r="T1176" s="731"/>
      <c r="U1176" s="689">
        <v>0</v>
      </c>
    </row>
    <row r="1177" spans="1:21" ht="14.4" customHeight="1" x14ac:dyDescent="0.3">
      <c r="A1177" s="649">
        <v>21</v>
      </c>
      <c r="B1177" s="650" t="s">
        <v>581</v>
      </c>
      <c r="C1177" s="650">
        <v>89301212</v>
      </c>
      <c r="D1177" s="729" t="s">
        <v>5559</v>
      </c>
      <c r="E1177" s="730" t="s">
        <v>3644</v>
      </c>
      <c r="F1177" s="650" t="s">
        <v>3625</v>
      </c>
      <c r="G1177" s="650" t="s">
        <v>3697</v>
      </c>
      <c r="H1177" s="650" t="s">
        <v>582</v>
      </c>
      <c r="I1177" s="650" t="s">
        <v>2175</v>
      </c>
      <c r="J1177" s="650" t="s">
        <v>3453</v>
      </c>
      <c r="K1177" s="650" t="s">
        <v>3454</v>
      </c>
      <c r="L1177" s="651">
        <v>333.31</v>
      </c>
      <c r="M1177" s="651">
        <v>666.62</v>
      </c>
      <c r="N1177" s="650">
        <v>2</v>
      </c>
      <c r="O1177" s="731">
        <v>0.5</v>
      </c>
      <c r="P1177" s="651">
        <v>666.62</v>
      </c>
      <c r="Q1177" s="666">
        <v>1</v>
      </c>
      <c r="R1177" s="650">
        <v>2</v>
      </c>
      <c r="S1177" s="666">
        <v>1</v>
      </c>
      <c r="T1177" s="731">
        <v>0.5</v>
      </c>
      <c r="U1177" s="689">
        <v>1</v>
      </c>
    </row>
    <row r="1178" spans="1:21" ht="14.4" customHeight="1" x14ac:dyDescent="0.3">
      <c r="A1178" s="649">
        <v>21</v>
      </c>
      <c r="B1178" s="650" t="s">
        <v>581</v>
      </c>
      <c r="C1178" s="650">
        <v>89301212</v>
      </c>
      <c r="D1178" s="729" t="s">
        <v>5559</v>
      </c>
      <c r="E1178" s="730" t="s">
        <v>3644</v>
      </c>
      <c r="F1178" s="650" t="s">
        <v>3625</v>
      </c>
      <c r="G1178" s="650" t="s">
        <v>3697</v>
      </c>
      <c r="H1178" s="650" t="s">
        <v>582</v>
      </c>
      <c r="I1178" s="650" t="s">
        <v>2175</v>
      </c>
      <c r="J1178" s="650" t="s">
        <v>3453</v>
      </c>
      <c r="K1178" s="650" t="s">
        <v>3454</v>
      </c>
      <c r="L1178" s="651">
        <v>156.86000000000001</v>
      </c>
      <c r="M1178" s="651">
        <v>1098.02</v>
      </c>
      <c r="N1178" s="650">
        <v>7</v>
      </c>
      <c r="O1178" s="731">
        <v>3.5</v>
      </c>
      <c r="P1178" s="651">
        <v>784.30000000000007</v>
      </c>
      <c r="Q1178" s="666">
        <v>0.71428571428571441</v>
      </c>
      <c r="R1178" s="650">
        <v>5</v>
      </c>
      <c r="S1178" s="666">
        <v>0.7142857142857143</v>
      </c>
      <c r="T1178" s="731">
        <v>2.5</v>
      </c>
      <c r="U1178" s="689">
        <v>0.7142857142857143</v>
      </c>
    </row>
    <row r="1179" spans="1:21" ht="14.4" customHeight="1" x14ac:dyDescent="0.3">
      <c r="A1179" s="649">
        <v>21</v>
      </c>
      <c r="B1179" s="650" t="s">
        <v>581</v>
      </c>
      <c r="C1179" s="650">
        <v>89301212</v>
      </c>
      <c r="D1179" s="729" t="s">
        <v>5559</v>
      </c>
      <c r="E1179" s="730" t="s">
        <v>3644</v>
      </c>
      <c r="F1179" s="650" t="s">
        <v>3625</v>
      </c>
      <c r="G1179" s="650" t="s">
        <v>3697</v>
      </c>
      <c r="H1179" s="650" t="s">
        <v>582</v>
      </c>
      <c r="I1179" s="650" t="s">
        <v>3040</v>
      </c>
      <c r="J1179" s="650" t="s">
        <v>3564</v>
      </c>
      <c r="K1179" s="650" t="s">
        <v>3565</v>
      </c>
      <c r="L1179" s="651">
        <v>333.31</v>
      </c>
      <c r="M1179" s="651">
        <v>666.62</v>
      </c>
      <c r="N1179" s="650">
        <v>2</v>
      </c>
      <c r="O1179" s="731">
        <v>0.5</v>
      </c>
      <c r="P1179" s="651">
        <v>666.62</v>
      </c>
      <c r="Q1179" s="666">
        <v>1</v>
      </c>
      <c r="R1179" s="650">
        <v>2</v>
      </c>
      <c r="S1179" s="666">
        <v>1</v>
      </c>
      <c r="T1179" s="731">
        <v>0.5</v>
      </c>
      <c r="U1179" s="689">
        <v>1</v>
      </c>
    </row>
    <row r="1180" spans="1:21" ht="14.4" customHeight="1" x14ac:dyDescent="0.3">
      <c r="A1180" s="649">
        <v>21</v>
      </c>
      <c r="B1180" s="650" t="s">
        <v>581</v>
      </c>
      <c r="C1180" s="650">
        <v>89301212</v>
      </c>
      <c r="D1180" s="729" t="s">
        <v>5559</v>
      </c>
      <c r="E1180" s="730" t="s">
        <v>3644</v>
      </c>
      <c r="F1180" s="650" t="s">
        <v>3625</v>
      </c>
      <c r="G1180" s="650" t="s">
        <v>3697</v>
      </c>
      <c r="H1180" s="650" t="s">
        <v>582</v>
      </c>
      <c r="I1180" s="650" t="s">
        <v>3040</v>
      </c>
      <c r="J1180" s="650" t="s">
        <v>3564</v>
      </c>
      <c r="K1180" s="650" t="s">
        <v>3565</v>
      </c>
      <c r="L1180" s="651">
        <v>151.61000000000001</v>
      </c>
      <c r="M1180" s="651">
        <v>303.22000000000003</v>
      </c>
      <c r="N1180" s="650">
        <v>2</v>
      </c>
      <c r="O1180" s="731">
        <v>0.5</v>
      </c>
      <c r="P1180" s="651">
        <v>303.22000000000003</v>
      </c>
      <c r="Q1180" s="666">
        <v>1</v>
      </c>
      <c r="R1180" s="650">
        <v>2</v>
      </c>
      <c r="S1180" s="666">
        <v>1</v>
      </c>
      <c r="T1180" s="731">
        <v>0.5</v>
      </c>
      <c r="U1180" s="689">
        <v>1</v>
      </c>
    </row>
    <row r="1181" spans="1:21" ht="14.4" customHeight="1" x14ac:dyDescent="0.3">
      <c r="A1181" s="649">
        <v>21</v>
      </c>
      <c r="B1181" s="650" t="s">
        <v>581</v>
      </c>
      <c r="C1181" s="650">
        <v>89301212</v>
      </c>
      <c r="D1181" s="729" t="s">
        <v>5559</v>
      </c>
      <c r="E1181" s="730" t="s">
        <v>3644</v>
      </c>
      <c r="F1181" s="650" t="s">
        <v>3625</v>
      </c>
      <c r="G1181" s="650" t="s">
        <v>3681</v>
      </c>
      <c r="H1181" s="650" t="s">
        <v>582</v>
      </c>
      <c r="I1181" s="650" t="s">
        <v>3682</v>
      </c>
      <c r="J1181" s="650" t="s">
        <v>3683</v>
      </c>
      <c r="K1181" s="650" t="s">
        <v>3684</v>
      </c>
      <c r="L1181" s="651">
        <v>1789.73</v>
      </c>
      <c r="M1181" s="651">
        <v>35794.6</v>
      </c>
      <c r="N1181" s="650">
        <v>20</v>
      </c>
      <c r="O1181" s="731">
        <v>3</v>
      </c>
      <c r="P1181" s="651">
        <v>35794.6</v>
      </c>
      <c r="Q1181" s="666">
        <v>1</v>
      </c>
      <c r="R1181" s="650">
        <v>20</v>
      </c>
      <c r="S1181" s="666">
        <v>1</v>
      </c>
      <c r="T1181" s="731">
        <v>3</v>
      </c>
      <c r="U1181" s="689">
        <v>1</v>
      </c>
    </row>
    <row r="1182" spans="1:21" ht="14.4" customHeight="1" x14ac:dyDescent="0.3">
      <c r="A1182" s="649">
        <v>21</v>
      </c>
      <c r="B1182" s="650" t="s">
        <v>581</v>
      </c>
      <c r="C1182" s="650">
        <v>89301212</v>
      </c>
      <c r="D1182" s="729" t="s">
        <v>5559</v>
      </c>
      <c r="E1182" s="730" t="s">
        <v>3644</v>
      </c>
      <c r="F1182" s="650" t="s">
        <v>3625</v>
      </c>
      <c r="G1182" s="650" t="s">
        <v>4342</v>
      </c>
      <c r="H1182" s="650" t="s">
        <v>582</v>
      </c>
      <c r="I1182" s="650" t="s">
        <v>4785</v>
      </c>
      <c r="J1182" s="650" t="s">
        <v>1495</v>
      </c>
      <c r="K1182" s="650" t="s">
        <v>2602</v>
      </c>
      <c r="L1182" s="651">
        <v>56.21</v>
      </c>
      <c r="M1182" s="651">
        <v>56.21</v>
      </c>
      <c r="N1182" s="650">
        <v>1</v>
      </c>
      <c r="O1182" s="731">
        <v>0.5</v>
      </c>
      <c r="P1182" s="651"/>
      <c r="Q1182" s="666">
        <v>0</v>
      </c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21</v>
      </c>
      <c r="B1183" s="650" t="s">
        <v>581</v>
      </c>
      <c r="C1183" s="650">
        <v>89301212</v>
      </c>
      <c r="D1183" s="729" t="s">
        <v>5559</v>
      </c>
      <c r="E1183" s="730" t="s">
        <v>3644</v>
      </c>
      <c r="F1183" s="650" t="s">
        <v>3625</v>
      </c>
      <c r="G1183" s="650" t="s">
        <v>4433</v>
      </c>
      <c r="H1183" s="650" t="s">
        <v>582</v>
      </c>
      <c r="I1183" s="650" t="s">
        <v>4786</v>
      </c>
      <c r="J1183" s="650" t="s">
        <v>4787</v>
      </c>
      <c r="K1183" s="650" t="s">
        <v>3592</v>
      </c>
      <c r="L1183" s="651">
        <v>0</v>
      </c>
      <c r="M1183" s="651">
        <v>0</v>
      </c>
      <c r="N1183" s="650">
        <v>1</v>
      </c>
      <c r="O1183" s="731">
        <v>0.5</v>
      </c>
      <c r="P1183" s="651"/>
      <c r="Q1183" s="666"/>
      <c r="R1183" s="650"/>
      <c r="S1183" s="666">
        <v>0</v>
      </c>
      <c r="T1183" s="731"/>
      <c r="U1183" s="689">
        <v>0</v>
      </c>
    </row>
    <row r="1184" spans="1:21" ht="14.4" customHeight="1" x14ac:dyDescent="0.3">
      <c r="A1184" s="649">
        <v>21</v>
      </c>
      <c r="B1184" s="650" t="s">
        <v>581</v>
      </c>
      <c r="C1184" s="650">
        <v>89301212</v>
      </c>
      <c r="D1184" s="729" t="s">
        <v>5559</v>
      </c>
      <c r="E1184" s="730" t="s">
        <v>3644</v>
      </c>
      <c r="F1184" s="650" t="s">
        <v>3625</v>
      </c>
      <c r="G1184" s="650" t="s">
        <v>3922</v>
      </c>
      <c r="H1184" s="650" t="s">
        <v>582</v>
      </c>
      <c r="I1184" s="650" t="s">
        <v>2772</v>
      </c>
      <c r="J1184" s="650" t="s">
        <v>2706</v>
      </c>
      <c r="K1184" s="650" t="s">
        <v>4788</v>
      </c>
      <c r="L1184" s="651">
        <v>0</v>
      </c>
      <c r="M1184" s="651">
        <v>0</v>
      </c>
      <c r="N1184" s="650">
        <v>1</v>
      </c>
      <c r="O1184" s="731">
        <v>0.5</v>
      </c>
      <c r="P1184" s="651">
        <v>0</v>
      </c>
      <c r="Q1184" s="666"/>
      <c r="R1184" s="650">
        <v>1</v>
      </c>
      <c r="S1184" s="666">
        <v>1</v>
      </c>
      <c r="T1184" s="731">
        <v>0.5</v>
      </c>
      <c r="U1184" s="689">
        <v>1</v>
      </c>
    </row>
    <row r="1185" spans="1:21" ht="14.4" customHeight="1" x14ac:dyDescent="0.3">
      <c r="A1185" s="649">
        <v>21</v>
      </c>
      <c r="B1185" s="650" t="s">
        <v>581</v>
      </c>
      <c r="C1185" s="650">
        <v>89301212</v>
      </c>
      <c r="D1185" s="729" t="s">
        <v>5559</v>
      </c>
      <c r="E1185" s="730" t="s">
        <v>3644</v>
      </c>
      <c r="F1185" s="650" t="s">
        <v>3625</v>
      </c>
      <c r="G1185" s="650" t="s">
        <v>3922</v>
      </c>
      <c r="H1185" s="650" t="s">
        <v>582</v>
      </c>
      <c r="I1185" s="650" t="s">
        <v>4789</v>
      </c>
      <c r="J1185" s="650" t="s">
        <v>1011</v>
      </c>
      <c r="K1185" s="650" t="s">
        <v>4790</v>
      </c>
      <c r="L1185" s="651">
        <v>0</v>
      </c>
      <c r="M1185" s="651">
        <v>0</v>
      </c>
      <c r="N1185" s="650">
        <v>7</v>
      </c>
      <c r="O1185" s="731">
        <v>3.5</v>
      </c>
      <c r="P1185" s="651">
        <v>0</v>
      </c>
      <c r="Q1185" s="666"/>
      <c r="R1185" s="650">
        <v>6</v>
      </c>
      <c r="S1185" s="666">
        <v>0.8571428571428571</v>
      </c>
      <c r="T1185" s="731">
        <v>2.5</v>
      </c>
      <c r="U1185" s="689">
        <v>0.7142857142857143</v>
      </c>
    </row>
    <row r="1186" spans="1:21" ht="14.4" customHeight="1" x14ac:dyDescent="0.3">
      <c r="A1186" s="649">
        <v>21</v>
      </c>
      <c r="B1186" s="650" t="s">
        <v>581</v>
      </c>
      <c r="C1186" s="650">
        <v>89301212</v>
      </c>
      <c r="D1186" s="729" t="s">
        <v>5559</v>
      </c>
      <c r="E1186" s="730" t="s">
        <v>3644</v>
      </c>
      <c r="F1186" s="650" t="s">
        <v>3625</v>
      </c>
      <c r="G1186" s="650" t="s">
        <v>3925</v>
      </c>
      <c r="H1186" s="650" t="s">
        <v>1839</v>
      </c>
      <c r="I1186" s="650" t="s">
        <v>3926</v>
      </c>
      <c r="J1186" s="650" t="s">
        <v>3927</v>
      </c>
      <c r="K1186" s="650" t="s">
        <v>3518</v>
      </c>
      <c r="L1186" s="651">
        <v>216.29</v>
      </c>
      <c r="M1186" s="651">
        <v>865.16</v>
      </c>
      <c r="N1186" s="650">
        <v>4</v>
      </c>
      <c r="O1186" s="731">
        <v>2.5</v>
      </c>
      <c r="P1186" s="651"/>
      <c r="Q1186" s="666">
        <v>0</v>
      </c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21</v>
      </c>
      <c r="B1187" s="650" t="s">
        <v>581</v>
      </c>
      <c r="C1187" s="650">
        <v>89301212</v>
      </c>
      <c r="D1187" s="729" t="s">
        <v>5559</v>
      </c>
      <c r="E1187" s="730" t="s">
        <v>3644</v>
      </c>
      <c r="F1187" s="650" t="s">
        <v>3625</v>
      </c>
      <c r="G1187" s="650" t="s">
        <v>3700</v>
      </c>
      <c r="H1187" s="650" t="s">
        <v>582</v>
      </c>
      <c r="I1187" s="650" t="s">
        <v>930</v>
      </c>
      <c r="J1187" s="650" t="s">
        <v>4092</v>
      </c>
      <c r="K1187" s="650" t="s">
        <v>4093</v>
      </c>
      <c r="L1187" s="651">
        <v>0</v>
      </c>
      <c r="M1187" s="651">
        <v>0</v>
      </c>
      <c r="N1187" s="650">
        <v>8</v>
      </c>
      <c r="O1187" s="731">
        <v>6.5</v>
      </c>
      <c r="P1187" s="651">
        <v>0</v>
      </c>
      <c r="Q1187" s="666"/>
      <c r="R1187" s="650">
        <v>3</v>
      </c>
      <c r="S1187" s="666">
        <v>0.375</v>
      </c>
      <c r="T1187" s="731">
        <v>2.5</v>
      </c>
      <c r="U1187" s="689">
        <v>0.38461538461538464</v>
      </c>
    </row>
    <row r="1188" spans="1:21" ht="14.4" customHeight="1" x14ac:dyDescent="0.3">
      <c r="A1188" s="649">
        <v>21</v>
      </c>
      <c r="B1188" s="650" t="s">
        <v>581</v>
      </c>
      <c r="C1188" s="650">
        <v>89301212</v>
      </c>
      <c r="D1188" s="729" t="s">
        <v>5559</v>
      </c>
      <c r="E1188" s="730" t="s">
        <v>3644</v>
      </c>
      <c r="F1188" s="650" t="s">
        <v>3625</v>
      </c>
      <c r="G1188" s="650" t="s">
        <v>3700</v>
      </c>
      <c r="H1188" s="650" t="s">
        <v>582</v>
      </c>
      <c r="I1188" s="650" t="s">
        <v>934</v>
      </c>
      <c r="J1188" s="650" t="s">
        <v>3702</v>
      </c>
      <c r="K1188" s="650" t="s">
        <v>1967</v>
      </c>
      <c r="L1188" s="651">
        <v>0</v>
      </c>
      <c r="M1188" s="651">
        <v>0</v>
      </c>
      <c r="N1188" s="650">
        <v>3</v>
      </c>
      <c r="O1188" s="731">
        <v>1</v>
      </c>
      <c r="P1188" s="651">
        <v>0</v>
      </c>
      <c r="Q1188" s="666"/>
      <c r="R1188" s="650">
        <v>2</v>
      </c>
      <c r="S1188" s="666">
        <v>0.66666666666666663</v>
      </c>
      <c r="T1188" s="731">
        <v>0.5</v>
      </c>
      <c r="U1188" s="689">
        <v>0.5</v>
      </c>
    </row>
    <row r="1189" spans="1:21" ht="14.4" customHeight="1" x14ac:dyDescent="0.3">
      <c r="A1189" s="649">
        <v>21</v>
      </c>
      <c r="B1189" s="650" t="s">
        <v>581</v>
      </c>
      <c r="C1189" s="650">
        <v>89301212</v>
      </c>
      <c r="D1189" s="729" t="s">
        <v>5559</v>
      </c>
      <c r="E1189" s="730" t="s">
        <v>3644</v>
      </c>
      <c r="F1189" s="650" t="s">
        <v>3625</v>
      </c>
      <c r="G1189" s="650" t="s">
        <v>3937</v>
      </c>
      <c r="H1189" s="650" t="s">
        <v>1839</v>
      </c>
      <c r="I1189" s="650" t="s">
        <v>4791</v>
      </c>
      <c r="J1189" s="650" t="s">
        <v>1934</v>
      </c>
      <c r="K1189" s="650" t="s">
        <v>977</v>
      </c>
      <c r="L1189" s="651">
        <v>0</v>
      </c>
      <c r="M1189" s="651">
        <v>0</v>
      </c>
      <c r="N1189" s="650">
        <v>1</v>
      </c>
      <c r="O1189" s="731">
        <v>1</v>
      </c>
      <c r="P1189" s="651"/>
      <c r="Q1189" s="666"/>
      <c r="R1189" s="650"/>
      <c r="S1189" s="666">
        <v>0</v>
      </c>
      <c r="T1189" s="731"/>
      <c r="U1189" s="689">
        <v>0</v>
      </c>
    </row>
    <row r="1190" spans="1:21" ht="14.4" customHeight="1" x14ac:dyDescent="0.3">
      <c r="A1190" s="649">
        <v>21</v>
      </c>
      <c r="B1190" s="650" t="s">
        <v>581</v>
      </c>
      <c r="C1190" s="650">
        <v>89301212</v>
      </c>
      <c r="D1190" s="729" t="s">
        <v>5559</v>
      </c>
      <c r="E1190" s="730" t="s">
        <v>3644</v>
      </c>
      <c r="F1190" s="650" t="s">
        <v>3625</v>
      </c>
      <c r="G1190" s="650" t="s">
        <v>3937</v>
      </c>
      <c r="H1190" s="650" t="s">
        <v>1839</v>
      </c>
      <c r="I1190" s="650" t="s">
        <v>1933</v>
      </c>
      <c r="J1190" s="650" t="s">
        <v>1934</v>
      </c>
      <c r="K1190" s="650" t="s">
        <v>1903</v>
      </c>
      <c r="L1190" s="651">
        <v>137.74</v>
      </c>
      <c r="M1190" s="651">
        <v>275.48</v>
      </c>
      <c r="N1190" s="650">
        <v>2</v>
      </c>
      <c r="O1190" s="731">
        <v>1.5</v>
      </c>
      <c r="P1190" s="651"/>
      <c r="Q1190" s="666">
        <v>0</v>
      </c>
      <c r="R1190" s="650"/>
      <c r="S1190" s="666">
        <v>0</v>
      </c>
      <c r="T1190" s="731"/>
      <c r="U1190" s="689">
        <v>0</v>
      </c>
    </row>
    <row r="1191" spans="1:21" ht="14.4" customHeight="1" x14ac:dyDescent="0.3">
      <c r="A1191" s="649">
        <v>21</v>
      </c>
      <c r="B1191" s="650" t="s">
        <v>581</v>
      </c>
      <c r="C1191" s="650">
        <v>89301212</v>
      </c>
      <c r="D1191" s="729" t="s">
        <v>5559</v>
      </c>
      <c r="E1191" s="730" t="s">
        <v>3644</v>
      </c>
      <c r="F1191" s="650" t="s">
        <v>3625</v>
      </c>
      <c r="G1191" s="650" t="s">
        <v>3937</v>
      </c>
      <c r="H1191" s="650" t="s">
        <v>1839</v>
      </c>
      <c r="I1191" s="650" t="s">
        <v>1933</v>
      </c>
      <c r="J1191" s="650" t="s">
        <v>1934</v>
      </c>
      <c r="K1191" s="650" t="s">
        <v>1903</v>
      </c>
      <c r="L1191" s="651">
        <v>118.82</v>
      </c>
      <c r="M1191" s="651">
        <v>356.46</v>
      </c>
      <c r="N1191" s="650">
        <v>3</v>
      </c>
      <c r="O1191" s="731">
        <v>2</v>
      </c>
      <c r="P1191" s="651">
        <v>356.46</v>
      </c>
      <c r="Q1191" s="666">
        <v>1</v>
      </c>
      <c r="R1191" s="650">
        <v>3</v>
      </c>
      <c r="S1191" s="666">
        <v>1</v>
      </c>
      <c r="T1191" s="731">
        <v>2</v>
      </c>
      <c r="U1191" s="689">
        <v>1</v>
      </c>
    </row>
    <row r="1192" spans="1:21" ht="14.4" customHeight="1" x14ac:dyDescent="0.3">
      <c r="A1192" s="649">
        <v>21</v>
      </c>
      <c r="B1192" s="650" t="s">
        <v>581</v>
      </c>
      <c r="C1192" s="650">
        <v>89301212</v>
      </c>
      <c r="D1192" s="729" t="s">
        <v>5559</v>
      </c>
      <c r="E1192" s="730" t="s">
        <v>3644</v>
      </c>
      <c r="F1192" s="650" t="s">
        <v>3625</v>
      </c>
      <c r="G1192" s="650" t="s">
        <v>4792</v>
      </c>
      <c r="H1192" s="650" t="s">
        <v>582</v>
      </c>
      <c r="I1192" s="650" t="s">
        <v>2676</v>
      </c>
      <c r="J1192" s="650" t="s">
        <v>2677</v>
      </c>
      <c r="K1192" s="650" t="s">
        <v>2678</v>
      </c>
      <c r="L1192" s="651">
        <v>7164.65</v>
      </c>
      <c r="M1192" s="651">
        <v>28658.6</v>
      </c>
      <c r="N1192" s="650">
        <v>4</v>
      </c>
      <c r="O1192" s="731">
        <v>2</v>
      </c>
      <c r="P1192" s="651">
        <v>28658.6</v>
      </c>
      <c r="Q1192" s="666">
        <v>1</v>
      </c>
      <c r="R1192" s="650">
        <v>4</v>
      </c>
      <c r="S1192" s="666">
        <v>1</v>
      </c>
      <c r="T1192" s="731">
        <v>2</v>
      </c>
      <c r="U1192" s="689">
        <v>1</v>
      </c>
    </row>
    <row r="1193" spans="1:21" ht="14.4" customHeight="1" x14ac:dyDescent="0.3">
      <c r="A1193" s="649">
        <v>21</v>
      </c>
      <c r="B1193" s="650" t="s">
        <v>581</v>
      </c>
      <c r="C1193" s="650">
        <v>89301212</v>
      </c>
      <c r="D1193" s="729" t="s">
        <v>5559</v>
      </c>
      <c r="E1193" s="730" t="s">
        <v>3644</v>
      </c>
      <c r="F1193" s="650" t="s">
        <v>3625</v>
      </c>
      <c r="G1193" s="650" t="s">
        <v>3706</v>
      </c>
      <c r="H1193" s="650" t="s">
        <v>1839</v>
      </c>
      <c r="I1193" s="650" t="s">
        <v>4512</v>
      </c>
      <c r="J1193" s="650" t="s">
        <v>2032</v>
      </c>
      <c r="K1193" s="650" t="s">
        <v>612</v>
      </c>
      <c r="L1193" s="651">
        <v>216.16</v>
      </c>
      <c r="M1193" s="651">
        <v>216.16</v>
      </c>
      <c r="N1193" s="650">
        <v>1</v>
      </c>
      <c r="O1193" s="731">
        <v>0.5</v>
      </c>
      <c r="P1193" s="651">
        <v>216.16</v>
      </c>
      <c r="Q1193" s="666">
        <v>1</v>
      </c>
      <c r="R1193" s="650">
        <v>1</v>
      </c>
      <c r="S1193" s="666">
        <v>1</v>
      </c>
      <c r="T1193" s="731">
        <v>0.5</v>
      </c>
      <c r="U1193" s="689">
        <v>1</v>
      </c>
    </row>
    <row r="1194" spans="1:21" ht="14.4" customHeight="1" x14ac:dyDescent="0.3">
      <c r="A1194" s="649">
        <v>21</v>
      </c>
      <c r="B1194" s="650" t="s">
        <v>581</v>
      </c>
      <c r="C1194" s="650">
        <v>89301212</v>
      </c>
      <c r="D1194" s="729" t="s">
        <v>5559</v>
      </c>
      <c r="E1194" s="730" t="s">
        <v>3644</v>
      </c>
      <c r="F1194" s="650" t="s">
        <v>3625</v>
      </c>
      <c r="G1194" s="650" t="s">
        <v>3706</v>
      </c>
      <c r="H1194" s="650" t="s">
        <v>1839</v>
      </c>
      <c r="I1194" s="650" t="s">
        <v>2031</v>
      </c>
      <c r="J1194" s="650" t="s">
        <v>2032</v>
      </c>
      <c r="K1194" s="650" t="s">
        <v>3515</v>
      </c>
      <c r="L1194" s="651">
        <v>216.16</v>
      </c>
      <c r="M1194" s="651">
        <v>216.16</v>
      </c>
      <c r="N1194" s="650">
        <v>1</v>
      </c>
      <c r="O1194" s="731">
        <v>0.5</v>
      </c>
      <c r="P1194" s="651"/>
      <c r="Q1194" s="666">
        <v>0</v>
      </c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21</v>
      </c>
      <c r="B1195" s="650" t="s">
        <v>581</v>
      </c>
      <c r="C1195" s="650">
        <v>89301212</v>
      </c>
      <c r="D1195" s="729" t="s">
        <v>5559</v>
      </c>
      <c r="E1195" s="730" t="s">
        <v>3644</v>
      </c>
      <c r="F1195" s="650" t="s">
        <v>3625</v>
      </c>
      <c r="G1195" s="650" t="s">
        <v>3706</v>
      </c>
      <c r="H1195" s="650" t="s">
        <v>1839</v>
      </c>
      <c r="I1195" s="650" t="s">
        <v>2858</v>
      </c>
      <c r="J1195" s="650" t="s">
        <v>2032</v>
      </c>
      <c r="K1195" s="650" t="s">
        <v>3585</v>
      </c>
      <c r="L1195" s="651">
        <v>432.32</v>
      </c>
      <c r="M1195" s="651">
        <v>432.32</v>
      </c>
      <c r="N1195" s="650">
        <v>1</v>
      </c>
      <c r="O1195" s="731">
        <v>0.5</v>
      </c>
      <c r="P1195" s="651"/>
      <c r="Q1195" s="666">
        <v>0</v>
      </c>
      <c r="R1195" s="650"/>
      <c r="S1195" s="666">
        <v>0</v>
      </c>
      <c r="T1195" s="731"/>
      <c r="U1195" s="689">
        <v>0</v>
      </c>
    </row>
    <row r="1196" spans="1:21" ht="14.4" customHeight="1" x14ac:dyDescent="0.3">
      <c r="A1196" s="649">
        <v>21</v>
      </c>
      <c r="B1196" s="650" t="s">
        <v>581</v>
      </c>
      <c r="C1196" s="650">
        <v>89301212</v>
      </c>
      <c r="D1196" s="729" t="s">
        <v>5559</v>
      </c>
      <c r="E1196" s="730" t="s">
        <v>3644</v>
      </c>
      <c r="F1196" s="650" t="s">
        <v>3625</v>
      </c>
      <c r="G1196" s="650" t="s">
        <v>3707</v>
      </c>
      <c r="H1196" s="650" t="s">
        <v>582</v>
      </c>
      <c r="I1196" s="650" t="s">
        <v>1127</v>
      </c>
      <c r="J1196" s="650" t="s">
        <v>803</v>
      </c>
      <c r="K1196" s="650" t="s">
        <v>1035</v>
      </c>
      <c r="L1196" s="651">
        <v>118.82</v>
      </c>
      <c r="M1196" s="651">
        <v>118.82</v>
      </c>
      <c r="N1196" s="650">
        <v>1</v>
      </c>
      <c r="O1196" s="731">
        <v>0.5</v>
      </c>
      <c r="P1196" s="651"/>
      <c r="Q1196" s="666">
        <v>0</v>
      </c>
      <c r="R1196" s="650"/>
      <c r="S1196" s="666">
        <v>0</v>
      </c>
      <c r="T1196" s="731"/>
      <c r="U1196" s="689">
        <v>0</v>
      </c>
    </row>
    <row r="1197" spans="1:21" ht="14.4" customHeight="1" x14ac:dyDescent="0.3">
      <c r="A1197" s="649">
        <v>21</v>
      </c>
      <c r="B1197" s="650" t="s">
        <v>581</v>
      </c>
      <c r="C1197" s="650">
        <v>89301212</v>
      </c>
      <c r="D1197" s="729" t="s">
        <v>5559</v>
      </c>
      <c r="E1197" s="730" t="s">
        <v>3644</v>
      </c>
      <c r="F1197" s="650" t="s">
        <v>3625</v>
      </c>
      <c r="G1197" s="650" t="s">
        <v>3707</v>
      </c>
      <c r="H1197" s="650" t="s">
        <v>582</v>
      </c>
      <c r="I1197" s="650" t="s">
        <v>4793</v>
      </c>
      <c r="J1197" s="650" t="s">
        <v>4794</v>
      </c>
      <c r="K1197" s="650" t="s">
        <v>4795</v>
      </c>
      <c r="L1197" s="651">
        <v>0</v>
      </c>
      <c r="M1197" s="651">
        <v>0</v>
      </c>
      <c r="N1197" s="650">
        <v>1</v>
      </c>
      <c r="O1197" s="731">
        <v>1</v>
      </c>
      <c r="P1197" s="651"/>
      <c r="Q1197" s="666"/>
      <c r="R1197" s="650"/>
      <c r="S1197" s="666">
        <v>0</v>
      </c>
      <c r="T1197" s="731"/>
      <c r="U1197" s="689">
        <v>0</v>
      </c>
    </row>
    <row r="1198" spans="1:21" ht="14.4" customHeight="1" x14ac:dyDescent="0.3">
      <c r="A1198" s="649">
        <v>21</v>
      </c>
      <c r="B1198" s="650" t="s">
        <v>581</v>
      </c>
      <c r="C1198" s="650">
        <v>89301212</v>
      </c>
      <c r="D1198" s="729" t="s">
        <v>5559</v>
      </c>
      <c r="E1198" s="730" t="s">
        <v>3644</v>
      </c>
      <c r="F1198" s="650" t="s">
        <v>3625</v>
      </c>
      <c r="G1198" s="650" t="s">
        <v>3710</v>
      </c>
      <c r="H1198" s="650" t="s">
        <v>582</v>
      </c>
      <c r="I1198" s="650" t="s">
        <v>1326</v>
      </c>
      <c r="J1198" s="650" t="s">
        <v>1327</v>
      </c>
      <c r="K1198" s="650" t="s">
        <v>1328</v>
      </c>
      <c r="L1198" s="651">
        <v>400.21</v>
      </c>
      <c r="M1198" s="651">
        <v>400.21</v>
      </c>
      <c r="N1198" s="650">
        <v>1</v>
      </c>
      <c r="O1198" s="731">
        <v>0.5</v>
      </c>
      <c r="P1198" s="651">
        <v>400.21</v>
      </c>
      <c r="Q1198" s="666">
        <v>1</v>
      </c>
      <c r="R1198" s="650">
        <v>1</v>
      </c>
      <c r="S1198" s="666">
        <v>1</v>
      </c>
      <c r="T1198" s="731">
        <v>0.5</v>
      </c>
      <c r="U1198" s="689">
        <v>1</v>
      </c>
    </row>
    <row r="1199" spans="1:21" ht="14.4" customHeight="1" x14ac:dyDescent="0.3">
      <c r="A1199" s="649">
        <v>21</v>
      </c>
      <c r="B1199" s="650" t="s">
        <v>581</v>
      </c>
      <c r="C1199" s="650">
        <v>89301212</v>
      </c>
      <c r="D1199" s="729" t="s">
        <v>5559</v>
      </c>
      <c r="E1199" s="730" t="s">
        <v>3644</v>
      </c>
      <c r="F1199" s="650" t="s">
        <v>3625</v>
      </c>
      <c r="G1199" s="650" t="s">
        <v>3710</v>
      </c>
      <c r="H1199" s="650" t="s">
        <v>582</v>
      </c>
      <c r="I1199" s="650" t="s">
        <v>1326</v>
      </c>
      <c r="J1199" s="650" t="s">
        <v>1327</v>
      </c>
      <c r="K1199" s="650" t="s">
        <v>1328</v>
      </c>
      <c r="L1199" s="651">
        <v>359.63</v>
      </c>
      <c r="M1199" s="651">
        <v>2517.4100000000003</v>
      </c>
      <c r="N1199" s="650">
        <v>7</v>
      </c>
      <c r="O1199" s="731">
        <v>4.5</v>
      </c>
      <c r="P1199" s="651">
        <v>2157.7800000000002</v>
      </c>
      <c r="Q1199" s="666">
        <v>0.8571428571428571</v>
      </c>
      <c r="R1199" s="650">
        <v>6</v>
      </c>
      <c r="S1199" s="666">
        <v>0.8571428571428571</v>
      </c>
      <c r="T1199" s="731">
        <v>4</v>
      </c>
      <c r="U1199" s="689">
        <v>0.88888888888888884</v>
      </c>
    </row>
    <row r="1200" spans="1:21" ht="14.4" customHeight="1" x14ac:dyDescent="0.3">
      <c r="A1200" s="649">
        <v>21</v>
      </c>
      <c r="B1200" s="650" t="s">
        <v>581</v>
      </c>
      <c r="C1200" s="650">
        <v>89301212</v>
      </c>
      <c r="D1200" s="729" t="s">
        <v>5559</v>
      </c>
      <c r="E1200" s="730" t="s">
        <v>3644</v>
      </c>
      <c r="F1200" s="650" t="s">
        <v>3625</v>
      </c>
      <c r="G1200" s="650" t="s">
        <v>3710</v>
      </c>
      <c r="H1200" s="650" t="s">
        <v>582</v>
      </c>
      <c r="I1200" s="650" t="s">
        <v>3711</v>
      </c>
      <c r="J1200" s="650" t="s">
        <v>1327</v>
      </c>
      <c r="K1200" s="650" t="s">
        <v>1975</v>
      </c>
      <c r="L1200" s="651">
        <v>0</v>
      </c>
      <c r="M1200" s="651">
        <v>0</v>
      </c>
      <c r="N1200" s="650">
        <v>3</v>
      </c>
      <c r="O1200" s="731">
        <v>2</v>
      </c>
      <c r="P1200" s="651">
        <v>0</v>
      </c>
      <c r="Q1200" s="666"/>
      <c r="R1200" s="650">
        <v>2</v>
      </c>
      <c r="S1200" s="666">
        <v>0.66666666666666663</v>
      </c>
      <c r="T1200" s="731">
        <v>1.5</v>
      </c>
      <c r="U1200" s="689">
        <v>0.75</v>
      </c>
    </row>
    <row r="1201" spans="1:21" ht="14.4" customHeight="1" x14ac:dyDescent="0.3">
      <c r="A1201" s="649">
        <v>21</v>
      </c>
      <c r="B1201" s="650" t="s">
        <v>581</v>
      </c>
      <c r="C1201" s="650">
        <v>89301212</v>
      </c>
      <c r="D1201" s="729" t="s">
        <v>5559</v>
      </c>
      <c r="E1201" s="730" t="s">
        <v>3644</v>
      </c>
      <c r="F1201" s="650" t="s">
        <v>3625</v>
      </c>
      <c r="G1201" s="650" t="s">
        <v>4406</v>
      </c>
      <c r="H1201" s="650" t="s">
        <v>582</v>
      </c>
      <c r="I1201" s="650" t="s">
        <v>4796</v>
      </c>
      <c r="J1201" s="650" t="s">
        <v>4408</v>
      </c>
      <c r="K1201" s="650" t="s">
        <v>4797</v>
      </c>
      <c r="L1201" s="651">
        <v>45.75</v>
      </c>
      <c r="M1201" s="651">
        <v>45.75</v>
      </c>
      <c r="N1201" s="650">
        <v>1</v>
      </c>
      <c r="O1201" s="731">
        <v>0.5</v>
      </c>
      <c r="P1201" s="651">
        <v>45.75</v>
      </c>
      <c r="Q1201" s="666">
        <v>1</v>
      </c>
      <c r="R1201" s="650">
        <v>1</v>
      </c>
      <c r="S1201" s="666">
        <v>1</v>
      </c>
      <c r="T1201" s="731">
        <v>0.5</v>
      </c>
      <c r="U1201" s="689">
        <v>1</v>
      </c>
    </row>
    <row r="1202" spans="1:21" ht="14.4" customHeight="1" x14ac:dyDescent="0.3">
      <c r="A1202" s="649">
        <v>21</v>
      </c>
      <c r="B1202" s="650" t="s">
        <v>581</v>
      </c>
      <c r="C1202" s="650">
        <v>89301212</v>
      </c>
      <c r="D1202" s="729" t="s">
        <v>5559</v>
      </c>
      <c r="E1202" s="730" t="s">
        <v>3644</v>
      </c>
      <c r="F1202" s="650" t="s">
        <v>3625</v>
      </c>
      <c r="G1202" s="650" t="s">
        <v>4798</v>
      </c>
      <c r="H1202" s="650" t="s">
        <v>582</v>
      </c>
      <c r="I1202" s="650" t="s">
        <v>703</v>
      </c>
      <c r="J1202" s="650" t="s">
        <v>4799</v>
      </c>
      <c r="K1202" s="650" t="s">
        <v>3808</v>
      </c>
      <c r="L1202" s="651">
        <v>14.2</v>
      </c>
      <c r="M1202" s="651">
        <v>28.4</v>
      </c>
      <c r="N1202" s="650">
        <v>2</v>
      </c>
      <c r="O1202" s="731">
        <v>1.5</v>
      </c>
      <c r="P1202" s="651">
        <v>14.2</v>
      </c>
      <c r="Q1202" s="666">
        <v>0.5</v>
      </c>
      <c r="R1202" s="650">
        <v>1</v>
      </c>
      <c r="S1202" s="666">
        <v>0.5</v>
      </c>
      <c r="T1202" s="731">
        <v>1</v>
      </c>
      <c r="U1202" s="689">
        <v>0.66666666666666663</v>
      </c>
    </row>
    <row r="1203" spans="1:21" ht="14.4" customHeight="1" x14ac:dyDescent="0.3">
      <c r="A1203" s="649">
        <v>21</v>
      </c>
      <c r="B1203" s="650" t="s">
        <v>581</v>
      </c>
      <c r="C1203" s="650">
        <v>89301212</v>
      </c>
      <c r="D1203" s="729" t="s">
        <v>5559</v>
      </c>
      <c r="E1203" s="730" t="s">
        <v>3644</v>
      </c>
      <c r="F1203" s="650" t="s">
        <v>3625</v>
      </c>
      <c r="G1203" s="650" t="s">
        <v>3714</v>
      </c>
      <c r="H1203" s="650" t="s">
        <v>582</v>
      </c>
      <c r="I1203" s="650" t="s">
        <v>4800</v>
      </c>
      <c r="J1203" s="650" t="s">
        <v>4801</v>
      </c>
      <c r="K1203" s="650" t="s">
        <v>4802</v>
      </c>
      <c r="L1203" s="651">
        <v>0</v>
      </c>
      <c r="M1203" s="651">
        <v>0</v>
      </c>
      <c r="N1203" s="650">
        <v>2</v>
      </c>
      <c r="O1203" s="731">
        <v>0.5</v>
      </c>
      <c r="P1203" s="651">
        <v>0</v>
      </c>
      <c r="Q1203" s="666"/>
      <c r="R1203" s="650">
        <v>2</v>
      </c>
      <c r="S1203" s="666">
        <v>1</v>
      </c>
      <c r="T1203" s="731">
        <v>0.5</v>
      </c>
      <c r="U1203" s="689">
        <v>1</v>
      </c>
    </row>
    <row r="1204" spans="1:21" ht="14.4" customHeight="1" x14ac:dyDescent="0.3">
      <c r="A1204" s="649">
        <v>21</v>
      </c>
      <c r="B1204" s="650" t="s">
        <v>581</v>
      </c>
      <c r="C1204" s="650">
        <v>89301212</v>
      </c>
      <c r="D1204" s="729" t="s">
        <v>5559</v>
      </c>
      <c r="E1204" s="730" t="s">
        <v>3644</v>
      </c>
      <c r="F1204" s="650" t="s">
        <v>3625</v>
      </c>
      <c r="G1204" s="650" t="s">
        <v>3714</v>
      </c>
      <c r="H1204" s="650" t="s">
        <v>582</v>
      </c>
      <c r="I1204" s="650" t="s">
        <v>4803</v>
      </c>
      <c r="J1204" s="650" t="s">
        <v>4804</v>
      </c>
      <c r="K1204" s="650" t="s">
        <v>1756</v>
      </c>
      <c r="L1204" s="651">
        <v>0</v>
      </c>
      <c r="M1204" s="651">
        <v>0</v>
      </c>
      <c r="N1204" s="650">
        <v>2</v>
      </c>
      <c r="O1204" s="731">
        <v>0.5</v>
      </c>
      <c r="P1204" s="651">
        <v>0</v>
      </c>
      <c r="Q1204" s="666"/>
      <c r="R1204" s="650">
        <v>2</v>
      </c>
      <c r="S1204" s="666">
        <v>1</v>
      </c>
      <c r="T1204" s="731">
        <v>0.5</v>
      </c>
      <c r="U1204" s="689">
        <v>1</v>
      </c>
    </row>
    <row r="1205" spans="1:21" ht="14.4" customHeight="1" x14ac:dyDescent="0.3">
      <c r="A1205" s="649">
        <v>21</v>
      </c>
      <c r="B1205" s="650" t="s">
        <v>581</v>
      </c>
      <c r="C1205" s="650">
        <v>89301212</v>
      </c>
      <c r="D1205" s="729" t="s">
        <v>5559</v>
      </c>
      <c r="E1205" s="730" t="s">
        <v>3644</v>
      </c>
      <c r="F1205" s="650" t="s">
        <v>3625</v>
      </c>
      <c r="G1205" s="650" t="s">
        <v>3714</v>
      </c>
      <c r="H1205" s="650" t="s">
        <v>582</v>
      </c>
      <c r="I1205" s="650" t="s">
        <v>887</v>
      </c>
      <c r="J1205" s="650" t="s">
        <v>888</v>
      </c>
      <c r="K1205" s="650" t="s">
        <v>1756</v>
      </c>
      <c r="L1205" s="651">
        <v>56.52</v>
      </c>
      <c r="M1205" s="651">
        <v>113.04</v>
      </c>
      <c r="N1205" s="650">
        <v>2</v>
      </c>
      <c r="O1205" s="731">
        <v>0.5</v>
      </c>
      <c r="P1205" s="651"/>
      <c r="Q1205" s="666">
        <v>0</v>
      </c>
      <c r="R1205" s="650"/>
      <c r="S1205" s="666">
        <v>0</v>
      </c>
      <c r="T1205" s="731"/>
      <c r="U1205" s="689">
        <v>0</v>
      </c>
    </row>
    <row r="1206" spans="1:21" ht="14.4" customHeight="1" x14ac:dyDescent="0.3">
      <c r="A1206" s="649">
        <v>21</v>
      </c>
      <c r="B1206" s="650" t="s">
        <v>581</v>
      </c>
      <c r="C1206" s="650">
        <v>89301212</v>
      </c>
      <c r="D1206" s="729" t="s">
        <v>5559</v>
      </c>
      <c r="E1206" s="730" t="s">
        <v>3644</v>
      </c>
      <c r="F1206" s="650" t="s">
        <v>3625</v>
      </c>
      <c r="G1206" s="650" t="s">
        <v>3714</v>
      </c>
      <c r="H1206" s="650" t="s">
        <v>582</v>
      </c>
      <c r="I1206" s="650" t="s">
        <v>4805</v>
      </c>
      <c r="J1206" s="650" t="s">
        <v>4804</v>
      </c>
      <c r="K1206" s="650" t="s">
        <v>4468</v>
      </c>
      <c r="L1206" s="651">
        <v>188.41</v>
      </c>
      <c r="M1206" s="651">
        <v>376.82</v>
      </c>
      <c r="N1206" s="650">
        <v>2</v>
      </c>
      <c r="O1206" s="731">
        <v>0.5</v>
      </c>
      <c r="P1206" s="651">
        <v>376.82</v>
      </c>
      <c r="Q1206" s="666">
        <v>1</v>
      </c>
      <c r="R1206" s="650">
        <v>2</v>
      </c>
      <c r="S1206" s="666">
        <v>1</v>
      </c>
      <c r="T1206" s="731">
        <v>0.5</v>
      </c>
      <c r="U1206" s="689">
        <v>1</v>
      </c>
    </row>
    <row r="1207" spans="1:21" ht="14.4" customHeight="1" x14ac:dyDescent="0.3">
      <c r="A1207" s="649">
        <v>21</v>
      </c>
      <c r="B1207" s="650" t="s">
        <v>581</v>
      </c>
      <c r="C1207" s="650">
        <v>89301212</v>
      </c>
      <c r="D1207" s="729" t="s">
        <v>5559</v>
      </c>
      <c r="E1207" s="730" t="s">
        <v>3644</v>
      </c>
      <c r="F1207" s="650" t="s">
        <v>3625</v>
      </c>
      <c r="G1207" s="650" t="s">
        <v>4806</v>
      </c>
      <c r="H1207" s="650" t="s">
        <v>582</v>
      </c>
      <c r="I1207" s="650" t="s">
        <v>4807</v>
      </c>
      <c r="J1207" s="650" t="s">
        <v>1539</v>
      </c>
      <c r="K1207" s="650" t="s">
        <v>4808</v>
      </c>
      <c r="L1207" s="651">
        <v>0</v>
      </c>
      <c r="M1207" s="651">
        <v>0</v>
      </c>
      <c r="N1207" s="650">
        <v>3</v>
      </c>
      <c r="O1207" s="731">
        <v>2</v>
      </c>
      <c r="P1207" s="651"/>
      <c r="Q1207" s="666"/>
      <c r="R1207" s="650"/>
      <c r="S1207" s="666">
        <v>0</v>
      </c>
      <c r="T1207" s="731"/>
      <c r="U1207" s="689">
        <v>0</v>
      </c>
    </row>
    <row r="1208" spans="1:21" ht="14.4" customHeight="1" x14ac:dyDescent="0.3">
      <c r="A1208" s="649">
        <v>21</v>
      </c>
      <c r="B1208" s="650" t="s">
        <v>581</v>
      </c>
      <c r="C1208" s="650">
        <v>89301212</v>
      </c>
      <c r="D1208" s="729" t="s">
        <v>5559</v>
      </c>
      <c r="E1208" s="730" t="s">
        <v>3644</v>
      </c>
      <c r="F1208" s="650" t="s">
        <v>3625</v>
      </c>
      <c r="G1208" s="650" t="s">
        <v>3662</v>
      </c>
      <c r="H1208" s="650" t="s">
        <v>582</v>
      </c>
      <c r="I1208" s="650" t="s">
        <v>760</v>
      </c>
      <c r="J1208" s="650" t="s">
        <v>761</v>
      </c>
      <c r="K1208" s="650" t="s">
        <v>3531</v>
      </c>
      <c r="L1208" s="651">
        <v>115.3</v>
      </c>
      <c r="M1208" s="651">
        <v>576.5</v>
      </c>
      <c r="N1208" s="650">
        <v>5</v>
      </c>
      <c r="O1208" s="731">
        <v>1</v>
      </c>
      <c r="P1208" s="651">
        <v>345.9</v>
      </c>
      <c r="Q1208" s="666">
        <v>0.6</v>
      </c>
      <c r="R1208" s="650">
        <v>3</v>
      </c>
      <c r="S1208" s="666">
        <v>0.6</v>
      </c>
      <c r="T1208" s="731">
        <v>0.5</v>
      </c>
      <c r="U1208" s="689">
        <v>0.5</v>
      </c>
    </row>
    <row r="1209" spans="1:21" ht="14.4" customHeight="1" x14ac:dyDescent="0.3">
      <c r="A1209" s="649">
        <v>21</v>
      </c>
      <c r="B1209" s="650" t="s">
        <v>581</v>
      </c>
      <c r="C1209" s="650">
        <v>89301212</v>
      </c>
      <c r="D1209" s="729" t="s">
        <v>5559</v>
      </c>
      <c r="E1209" s="730" t="s">
        <v>3644</v>
      </c>
      <c r="F1209" s="650" t="s">
        <v>3625</v>
      </c>
      <c r="G1209" s="650" t="s">
        <v>4809</v>
      </c>
      <c r="H1209" s="650" t="s">
        <v>582</v>
      </c>
      <c r="I1209" s="650" t="s">
        <v>2620</v>
      </c>
      <c r="J1209" s="650" t="s">
        <v>2621</v>
      </c>
      <c r="K1209" s="650" t="s">
        <v>4810</v>
      </c>
      <c r="L1209" s="651">
        <v>120.46</v>
      </c>
      <c r="M1209" s="651">
        <v>240.92</v>
      </c>
      <c r="N1209" s="650">
        <v>2</v>
      </c>
      <c r="O1209" s="731">
        <v>2</v>
      </c>
      <c r="P1209" s="651"/>
      <c r="Q1209" s="666">
        <v>0</v>
      </c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21</v>
      </c>
      <c r="B1210" s="650" t="s">
        <v>581</v>
      </c>
      <c r="C1210" s="650">
        <v>89301212</v>
      </c>
      <c r="D1210" s="729" t="s">
        <v>5559</v>
      </c>
      <c r="E1210" s="730" t="s">
        <v>3644</v>
      </c>
      <c r="F1210" s="650" t="s">
        <v>3625</v>
      </c>
      <c r="G1210" s="650" t="s">
        <v>3723</v>
      </c>
      <c r="H1210" s="650" t="s">
        <v>582</v>
      </c>
      <c r="I1210" s="650" t="s">
        <v>4522</v>
      </c>
      <c r="J1210" s="650" t="s">
        <v>4523</v>
      </c>
      <c r="K1210" s="650" t="s">
        <v>4524</v>
      </c>
      <c r="L1210" s="651">
        <v>201.75</v>
      </c>
      <c r="M1210" s="651">
        <v>605.25</v>
      </c>
      <c r="N1210" s="650">
        <v>3</v>
      </c>
      <c r="O1210" s="731">
        <v>0.5</v>
      </c>
      <c r="P1210" s="651"/>
      <c r="Q1210" s="666">
        <v>0</v>
      </c>
      <c r="R1210" s="650"/>
      <c r="S1210" s="666">
        <v>0</v>
      </c>
      <c r="T1210" s="731"/>
      <c r="U1210" s="689">
        <v>0</v>
      </c>
    </row>
    <row r="1211" spans="1:21" ht="14.4" customHeight="1" x14ac:dyDescent="0.3">
      <c r="A1211" s="649">
        <v>21</v>
      </c>
      <c r="B1211" s="650" t="s">
        <v>581</v>
      </c>
      <c r="C1211" s="650">
        <v>89301212</v>
      </c>
      <c r="D1211" s="729" t="s">
        <v>5559</v>
      </c>
      <c r="E1211" s="730" t="s">
        <v>3644</v>
      </c>
      <c r="F1211" s="650" t="s">
        <v>3625</v>
      </c>
      <c r="G1211" s="650" t="s">
        <v>4525</v>
      </c>
      <c r="H1211" s="650" t="s">
        <v>1839</v>
      </c>
      <c r="I1211" s="650" t="s">
        <v>4526</v>
      </c>
      <c r="J1211" s="650" t="s">
        <v>4527</v>
      </c>
      <c r="K1211" s="650" t="s">
        <v>4528</v>
      </c>
      <c r="L1211" s="651">
        <v>804.58</v>
      </c>
      <c r="M1211" s="651">
        <v>2413.7400000000002</v>
      </c>
      <c r="N1211" s="650">
        <v>3</v>
      </c>
      <c r="O1211" s="731">
        <v>1</v>
      </c>
      <c r="P1211" s="651">
        <v>2413.7400000000002</v>
      </c>
      <c r="Q1211" s="666">
        <v>1</v>
      </c>
      <c r="R1211" s="650">
        <v>3</v>
      </c>
      <c r="S1211" s="666">
        <v>1</v>
      </c>
      <c r="T1211" s="731">
        <v>1</v>
      </c>
      <c r="U1211" s="689">
        <v>1</v>
      </c>
    </row>
    <row r="1212" spans="1:21" ht="14.4" customHeight="1" x14ac:dyDescent="0.3">
      <c r="A1212" s="649">
        <v>21</v>
      </c>
      <c r="B1212" s="650" t="s">
        <v>581</v>
      </c>
      <c r="C1212" s="650">
        <v>89301212</v>
      </c>
      <c r="D1212" s="729" t="s">
        <v>5559</v>
      </c>
      <c r="E1212" s="730" t="s">
        <v>3644</v>
      </c>
      <c r="F1212" s="650" t="s">
        <v>3625</v>
      </c>
      <c r="G1212" s="650" t="s">
        <v>4525</v>
      </c>
      <c r="H1212" s="650" t="s">
        <v>1839</v>
      </c>
      <c r="I1212" s="650" t="s">
        <v>4703</v>
      </c>
      <c r="J1212" s="650" t="s">
        <v>4527</v>
      </c>
      <c r="K1212" s="650" t="s">
        <v>4704</v>
      </c>
      <c r="L1212" s="651">
        <v>2413.7600000000002</v>
      </c>
      <c r="M1212" s="651">
        <v>4827.5200000000004</v>
      </c>
      <c r="N1212" s="650">
        <v>2</v>
      </c>
      <c r="O1212" s="731">
        <v>1</v>
      </c>
      <c r="P1212" s="651">
        <v>2413.7600000000002</v>
      </c>
      <c r="Q1212" s="666">
        <v>0.5</v>
      </c>
      <c r="R1212" s="650">
        <v>1</v>
      </c>
      <c r="S1212" s="666">
        <v>0.5</v>
      </c>
      <c r="T1212" s="731">
        <v>0.5</v>
      </c>
      <c r="U1212" s="689">
        <v>0.5</v>
      </c>
    </row>
    <row r="1213" spans="1:21" ht="14.4" customHeight="1" x14ac:dyDescent="0.3">
      <c r="A1213" s="649">
        <v>21</v>
      </c>
      <c r="B1213" s="650" t="s">
        <v>581</v>
      </c>
      <c r="C1213" s="650">
        <v>89301212</v>
      </c>
      <c r="D1213" s="729" t="s">
        <v>5559</v>
      </c>
      <c r="E1213" s="730" t="s">
        <v>3644</v>
      </c>
      <c r="F1213" s="650" t="s">
        <v>3625</v>
      </c>
      <c r="G1213" s="650" t="s">
        <v>3732</v>
      </c>
      <c r="H1213" s="650" t="s">
        <v>582</v>
      </c>
      <c r="I1213" s="650" t="s">
        <v>3736</v>
      </c>
      <c r="J1213" s="650" t="s">
        <v>3737</v>
      </c>
      <c r="K1213" s="650" t="s">
        <v>3735</v>
      </c>
      <c r="L1213" s="651">
        <v>0</v>
      </c>
      <c r="M1213" s="651">
        <v>0</v>
      </c>
      <c r="N1213" s="650">
        <v>3</v>
      </c>
      <c r="O1213" s="731">
        <v>1.5</v>
      </c>
      <c r="P1213" s="651">
        <v>0</v>
      </c>
      <c r="Q1213" s="666"/>
      <c r="R1213" s="650">
        <v>2</v>
      </c>
      <c r="S1213" s="666">
        <v>0.66666666666666663</v>
      </c>
      <c r="T1213" s="731">
        <v>0.5</v>
      </c>
      <c r="U1213" s="689">
        <v>0.33333333333333331</v>
      </c>
    </row>
    <row r="1214" spans="1:21" ht="14.4" customHeight="1" x14ac:dyDescent="0.3">
      <c r="A1214" s="649">
        <v>21</v>
      </c>
      <c r="B1214" s="650" t="s">
        <v>581</v>
      </c>
      <c r="C1214" s="650">
        <v>89301212</v>
      </c>
      <c r="D1214" s="729" t="s">
        <v>5559</v>
      </c>
      <c r="E1214" s="730" t="s">
        <v>3644</v>
      </c>
      <c r="F1214" s="650" t="s">
        <v>3625</v>
      </c>
      <c r="G1214" s="650" t="s">
        <v>4710</v>
      </c>
      <c r="H1214" s="650" t="s">
        <v>582</v>
      </c>
      <c r="I1214" s="650" t="s">
        <v>1298</v>
      </c>
      <c r="J1214" s="650" t="s">
        <v>4711</v>
      </c>
      <c r="K1214" s="650" t="s">
        <v>4712</v>
      </c>
      <c r="L1214" s="651">
        <v>0</v>
      </c>
      <c r="M1214" s="651">
        <v>0</v>
      </c>
      <c r="N1214" s="650">
        <v>2</v>
      </c>
      <c r="O1214" s="731">
        <v>1.5</v>
      </c>
      <c r="P1214" s="651">
        <v>0</v>
      </c>
      <c r="Q1214" s="666"/>
      <c r="R1214" s="650">
        <v>2</v>
      </c>
      <c r="S1214" s="666">
        <v>1</v>
      </c>
      <c r="T1214" s="731">
        <v>1.5</v>
      </c>
      <c r="U1214" s="689">
        <v>1</v>
      </c>
    </row>
    <row r="1215" spans="1:21" ht="14.4" customHeight="1" x14ac:dyDescent="0.3">
      <c r="A1215" s="649">
        <v>21</v>
      </c>
      <c r="B1215" s="650" t="s">
        <v>581</v>
      </c>
      <c r="C1215" s="650">
        <v>89301212</v>
      </c>
      <c r="D1215" s="729" t="s">
        <v>5559</v>
      </c>
      <c r="E1215" s="730" t="s">
        <v>3644</v>
      </c>
      <c r="F1215" s="650" t="s">
        <v>3625</v>
      </c>
      <c r="G1215" s="650" t="s">
        <v>4362</v>
      </c>
      <c r="H1215" s="650" t="s">
        <v>582</v>
      </c>
      <c r="I1215" s="650" t="s">
        <v>710</v>
      </c>
      <c r="J1215" s="650" t="s">
        <v>711</v>
      </c>
      <c r="K1215" s="650" t="s">
        <v>4363</v>
      </c>
      <c r="L1215" s="651">
        <v>28.52</v>
      </c>
      <c r="M1215" s="651">
        <v>28.52</v>
      </c>
      <c r="N1215" s="650">
        <v>1</v>
      </c>
      <c r="O1215" s="731">
        <v>1</v>
      </c>
      <c r="P1215" s="651">
        <v>28.52</v>
      </c>
      <c r="Q1215" s="666">
        <v>1</v>
      </c>
      <c r="R1215" s="650">
        <v>1</v>
      </c>
      <c r="S1215" s="666">
        <v>1</v>
      </c>
      <c r="T1215" s="731">
        <v>1</v>
      </c>
      <c r="U1215" s="689">
        <v>1</v>
      </c>
    </row>
    <row r="1216" spans="1:21" ht="14.4" customHeight="1" x14ac:dyDescent="0.3">
      <c r="A1216" s="649">
        <v>21</v>
      </c>
      <c r="B1216" s="650" t="s">
        <v>581</v>
      </c>
      <c r="C1216" s="650">
        <v>89301212</v>
      </c>
      <c r="D1216" s="729" t="s">
        <v>5559</v>
      </c>
      <c r="E1216" s="730" t="s">
        <v>3644</v>
      </c>
      <c r="F1216" s="650" t="s">
        <v>3625</v>
      </c>
      <c r="G1216" s="650" t="s">
        <v>3981</v>
      </c>
      <c r="H1216" s="650" t="s">
        <v>582</v>
      </c>
      <c r="I1216" s="650" t="s">
        <v>3982</v>
      </c>
      <c r="J1216" s="650" t="s">
        <v>3983</v>
      </c>
      <c r="K1216" s="650" t="s">
        <v>2831</v>
      </c>
      <c r="L1216" s="651">
        <v>10256.77</v>
      </c>
      <c r="M1216" s="651">
        <v>51283.850000000006</v>
      </c>
      <c r="N1216" s="650">
        <v>5</v>
      </c>
      <c r="O1216" s="731">
        <v>4</v>
      </c>
      <c r="P1216" s="651">
        <v>51283.850000000006</v>
      </c>
      <c r="Q1216" s="666">
        <v>1</v>
      </c>
      <c r="R1216" s="650">
        <v>5</v>
      </c>
      <c r="S1216" s="666">
        <v>1</v>
      </c>
      <c r="T1216" s="731">
        <v>4</v>
      </c>
      <c r="U1216" s="689">
        <v>1</v>
      </c>
    </row>
    <row r="1217" spans="1:21" ht="14.4" customHeight="1" x14ac:dyDescent="0.3">
      <c r="A1217" s="649">
        <v>21</v>
      </c>
      <c r="B1217" s="650" t="s">
        <v>581</v>
      </c>
      <c r="C1217" s="650">
        <v>89301212</v>
      </c>
      <c r="D1217" s="729" t="s">
        <v>5559</v>
      </c>
      <c r="E1217" s="730" t="s">
        <v>3644</v>
      </c>
      <c r="F1217" s="650" t="s">
        <v>3625</v>
      </c>
      <c r="G1217" s="650" t="s">
        <v>3758</v>
      </c>
      <c r="H1217" s="650" t="s">
        <v>582</v>
      </c>
      <c r="I1217" s="650" t="s">
        <v>4811</v>
      </c>
      <c r="J1217" s="650" t="s">
        <v>4114</v>
      </c>
      <c r="K1217" s="650" t="s">
        <v>1774</v>
      </c>
      <c r="L1217" s="651">
        <v>0</v>
      </c>
      <c r="M1217" s="651">
        <v>0</v>
      </c>
      <c r="N1217" s="650">
        <v>3</v>
      </c>
      <c r="O1217" s="731">
        <v>0.5</v>
      </c>
      <c r="P1217" s="651">
        <v>0</v>
      </c>
      <c r="Q1217" s="666"/>
      <c r="R1217" s="650">
        <v>3</v>
      </c>
      <c r="S1217" s="666">
        <v>1</v>
      </c>
      <c r="T1217" s="731">
        <v>0.5</v>
      </c>
      <c r="U1217" s="689">
        <v>1</v>
      </c>
    </row>
    <row r="1218" spans="1:21" ht="14.4" customHeight="1" x14ac:dyDescent="0.3">
      <c r="A1218" s="649">
        <v>21</v>
      </c>
      <c r="B1218" s="650" t="s">
        <v>581</v>
      </c>
      <c r="C1218" s="650">
        <v>89301212</v>
      </c>
      <c r="D1218" s="729" t="s">
        <v>5559</v>
      </c>
      <c r="E1218" s="730" t="s">
        <v>3644</v>
      </c>
      <c r="F1218" s="650" t="s">
        <v>3625</v>
      </c>
      <c r="G1218" s="650" t="s">
        <v>3987</v>
      </c>
      <c r="H1218" s="650" t="s">
        <v>582</v>
      </c>
      <c r="I1218" s="650" t="s">
        <v>3988</v>
      </c>
      <c r="J1218" s="650" t="s">
        <v>3989</v>
      </c>
      <c r="K1218" s="650" t="s">
        <v>3990</v>
      </c>
      <c r="L1218" s="651">
        <v>3586.04</v>
      </c>
      <c r="M1218" s="651">
        <v>10758.119999999999</v>
      </c>
      <c r="N1218" s="650">
        <v>3</v>
      </c>
      <c r="O1218" s="731">
        <v>0.5</v>
      </c>
      <c r="P1218" s="651">
        <v>10758.119999999999</v>
      </c>
      <c r="Q1218" s="666">
        <v>1</v>
      </c>
      <c r="R1218" s="650">
        <v>3</v>
      </c>
      <c r="S1218" s="666">
        <v>1</v>
      </c>
      <c r="T1218" s="731">
        <v>0.5</v>
      </c>
      <c r="U1218" s="689">
        <v>1</v>
      </c>
    </row>
    <row r="1219" spans="1:21" ht="14.4" customHeight="1" x14ac:dyDescent="0.3">
      <c r="A1219" s="649">
        <v>21</v>
      </c>
      <c r="B1219" s="650" t="s">
        <v>581</v>
      </c>
      <c r="C1219" s="650">
        <v>89301212</v>
      </c>
      <c r="D1219" s="729" t="s">
        <v>5559</v>
      </c>
      <c r="E1219" s="730" t="s">
        <v>3644</v>
      </c>
      <c r="F1219" s="650" t="s">
        <v>3625</v>
      </c>
      <c r="G1219" s="650" t="s">
        <v>3987</v>
      </c>
      <c r="H1219" s="650" t="s">
        <v>582</v>
      </c>
      <c r="I1219" s="650" t="s">
        <v>4461</v>
      </c>
      <c r="J1219" s="650" t="s">
        <v>3989</v>
      </c>
      <c r="K1219" s="650" t="s">
        <v>4462</v>
      </c>
      <c r="L1219" s="651">
        <v>0</v>
      </c>
      <c r="M1219" s="651">
        <v>0</v>
      </c>
      <c r="N1219" s="650">
        <v>2</v>
      </c>
      <c r="O1219" s="731">
        <v>1.5</v>
      </c>
      <c r="P1219" s="651">
        <v>0</v>
      </c>
      <c r="Q1219" s="666"/>
      <c r="R1219" s="650">
        <v>1</v>
      </c>
      <c r="S1219" s="666">
        <v>0.5</v>
      </c>
      <c r="T1219" s="731">
        <v>0.5</v>
      </c>
      <c r="U1219" s="689">
        <v>0.33333333333333331</v>
      </c>
    </row>
    <row r="1220" spans="1:21" ht="14.4" customHeight="1" x14ac:dyDescent="0.3">
      <c r="A1220" s="649">
        <v>21</v>
      </c>
      <c r="B1220" s="650" t="s">
        <v>581</v>
      </c>
      <c r="C1220" s="650">
        <v>89301212</v>
      </c>
      <c r="D1220" s="729" t="s">
        <v>5559</v>
      </c>
      <c r="E1220" s="730" t="s">
        <v>3644</v>
      </c>
      <c r="F1220" s="650" t="s">
        <v>3625</v>
      </c>
      <c r="G1220" s="650" t="s">
        <v>3867</v>
      </c>
      <c r="H1220" s="650" t="s">
        <v>582</v>
      </c>
      <c r="I1220" s="650" t="s">
        <v>3868</v>
      </c>
      <c r="J1220" s="650" t="s">
        <v>2351</v>
      </c>
      <c r="K1220" s="650" t="s">
        <v>3869</v>
      </c>
      <c r="L1220" s="651">
        <v>0</v>
      </c>
      <c r="M1220" s="651">
        <v>0</v>
      </c>
      <c r="N1220" s="650">
        <v>1</v>
      </c>
      <c r="O1220" s="731">
        <v>0.5</v>
      </c>
      <c r="P1220" s="651">
        <v>0</v>
      </c>
      <c r="Q1220" s="666"/>
      <c r="R1220" s="650">
        <v>1</v>
      </c>
      <c r="S1220" s="666">
        <v>1</v>
      </c>
      <c r="T1220" s="731">
        <v>0.5</v>
      </c>
      <c r="U1220" s="689">
        <v>1</v>
      </c>
    </row>
    <row r="1221" spans="1:21" ht="14.4" customHeight="1" x14ac:dyDescent="0.3">
      <c r="A1221" s="649">
        <v>21</v>
      </c>
      <c r="B1221" s="650" t="s">
        <v>581</v>
      </c>
      <c r="C1221" s="650">
        <v>89301212</v>
      </c>
      <c r="D1221" s="729" t="s">
        <v>5559</v>
      </c>
      <c r="E1221" s="730" t="s">
        <v>3644</v>
      </c>
      <c r="F1221" s="650" t="s">
        <v>3625</v>
      </c>
      <c r="G1221" s="650" t="s">
        <v>3761</v>
      </c>
      <c r="H1221" s="650" t="s">
        <v>1839</v>
      </c>
      <c r="I1221" s="650" t="s">
        <v>1984</v>
      </c>
      <c r="J1221" s="650" t="s">
        <v>1985</v>
      </c>
      <c r="K1221" s="650" t="s">
        <v>1986</v>
      </c>
      <c r="L1221" s="651">
        <v>0</v>
      </c>
      <c r="M1221" s="651">
        <v>0</v>
      </c>
      <c r="N1221" s="650">
        <v>8</v>
      </c>
      <c r="O1221" s="731">
        <v>6.5</v>
      </c>
      <c r="P1221" s="651">
        <v>0</v>
      </c>
      <c r="Q1221" s="666"/>
      <c r="R1221" s="650">
        <v>3</v>
      </c>
      <c r="S1221" s="666">
        <v>0.375</v>
      </c>
      <c r="T1221" s="731">
        <v>2.5</v>
      </c>
      <c r="U1221" s="689">
        <v>0.38461538461538464</v>
      </c>
    </row>
    <row r="1222" spans="1:21" ht="14.4" customHeight="1" x14ac:dyDescent="0.3">
      <c r="A1222" s="649">
        <v>21</v>
      </c>
      <c r="B1222" s="650" t="s">
        <v>581</v>
      </c>
      <c r="C1222" s="650">
        <v>89301212</v>
      </c>
      <c r="D1222" s="729" t="s">
        <v>5559</v>
      </c>
      <c r="E1222" s="730" t="s">
        <v>3644</v>
      </c>
      <c r="F1222" s="650" t="s">
        <v>3625</v>
      </c>
      <c r="G1222" s="650" t="s">
        <v>3761</v>
      </c>
      <c r="H1222" s="650" t="s">
        <v>1839</v>
      </c>
      <c r="I1222" s="650" t="s">
        <v>3870</v>
      </c>
      <c r="J1222" s="650" t="s">
        <v>1985</v>
      </c>
      <c r="K1222" s="650" t="s">
        <v>3871</v>
      </c>
      <c r="L1222" s="651">
        <v>0</v>
      </c>
      <c r="M1222" s="651">
        <v>0</v>
      </c>
      <c r="N1222" s="650">
        <v>3</v>
      </c>
      <c r="O1222" s="731">
        <v>2</v>
      </c>
      <c r="P1222" s="651">
        <v>0</v>
      </c>
      <c r="Q1222" s="666"/>
      <c r="R1222" s="650">
        <v>3</v>
      </c>
      <c r="S1222" s="666">
        <v>1</v>
      </c>
      <c r="T1222" s="731">
        <v>2</v>
      </c>
      <c r="U1222" s="689">
        <v>1</v>
      </c>
    </row>
    <row r="1223" spans="1:21" ht="14.4" customHeight="1" x14ac:dyDescent="0.3">
      <c r="A1223" s="649">
        <v>21</v>
      </c>
      <c r="B1223" s="650" t="s">
        <v>581</v>
      </c>
      <c r="C1223" s="650">
        <v>89301212</v>
      </c>
      <c r="D1223" s="729" t="s">
        <v>5559</v>
      </c>
      <c r="E1223" s="730" t="s">
        <v>3644</v>
      </c>
      <c r="F1223" s="650" t="s">
        <v>3625</v>
      </c>
      <c r="G1223" s="650" t="s">
        <v>3903</v>
      </c>
      <c r="H1223" s="650" t="s">
        <v>582</v>
      </c>
      <c r="I1223" s="650" t="s">
        <v>4371</v>
      </c>
      <c r="J1223" s="650" t="s">
        <v>1221</v>
      </c>
      <c r="K1223" s="650" t="s">
        <v>4372</v>
      </c>
      <c r="L1223" s="651">
        <v>0</v>
      </c>
      <c r="M1223" s="651">
        <v>0</v>
      </c>
      <c r="N1223" s="650">
        <v>3</v>
      </c>
      <c r="O1223" s="731">
        <v>1.5</v>
      </c>
      <c r="P1223" s="651"/>
      <c r="Q1223" s="666"/>
      <c r="R1223" s="650"/>
      <c r="S1223" s="666">
        <v>0</v>
      </c>
      <c r="T1223" s="731"/>
      <c r="U1223" s="689">
        <v>0</v>
      </c>
    </row>
    <row r="1224" spans="1:21" ht="14.4" customHeight="1" x14ac:dyDescent="0.3">
      <c r="A1224" s="649">
        <v>21</v>
      </c>
      <c r="B1224" s="650" t="s">
        <v>581</v>
      </c>
      <c r="C1224" s="650">
        <v>89301212</v>
      </c>
      <c r="D1224" s="729" t="s">
        <v>5559</v>
      </c>
      <c r="E1224" s="730" t="s">
        <v>3644</v>
      </c>
      <c r="F1224" s="650" t="s">
        <v>3625</v>
      </c>
      <c r="G1224" s="650" t="s">
        <v>3762</v>
      </c>
      <c r="H1224" s="650" t="s">
        <v>1839</v>
      </c>
      <c r="I1224" s="650" t="s">
        <v>2121</v>
      </c>
      <c r="J1224" s="650" t="s">
        <v>2122</v>
      </c>
      <c r="K1224" s="650" t="s">
        <v>3490</v>
      </c>
      <c r="L1224" s="651">
        <v>804.58</v>
      </c>
      <c r="M1224" s="651">
        <v>69998.460000000006</v>
      </c>
      <c r="N1224" s="650">
        <v>87</v>
      </c>
      <c r="O1224" s="731">
        <v>30</v>
      </c>
      <c r="P1224" s="651">
        <v>37815.26</v>
      </c>
      <c r="Q1224" s="666">
        <v>0.54022988505747127</v>
      </c>
      <c r="R1224" s="650">
        <v>47</v>
      </c>
      <c r="S1224" s="666">
        <v>0.54022988505747127</v>
      </c>
      <c r="T1224" s="731">
        <v>15</v>
      </c>
      <c r="U1224" s="689">
        <v>0.5</v>
      </c>
    </row>
    <row r="1225" spans="1:21" ht="14.4" customHeight="1" x14ac:dyDescent="0.3">
      <c r="A1225" s="649">
        <v>21</v>
      </c>
      <c r="B1225" s="650" t="s">
        <v>581</v>
      </c>
      <c r="C1225" s="650">
        <v>89301212</v>
      </c>
      <c r="D1225" s="729" t="s">
        <v>5559</v>
      </c>
      <c r="E1225" s="730" t="s">
        <v>3644</v>
      </c>
      <c r="F1225" s="650" t="s">
        <v>3625</v>
      </c>
      <c r="G1225" s="650" t="s">
        <v>4121</v>
      </c>
      <c r="H1225" s="650" t="s">
        <v>1839</v>
      </c>
      <c r="I1225" s="650" t="s">
        <v>4373</v>
      </c>
      <c r="J1225" s="650" t="s">
        <v>2321</v>
      </c>
      <c r="K1225" s="650" t="s">
        <v>4374</v>
      </c>
      <c r="L1225" s="651">
        <v>65.069999999999993</v>
      </c>
      <c r="M1225" s="651">
        <v>65.069999999999993</v>
      </c>
      <c r="N1225" s="650">
        <v>1</v>
      </c>
      <c r="O1225" s="731">
        <v>0.5</v>
      </c>
      <c r="P1225" s="651"/>
      <c r="Q1225" s="666">
        <v>0</v>
      </c>
      <c r="R1225" s="650"/>
      <c r="S1225" s="666">
        <v>0</v>
      </c>
      <c r="T1225" s="731"/>
      <c r="U1225" s="689">
        <v>0</v>
      </c>
    </row>
    <row r="1226" spans="1:21" ht="14.4" customHeight="1" x14ac:dyDescent="0.3">
      <c r="A1226" s="649">
        <v>21</v>
      </c>
      <c r="B1226" s="650" t="s">
        <v>581</v>
      </c>
      <c r="C1226" s="650">
        <v>89301212</v>
      </c>
      <c r="D1226" s="729" t="s">
        <v>5559</v>
      </c>
      <c r="E1226" s="730" t="s">
        <v>3644</v>
      </c>
      <c r="F1226" s="650" t="s">
        <v>3625</v>
      </c>
      <c r="G1226" s="650" t="s">
        <v>4812</v>
      </c>
      <c r="H1226" s="650" t="s">
        <v>1839</v>
      </c>
      <c r="I1226" s="650" t="s">
        <v>2094</v>
      </c>
      <c r="J1226" s="650" t="s">
        <v>2095</v>
      </c>
      <c r="K1226" s="650" t="s">
        <v>916</v>
      </c>
      <c r="L1226" s="651">
        <v>219.05</v>
      </c>
      <c r="M1226" s="651">
        <v>219.05</v>
      </c>
      <c r="N1226" s="650">
        <v>1</v>
      </c>
      <c r="O1226" s="731">
        <v>1</v>
      </c>
      <c r="P1226" s="651"/>
      <c r="Q1226" s="666">
        <v>0</v>
      </c>
      <c r="R1226" s="650"/>
      <c r="S1226" s="666">
        <v>0</v>
      </c>
      <c r="T1226" s="731"/>
      <c r="U1226" s="689">
        <v>0</v>
      </c>
    </row>
    <row r="1227" spans="1:21" ht="14.4" customHeight="1" x14ac:dyDescent="0.3">
      <c r="A1227" s="649">
        <v>21</v>
      </c>
      <c r="B1227" s="650" t="s">
        <v>581</v>
      </c>
      <c r="C1227" s="650">
        <v>89301212</v>
      </c>
      <c r="D1227" s="729" t="s">
        <v>5559</v>
      </c>
      <c r="E1227" s="730" t="s">
        <v>3644</v>
      </c>
      <c r="F1227" s="650" t="s">
        <v>3625</v>
      </c>
      <c r="G1227" s="650" t="s">
        <v>3670</v>
      </c>
      <c r="H1227" s="650" t="s">
        <v>582</v>
      </c>
      <c r="I1227" s="650" t="s">
        <v>2347</v>
      </c>
      <c r="J1227" s="650" t="s">
        <v>957</v>
      </c>
      <c r="K1227" s="650" t="s">
        <v>2348</v>
      </c>
      <c r="L1227" s="651">
        <v>0</v>
      </c>
      <c r="M1227" s="651">
        <v>0</v>
      </c>
      <c r="N1227" s="650">
        <v>5</v>
      </c>
      <c r="O1227" s="731">
        <v>2.5</v>
      </c>
      <c r="P1227" s="651">
        <v>0</v>
      </c>
      <c r="Q1227" s="666"/>
      <c r="R1227" s="650">
        <v>2</v>
      </c>
      <c r="S1227" s="666">
        <v>0.4</v>
      </c>
      <c r="T1227" s="731">
        <v>1</v>
      </c>
      <c r="U1227" s="689">
        <v>0.4</v>
      </c>
    </row>
    <row r="1228" spans="1:21" ht="14.4" customHeight="1" x14ac:dyDescent="0.3">
      <c r="A1228" s="649">
        <v>21</v>
      </c>
      <c r="B1228" s="650" t="s">
        <v>581</v>
      </c>
      <c r="C1228" s="650">
        <v>89301212</v>
      </c>
      <c r="D1228" s="729" t="s">
        <v>5559</v>
      </c>
      <c r="E1228" s="730" t="s">
        <v>3644</v>
      </c>
      <c r="F1228" s="650" t="s">
        <v>3625</v>
      </c>
      <c r="G1228" s="650" t="s">
        <v>3670</v>
      </c>
      <c r="H1228" s="650" t="s">
        <v>582</v>
      </c>
      <c r="I1228" s="650" t="s">
        <v>956</v>
      </c>
      <c r="J1228" s="650" t="s">
        <v>957</v>
      </c>
      <c r="K1228" s="650" t="s">
        <v>958</v>
      </c>
      <c r="L1228" s="651">
        <v>0</v>
      </c>
      <c r="M1228" s="651">
        <v>0</v>
      </c>
      <c r="N1228" s="650">
        <v>2</v>
      </c>
      <c r="O1228" s="731">
        <v>1.5</v>
      </c>
      <c r="P1228" s="651">
        <v>0</v>
      </c>
      <c r="Q1228" s="666"/>
      <c r="R1228" s="650">
        <v>1</v>
      </c>
      <c r="S1228" s="666">
        <v>0.5</v>
      </c>
      <c r="T1228" s="731">
        <v>0.5</v>
      </c>
      <c r="U1228" s="689">
        <v>0.33333333333333331</v>
      </c>
    </row>
    <row r="1229" spans="1:21" ht="14.4" customHeight="1" x14ac:dyDescent="0.3">
      <c r="A1229" s="649">
        <v>21</v>
      </c>
      <c r="B1229" s="650" t="s">
        <v>581</v>
      </c>
      <c r="C1229" s="650">
        <v>89301212</v>
      </c>
      <c r="D1229" s="729" t="s">
        <v>5559</v>
      </c>
      <c r="E1229" s="730" t="s">
        <v>3644</v>
      </c>
      <c r="F1229" s="650" t="s">
        <v>3625</v>
      </c>
      <c r="G1229" s="650" t="s">
        <v>3874</v>
      </c>
      <c r="H1229" s="650" t="s">
        <v>582</v>
      </c>
      <c r="I1229" s="650" t="s">
        <v>2392</v>
      </c>
      <c r="J1229" s="650" t="s">
        <v>2393</v>
      </c>
      <c r="K1229" s="650" t="s">
        <v>3875</v>
      </c>
      <c r="L1229" s="651">
        <v>242.93</v>
      </c>
      <c r="M1229" s="651">
        <v>1457.58</v>
      </c>
      <c r="N1229" s="650">
        <v>6</v>
      </c>
      <c r="O1229" s="731">
        <v>5.5</v>
      </c>
      <c r="P1229" s="651">
        <v>485.86</v>
      </c>
      <c r="Q1229" s="666">
        <v>0.33333333333333337</v>
      </c>
      <c r="R1229" s="650">
        <v>2</v>
      </c>
      <c r="S1229" s="666">
        <v>0.33333333333333331</v>
      </c>
      <c r="T1229" s="731">
        <v>2</v>
      </c>
      <c r="U1229" s="689">
        <v>0.36363636363636365</v>
      </c>
    </row>
    <row r="1230" spans="1:21" ht="14.4" customHeight="1" x14ac:dyDescent="0.3">
      <c r="A1230" s="649">
        <v>21</v>
      </c>
      <c r="B1230" s="650" t="s">
        <v>581</v>
      </c>
      <c r="C1230" s="650">
        <v>89301212</v>
      </c>
      <c r="D1230" s="729" t="s">
        <v>5559</v>
      </c>
      <c r="E1230" s="730" t="s">
        <v>3644</v>
      </c>
      <c r="F1230" s="650" t="s">
        <v>3625</v>
      </c>
      <c r="G1230" s="650" t="s">
        <v>3767</v>
      </c>
      <c r="H1230" s="650" t="s">
        <v>582</v>
      </c>
      <c r="I1230" s="650" t="s">
        <v>3768</v>
      </c>
      <c r="J1230" s="650" t="s">
        <v>3769</v>
      </c>
      <c r="K1230" s="650" t="s">
        <v>3770</v>
      </c>
      <c r="L1230" s="651">
        <v>1172.22</v>
      </c>
      <c r="M1230" s="651">
        <v>37511.040000000001</v>
      </c>
      <c r="N1230" s="650">
        <v>32</v>
      </c>
      <c r="O1230" s="731">
        <v>10.5</v>
      </c>
      <c r="P1230" s="651">
        <v>25788.84</v>
      </c>
      <c r="Q1230" s="666">
        <v>0.6875</v>
      </c>
      <c r="R1230" s="650">
        <v>22</v>
      </c>
      <c r="S1230" s="666">
        <v>0.6875</v>
      </c>
      <c r="T1230" s="731">
        <v>7</v>
      </c>
      <c r="U1230" s="689">
        <v>0.66666666666666663</v>
      </c>
    </row>
    <row r="1231" spans="1:21" ht="14.4" customHeight="1" x14ac:dyDescent="0.3">
      <c r="A1231" s="649">
        <v>21</v>
      </c>
      <c r="B1231" s="650" t="s">
        <v>581</v>
      </c>
      <c r="C1231" s="650">
        <v>89301212</v>
      </c>
      <c r="D1231" s="729" t="s">
        <v>5559</v>
      </c>
      <c r="E1231" s="730" t="s">
        <v>3644</v>
      </c>
      <c r="F1231" s="650" t="s">
        <v>3625</v>
      </c>
      <c r="G1231" s="650" t="s">
        <v>3776</v>
      </c>
      <c r="H1231" s="650" t="s">
        <v>582</v>
      </c>
      <c r="I1231" s="650" t="s">
        <v>960</v>
      </c>
      <c r="J1231" s="650" t="s">
        <v>3777</v>
      </c>
      <c r="K1231" s="650" t="s">
        <v>3778</v>
      </c>
      <c r="L1231" s="651">
        <v>56.01</v>
      </c>
      <c r="M1231" s="651">
        <v>4312.7700000000023</v>
      </c>
      <c r="N1231" s="650">
        <v>77</v>
      </c>
      <c r="O1231" s="731">
        <v>28.5</v>
      </c>
      <c r="P1231" s="651">
        <v>3472.6200000000022</v>
      </c>
      <c r="Q1231" s="666">
        <v>0.80519480519480524</v>
      </c>
      <c r="R1231" s="650">
        <v>62</v>
      </c>
      <c r="S1231" s="666">
        <v>0.80519480519480524</v>
      </c>
      <c r="T1231" s="731">
        <v>23</v>
      </c>
      <c r="U1231" s="689">
        <v>0.80701754385964908</v>
      </c>
    </row>
    <row r="1232" spans="1:21" ht="14.4" customHeight="1" x14ac:dyDescent="0.3">
      <c r="A1232" s="649">
        <v>21</v>
      </c>
      <c r="B1232" s="650" t="s">
        <v>581</v>
      </c>
      <c r="C1232" s="650">
        <v>89301212</v>
      </c>
      <c r="D1232" s="729" t="s">
        <v>5559</v>
      </c>
      <c r="E1232" s="730" t="s">
        <v>3644</v>
      </c>
      <c r="F1232" s="650" t="s">
        <v>3625</v>
      </c>
      <c r="G1232" s="650" t="s">
        <v>3776</v>
      </c>
      <c r="H1232" s="650" t="s">
        <v>582</v>
      </c>
      <c r="I1232" s="650" t="s">
        <v>2623</v>
      </c>
      <c r="J1232" s="650" t="s">
        <v>2624</v>
      </c>
      <c r="K1232" s="650" t="s">
        <v>2625</v>
      </c>
      <c r="L1232" s="651">
        <v>70.02</v>
      </c>
      <c r="M1232" s="651">
        <v>70.02</v>
      </c>
      <c r="N1232" s="650">
        <v>1</v>
      </c>
      <c r="O1232" s="731">
        <v>0.5</v>
      </c>
      <c r="P1232" s="651"/>
      <c r="Q1232" s="666">
        <v>0</v>
      </c>
      <c r="R1232" s="650"/>
      <c r="S1232" s="666">
        <v>0</v>
      </c>
      <c r="T1232" s="731"/>
      <c r="U1232" s="689">
        <v>0</v>
      </c>
    </row>
    <row r="1233" spans="1:21" ht="14.4" customHeight="1" x14ac:dyDescent="0.3">
      <c r="A1233" s="649">
        <v>21</v>
      </c>
      <c r="B1233" s="650" t="s">
        <v>581</v>
      </c>
      <c r="C1233" s="650">
        <v>89301212</v>
      </c>
      <c r="D1233" s="729" t="s">
        <v>5559</v>
      </c>
      <c r="E1233" s="730" t="s">
        <v>3644</v>
      </c>
      <c r="F1233" s="650" t="s">
        <v>3625</v>
      </c>
      <c r="G1233" s="650" t="s">
        <v>4003</v>
      </c>
      <c r="H1233" s="650" t="s">
        <v>1839</v>
      </c>
      <c r="I1233" s="650" t="s">
        <v>2974</v>
      </c>
      <c r="J1233" s="650" t="s">
        <v>2314</v>
      </c>
      <c r="K1233" s="650" t="s">
        <v>2975</v>
      </c>
      <c r="L1233" s="651">
        <v>418.37</v>
      </c>
      <c r="M1233" s="651">
        <v>2510.2199999999998</v>
      </c>
      <c r="N1233" s="650">
        <v>6</v>
      </c>
      <c r="O1233" s="731">
        <v>5.5</v>
      </c>
      <c r="P1233" s="651">
        <v>2091.85</v>
      </c>
      <c r="Q1233" s="666">
        <v>0.83333333333333337</v>
      </c>
      <c r="R1233" s="650">
        <v>5</v>
      </c>
      <c r="S1233" s="666">
        <v>0.83333333333333337</v>
      </c>
      <c r="T1233" s="731">
        <v>4.5</v>
      </c>
      <c r="U1233" s="689">
        <v>0.81818181818181823</v>
      </c>
    </row>
    <row r="1234" spans="1:21" ht="14.4" customHeight="1" x14ac:dyDescent="0.3">
      <c r="A1234" s="649">
        <v>21</v>
      </c>
      <c r="B1234" s="650" t="s">
        <v>581</v>
      </c>
      <c r="C1234" s="650">
        <v>89301212</v>
      </c>
      <c r="D1234" s="729" t="s">
        <v>5559</v>
      </c>
      <c r="E1234" s="730" t="s">
        <v>3644</v>
      </c>
      <c r="F1234" s="650" t="s">
        <v>3625</v>
      </c>
      <c r="G1234" s="650" t="s">
        <v>4003</v>
      </c>
      <c r="H1234" s="650" t="s">
        <v>1839</v>
      </c>
      <c r="I1234" s="650" t="s">
        <v>4004</v>
      </c>
      <c r="J1234" s="650" t="s">
        <v>4005</v>
      </c>
      <c r="K1234" s="650" t="s">
        <v>4006</v>
      </c>
      <c r="L1234" s="651">
        <v>185.9</v>
      </c>
      <c r="M1234" s="651">
        <v>743.6</v>
      </c>
      <c r="N1234" s="650">
        <v>4</v>
      </c>
      <c r="O1234" s="731">
        <v>1.5</v>
      </c>
      <c r="P1234" s="651">
        <v>185.9</v>
      </c>
      <c r="Q1234" s="666">
        <v>0.25</v>
      </c>
      <c r="R1234" s="650">
        <v>1</v>
      </c>
      <c r="S1234" s="666">
        <v>0.25</v>
      </c>
      <c r="T1234" s="731">
        <v>0.5</v>
      </c>
      <c r="U1234" s="689">
        <v>0.33333333333333331</v>
      </c>
    </row>
    <row r="1235" spans="1:21" ht="14.4" customHeight="1" x14ac:dyDescent="0.3">
      <c r="A1235" s="649">
        <v>21</v>
      </c>
      <c r="B1235" s="650" t="s">
        <v>581</v>
      </c>
      <c r="C1235" s="650">
        <v>89301212</v>
      </c>
      <c r="D1235" s="729" t="s">
        <v>5559</v>
      </c>
      <c r="E1235" s="730" t="s">
        <v>3644</v>
      </c>
      <c r="F1235" s="650" t="s">
        <v>3625</v>
      </c>
      <c r="G1235" s="650" t="s">
        <v>3666</v>
      </c>
      <c r="H1235" s="650" t="s">
        <v>582</v>
      </c>
      <c r="I1235" s="650" t="s">
        <v>764</v>
      </c>
      <c r="J1235" s="650" t="s">
        <v>765</v>
      </c>
      <c r="K1235" s="650" t="s">
        <v>3783</v>
      </c>
      <c r="L1235" s="651">
        <v>391.83</v>
      </c>
      <c r="M1235" s="651">
        <v>1175.49</v>
      </c>
      <c r="N1235" s="650">
        <v>3</v>
      </c>
      <c r="O1235" s="731">
        <v>1</v>
      </c>
      <c r="P1235" s="651"/>
      <c r="Q1235" s="666">
        <v>0</v>
      </c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21</v>
      </c>
      <c r="B1236" s="650" t="s">
        <v>581</v>
      </c>
      <c r="C1236" s="650">
        <v>89301212</v>
      </c>
      <c r="D1236" s="729" t="s">
        <v>5559</v>
      </c>
      <c r="E1236" s="730" t="s">
        <v>3644</v>
      </c>
      <c r="F1236" s="650" t="s">
        <v>3625</v>
      </c>
      <c r="G1236" s="650" t="s">
        <v>3666</v>
      </c>
      <c r="H1236" s="650" t="s">
        <v>582</v>
      </c>
      <c r="I1236" s="650" t="s">
        <v>4597</v>
      </c>
      <c r="J1236" s="650" t="s">
        <v>765</v>
      </c>
      <c r="K1236" s="650" t="s">
        <v>4010</v>
      </c>
      <c r="L1236" s="651">
        <v>0</v>
      </c>
      <c r="M1236" s="651">
        <v>0</v>
      </c>
      <c r="N1236" s="650">
        <v>4</v>
      </c>
      <c r="O1236" s="731">
        <v>1.5</v>
      </c>
      <c r="P1236" s="651">
        <v>0</v>
      </c>
      <c r="Q1236" s="666"/>
      <c r="R1236" s="650">
        <v>4</v>
      </c>
      <c r="S1236" s="666">
        <v>1</v>
      </c>
      <c r="T1236" s="731">
        <v>1.5</v>
      </c>
      <c r="U1236" s="689">
        <v>1</v>
      </c>
    </row>
    <row r="1237" spans="1:21" ht="14.4" customHeight="1" x14ac:dyDescent="0.3">
      <c r="A1237" s="649">
        <v>21</v>
      </c>
      <c r="B1237" s="650" t="s">
        <v>581</v>
      </c>
      <c r="C1237" s="650">
        <v>89301212</v>
      </c>
      <c r="D1237" s="729" t="s">
        <v>5559</v>
      </c>
      <c r="E1237" s="730" t="s">
        <v>3644</v>
      </c>
      <c r="F1237" s="650" t="s">
        <v>3625</v>
      </c>
      <c r="G1237" s="650" t="s">
        <v>3671</v>
      </c>
      <c r="H1237" s="650" t="s">
        <v>1839</v>
      </c>
      <c r="I1237" s="650" t="s">
        <v>1923</v>
      </c>
      <c r="J1237" s="650" t="s">
        <v>1924</v>
      </c>
      <c r="K1237" s="650" t="s">
        <v>2866</v>
      </c>
      <c r="L1237" s="651">
        <v>1749.69</v>
      </c>
      <c r="M1237" s="651">
        <v>47241.630000000005</v>
      </c>
      <c r="N1237" s="650">
        <v>27</v>
      </c>
      <c r="O1237" s="731">
        <v>8.5</v>
      </c>
      <c r="P1237" s="651">
        <v>41992.560000000005</v>
      </c>
      <c r="Q1237" s="666">
        <v>0.88888888888888895</v>
      </c>
      <c r="R1237" s="650">
        <v>24</v>
      </c>
      <c r="S1237" s="666">
        <v>0.88888888888888884</v>
      </c>
      <c r="T1237" s="731">
        <v>7.5</v>
      </c>
      <c r="U1237" s="689">
        <v>0.88235294117647056</v>
      </c>
    </row>
    <row r="1238" spans="1:21" ht="14.4" customHeight="1" x14ac:dyDescent="0.3">
      <c r="A1238" s="649">
        <v>21</v>
      </c>
      <c r="B1238" s="650" t="s">
        <v>581</v>
      </c>
      <c r="C1238" s="650">
        <v>89301212</v>
      </c>
      <c r="D1238" s="729" t="s">
        <v>5559</v>
      </c>
      <c r="E1238" s="730" t="s">
        <v>3644</v>
      </c>
      <c r="F1238" s="650" t="s">
        <v>3625</v>
      </c>
      <c r="G1238" s="650" t="s">
        <v>3671</v>
      </c>
      <c r="H1238" s="650" t="s">
        <v>1839</v>
      </c>
      <c r="I1238" s="650" t="s">
        <v>1927</v>
      </c>
      <c r="J1238" s="650" t="s">
        <v>1924</v>
      </c>
      <c r="K1238" s="650" t="s">
        <v>2869</v>
      </c>
      <c r="L1238" s="651">
        <v>2332.92</v>
      </c>
      <c r="M1238" s="651">
        <v>27995.040000000001</v>
      </c>
      <c r="N1238" s="650">
        <v>12</v>
      </c>
      <c r="O1238" s="731">
        <v>5</v>
      </c>
      <c r="P1238" s="651">
        <v>18663.36</v>
      </c>
      <c r="Q1238" s="666">
        <v>0.66666666666666663</v>
      </c>
      <c r="R1238" s="650">
        <v>8</v>
      </c>
      <c r="S1238" s="666">
        <v>0.66666666666666663</v>
      </c>
      <c r="T1238" s="731">
        <v>3</v>
      </c>
      <c r="U1238" s="689">
        <v>0.6</v>
      </c>
    </row>
    <row r="1239" spans="1:21" ht="14.4" customHeight="1" x14ac:dyDescent="0.3">
      <c r="A1239" s="649">
        <v>21</v>
      </c>
      <c r="B1239" s="650" t="s">
        <v>581</v>
      </c>
      <c r="C1239" s="650">
        <v>89301212</v>
      </c>
      <c r="D1239" s="729" t="s">
        <v>5559</v>
      </c>
      <c r="E1239" s="730" t="s">
        <v>3644</v>
      </c>
      <c r="F1239" s="650" t="s">
        <v>3625</v>
      </c>
      <c r="G1239" s="650" t="s">
        <v>3671</v>
      </c>
      <c r="H1239" s="650" t="s">
        <v>1839</v>
      </c>
      <c r="I1239" s="650" t="s">
        <v>1930</v>
      </c>
      <c r="J1239" s="650" t="s">
        <v>1924</v>
      </c>
      <c r="K1239" s="650" t="s">
        <v>2872</v>
      </c>
      <c r="L1239" s="651">
        <v>2916.16</v>
      </c>
      <c r="M1239" s="651">
        <v>29161.599999999999</v>
      </c>
      <c r="N1239" s="650">
        <v>10</v>
      </c>
      <c r="O1239" s="731">
        <v>4.5</v>
      </c>
      <c r="P1239" s="651">
        <v>11664.64</v>
      </c>
      <c r="Q1239" s="666">
        <v>0.4</v>
      </c>
      <c r="R1239" s="650">
        <v>4</v>
      </c>
      <c r="S1239" s="666">
        <v>0.4</v>
      </c>
      <c r="T1239" s="731">
        <v>2</v>
      </c>
      <c r="U1239" s="689">
        <v>0.44444444444444442</v>
      </c>
    </row>
    <row r="1240" spans="1:21" ht="14.4" customHeight="1" x14ac:dyDescent="0.3">
      <c r="A1240" s="649">
        <v>21</v>
      </c>
      <c r="B1240" s="650" t="s">
        <v>581</v>
      </c>
      <c r="C1240" s="650">
        <v>89301212</v>
      </c>
      <c r="D1240" s="729" t="s">
        <v>5559</v>
      </c>
      <c r="E1240" s="730" t="s">
        <v>3644</v>
      </c>
      <c r="F1240" s="650" t="s">
        <v>3625</v>
      </c>
      <c r="G1240" s="650" t="s">
        <v>4144</v>
      </c>
      <c r="H1240" s="650" t="s">
        <v>1839</v>
      </c>
      <c r="I1240" s="650" t="s">
        <v>4751</v>
      </c>
      <c r="J1240" s="650" t="s">
        <v>1849</v>
      </c>
      <c r="K1240" s="650" t="s">
        <v>4752</v>
      </c>
      <c r="L1240" s="651">
        <v>193.26</v>
      </c>
      <c r="M1240" s="651">
        <v>193.26</v>
      </c>
      <c r="N1240" s="650">
        <v>1</v>
      </c>
      <c r="O1240" s="731">
        <v>1</v>
      </c>
      <c r="P1240" s="651"/>
      <c r="Q1240" s="666">
        <v>0</v>
      </c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21</v>
      </c>
      <c r="B1241" s="650" t="s">
        <v>581</v>
      </c>
      <c r="C1241" s="650">
        <v>89301212</v>
      </c>
      <c r="D1241" s="729" t="s">
        <v>5559</v>
      </c>
      <c r="E1241" s="730" t="s">
        <v>3644</v>
      </c>
      <c r="F1241" s="650" t="s">
        <v>3625</v>
      </c>
      <c r="G1241" s="650" t="s">
        <v>3907</v>
      </c>
      <c r="H1241" s="650" t="s">
        <v>582</v>
      </c>
      <c r="I1241" s="650" t="s">
        <v>2222</v>
      </c>
      <c r="J1241" s="650" t="s">
        <v>2223</v>
      </c>
      <c r="K1241" s="650" t="s">
        <v>2224</v>
      </c>
      <c r="L1241" s="651">
        <v>153.52000000000001</v>
      </c>
      <c r="M1241" s="651">
        <v>153.52000000000001</v>
      </c>
      <c r="N1241" s="650">
        <v>1</v>
      </c>
      <c r="O1241" s="731">
        <v>1</v>
      </c>
      <c r="P1241" s="651">
        <v>153.52000000000001</v>
      </c>
      <c r="Q1241" s="666">
        <v>1</v>
      </c>
      <c r="R1241" s="650">
        <v>1</v>
      </c>
      <c r="S1241" s="666">
        <v>1</v>
      </c>
      <c r="T1241" s="731">
        <v>1</v>
      </c>
      <c r="U1241" s="689">
        <v>1</v>
      </c>
    </row>
    <row r="1242" spans="1:21" ht="14.4" customHeight="1" x14ac:dyDescent="0.3">
      <c r="A1242" s="649">
        <v>21</v>
      </c>
      <c r="B1242" s="650" t="s">
        <v>581</v>
      </c>
      <c r="C1242" s="650">
        <v>89301212</v>
      </c>
      <c r="D1242" s="729" t="s">
        <v>5559</v>
      </c>
      <c r="E1242" s="730" t="s">
        <v>3644</v>
      </c>
      <c r="F1242" s="650" t="s">
        <v>3625</v>
      </c>
      <c r="G1242" s="650" t="s">
        <v>3784</v>
      </c>
      <c r="H1242" s="650" t="s">
        <v>1839</v>
      </c>
      <c r="I1242" s="650" t="s">
        <v>2256</v>
      </c>
      <c r="J1242" s="650" t="s">
        <v>2257</v>
      </c>
      <c r="K1242" s="650" t="s">
        <v>3461</v>
      </c>
      <c r="L1242" s="651">
        <v>69.86</v>
      </c>
      <c r="M1242" s="651">
        <v>489.02000000000004</v>
      </c>
      <c r="N1242" s="650">
        <v>7</v>
      </c>
      <c r="O1242" s="731">
        <v>7</v>
      </c>
      <c r="P1242" s="651">
        <v>419.16</v>
      </c>
      <c r="Q1242" s="666">
        <v>0.8571428571428571</v>
      </c>
      <c r="R1242" s="650">
        <v>6</v>
      </c>
      <c r="S1242" s="666">
        <v>0.8571428571428571</v>
      </c>
      <c r="T1242" s="731">
        <v>6</v>
      </c>
      <c r="U1242" s="689">
        <v>0.8571428571428571</v>
      </c>
    </row>
    <row r="1243" spans="1:21" ht="14.4" customHeight="1" x14ac:dyDescent="0.3">
      <c r="A1243" s="649">
        <v>21</v>
      </c>
      <c r="B1243" s="650" t="s">
        <v>581</v>
      </c>
      <c r="C1243" s="650">
        <v>89301212</v>
      </c>
      <c r="D1243" s="729" t="s">
        <v>5559</v>
      </c>
      <c r="E1243" s="730" t="s">
        <v>3644</v>
      </c>
      <c r="F1243" s="650" t="s">
        <v>3625</v>
      </c>
      <c r="G1243" s="650" t="s">
        <v>3672</v>
      </c>
      <c r="H1243" s="650" t="s">
        <v>582</v>
      </c>
      <c r="I1243" s="650" t="s">
        <v>795</v>
      </c>
      <c r="J1243" s="650" t="s">
        <v>792</v>
      </c>
      <c r="K1243" s="650" t="s">
        <v>4013</v>
      </c>
      <c r="L1243" s="651">
        <v>314.89999999999998</v>
      </c>
      <c r="M1243" s="651">
        <v>314.89999999999998</v>
      </c>
      <c r="N1243" s="650">
        <v>1</v>
      </c>
      <c r="O1243" s="731">
        <v>0.5</v>
      </c>
      <c r="P1243" s="651">
        <v>314.89999999999998</v>
      </c>
      <c r="Q1243" s="666">
        <v>1</v>
      </c>
      <c r="R1243" s="650">
        <v>1</v>
      </c>
      <c r="S1243" s="666">
        <v>1</v>
      </c>
      <c r="T1243" s="731">
        <v>0.5</v>
      </c>
      <c r="U1243" s="689">
        <v>1</v>
      </c>
    </row>
    <row r="1244" spans="1:21" ht="14.4" customHeight="1" x14ac:dyDescent="0.3">
      <c r="A1244" s="649">
        <v>21</v>
      </c>
      <c r="B1244" s="650" t="s">
        <v>581</v>
      </c>
      <c r="C1244" s="650">
        <v>89301212</v>
      </c>
      <c r="D1244" s="729" t="s">
        <v>5559</v>
      </c>
      <c r="E1244" s="730" t="s">
        <v>3644</v>
      </c>
      <c r="F1244" s="650" t="s">
        <v>3625</v>
      </c>
      <c r="G1244" s="650" t="s">
        <v>3669</v>
      </c>
      <c r="H1244" s="650" t="s">
        <v>1839</v>
      </c>
      <c r="I1244" s="650" t="s">
        <v>3792</v>
      </c>
      <c r="J1244" s="650" t="s">
        <v>2025</v>
      </c>
      <c r="K1244" s="650" t="s">
        <v>3793</v>
      </c>
      <c r="L1244" s="651">
        <v>248.7</v>
      </c>
      <c r="M1244" s="651">
        <v>746.09999999999991</v>
      </c>
      <c r="N1244" s="650">
        <v>3</v>
      </c>
      <c r="O1244" s="731">
        <v>2</v>
      </c>
      <c r="P1244" s="651">
        <v>746.09999999999991</v>
      </c>
      <c r="Q1244" s="666">
        <v>1</v>
      </c>
      <c r="R1244" s="650">
        <v>3</v>
      </c>
      <c r="S1244" s="666">
        <v>1</v>
      </c>
      <c r="T1244" s="731">
        <v>2</v>
      </c>
      <c r="U1244" s="689">
        <v>1</v>
      </c>
    </row>
    <row r="1245" spans="1:21" ht="14.4" customHeight="1" x14ac:dyDescent="0.3">
      <c r="A1245" s="649">
        <v>21</v>
      </c>
      <c r="B1245" s="650" t="s">
        <v>581</v>
      </c>
      <c r="C1245" s="650">
        <v>89301212</v>
      </c>
      <c r="D1245" s="729" t="s">
        <v>5559</v>
      </c>
      <c r="E1245" s="730" t="s">
        <v>3644</v>
      </c>
      <c r="F1245" s="650" t="s">
        <v>3625</v>
      </c>
      <c r="G1245" s="650" t="s">
        <v>3669</v>
      </c>
      <c r="H1245" s="650" t="s">
        <v>1839</v>
      </c>
      <c r="I1245" s="650" t="s">
        <v>2024</v>
      </c>
      <c r="J1245" s="650" t="s">
        <v>2025</v>
      </c>
      <c r="K1245" s="650" t="s">
        <v>2026</v>
      </c>
      <c r="L1245" s="651">
        <v>497.4</v>
      </c>
      <c r="M1245" s="651">
        <v>23377.8</v>
      </c>
      <c r="N1245" s="650">
        <v>47</v>
      </c>
      <c r="O1245" s="731">
        <v>31</v>
      </c>
      <c r="P1245" s="651">
        <v>18403.8</v>
      </c>
      <c r="Q1245" s="666">
        <v>0.78723404255319152</v>
      </c>
      <c r="R1245" s="650">
        <v>37</v>
      </c>
      <c r="S1245" s="666">
        <v>0.78723404255319152</v>
      </c>
      <c r="T1245" s="731">
        <v>24.5</v>
      </c>
      <c r="U1245" s="689">
        <v>0.79032258064516125</v>
      </c>
    </row>
    <row r="1246" spans="1:21" ht="14.4" customHeight="1" x14ac:dyDescent="0.3">
      <c r="A1246" s="649">
        <v>21</v>
      </c>
      <c r="B1246" s="650" t="s">
        <v>581</v>
      </c>
      <c r="C1246" s="650">
        <v>89301212</v>
      </c>
      <c r="D1246" s="729" t="s">
        <v>5559</v>
      </c>
      <c r="E1246" s="730" t="s">
        <v>3644</v>
      </c>
      <c r="F1246" s="650" t="s">
        <v>3625</v>
      </c>
      <c r="G1246" s="650" t="s">
        <v>3669</v>
      </c>
      <c r="H1246" s="650" t="s">
        <v>1839</v>
      </c>
      <c r="I1246" s="650" t="s">
        <v>2042</v>
      </c>
      <c r="J1246" s="650" t="s">
        <v>2043</v>
      </c>
      <c r="K1246" s="650" t="s">
        <v>3418</v>
      </c>
      <c r="L1246" s="651">
        <v>1359.61</v>
      </c>
      <c r="M1246" s="651">
        <v>5438.44</v>
      </c>
      <c r="N1246" s="650">
        <v>4</v>
      </c>
      <c r="O1246" s="731">
        <v>2.5</v>
      </c>
      <c r="P1246" s="651">
        <v>4078.83</v>
      </c>
      <c r="Q1246" s="666">
        <v>0.75</v>
      </c>
      <c r="R1246" s="650">
        <v>3</v>
      </c>
      <c r="S1246" s="666">
        <v>0.75</v>
      </c>
      <c r="T1246" s="731">
        <v>2</v>
      </c>
      <c r="U1246" s="689">
        <v>0.8</v>
      </c>
    </row>
    <row r="1247" spans="1:21" ht="14.4" customHeight="1" x14ac:dyDescent="0.3">
      <c r="A1247" s="649">
        <v>21</v>
      </c>
      <c r="B1247" s="650" t="s">
        <v>581</v>
      </c>
      <c r="C1247" s="650">
        <v>89301212</v>
      </c>
      <c r="D1247" s="729" t="s">
        <v>5559</v>
      </c>
      <c r="E1247" s="730" t="s">
        <v>3644</v>
      </c>
      <c r="F1247" s="650" t="s">
        <v>3625</v>
      </c>
      <c r="G1247" s="650" t="s">
        <v>3669</v>
      </c>
      <c r="H1247" s="650" t="s">
        <v>1839</v>
      </c>
      <c r="I1247" s="650" t="s">
        <v>3685</v>
      </c>
      <c r="J1247" s="650" t="s">
        <v>3686</v>
      </c>
      <c r="K1247" s="650" t="s">
        <v>3687</v>
      </c>
      <c r="L1247" s="651">
        <v>1359.61</v>
      </c>
      <c r="M1247" s="651">
        <v>36709.470000000008</v>
      </c>
      <c r="N1247" s="650">
        <v>27</v>
      </c>
      <c r="O1247" s="731">
        <v>16</v>
      </c>
      <c r="P1247" s="651">
        <v>32630.640000000007</v>
      </c>
      <c r="Q1247" s="666">
        <v>0.88888888888888884</v>
      </c>
      <c r="R1247" s="650">
        <v>24</v>
      </c>
      <c r="S1247" s="666">
        <v>0.88888888888888884</v>
      </c>
      <c r="T1247" s="731">
        <v>14.5</v>
      </c>
      <c r="U1247" s="689">
        <v>0.90625</v>
      </c>
    </row>
    <row r="1248" spans="1:21" ht="14.4" customHeight="1" x14ac:dyDescent="0.3">
      <c r="A1248" s="649">
        <v>21</v>
      </c>
      <c r="B1248" s="650" t="s">
        <v>581</v>
      </c>
      <c r="C1248" s="650">
        <v>89301212</v>
      </c>
      <c r="D1248" s="729" t="s">
        <v>5559</v>
      </c>
      <c r="E1248" s="730" t="s">
        <v>3644</v>
      </c>
      <c r="F1248" s="650" t="s">
        <v>3625</v>
      </c>
      <c r="G1248" s="650" t="s">
        <v>4252</v>
      </c>
      <c r="H1248" s="650" t="s">
        <v>582</v>
      </c>
      <c r="I1248" s="650" t="s">
        <v>1653</v>
      </c>
      <c r="J1248" s="650" t="s">
        <v>4254</v>
      </c>
      <c r="K1248" s="650" t="s">
        <v>4255</v>
      </c>
      <c r="L1248" s="651">
        <v>1044.3599999999999</v>
      </c>
      <c r="M1248" s="651">
        <v>43863.12</v>
      </c>
      <c r="N1248" s="650">
        <v>42</v>
      </c>
      <c r="O1248" s="731">
        <v>7.5</v>
      </c>
      <c r="P1248" s="651">
        <v>43863.12</v>
      </c>
      <c r="Q1248" s="666">
        <v>1</v>
      </c>
      <c r="R1248" s="650">
        <v>42</v>
      </c>
      <c r="S1248" s="666">
        <v>1</v>
      </c>
      <c r="T1248" s="731">
        <v>7.5</v>
      </c>
      <c r="U1248" s="689">
        <v>1</v>
      </c>
    </row>
    <row r="1249" spans="1:21" ht="14.4" customHeight="1" x14ac:dyDescent="0.3">
      <c r="A1249" s="649">
        <v>21</v>
      </c>
      <c r="B1249" s="650" t="s">
        <v>581</v>
      </c>
      <c r="C1249" s="650">
        <v>89301212</v>
      </c>
      <c r="D1249" s="729" t="s">
        <v>5559</v>
      </c>
      <c r="E1249" s="730" t="s">
        <v>3644</v>
      </c>
      <c r="F1249" s="650" t="s">
        <v>3625</v>
      </c>
      <c r="G1249" s="650" t="s">
        <v>4252</v>
      </c>
      <c r="H1249" s="650" t="s">
        <v>582</v>
      </c>
      <c r="I1249" s="650" t="s">
        <v>4755</v>
      </c>
      <c r="J1249" s="650" t="s">
        <v>4756</v>
      </c>
      <c r="K1249" s="650" t="s">
        <v>4757</v>
      </c>
      <c r="L1249" s="651">
        <v>1359.61</v>
      </c>
      <c r="M1249" s="651">
        <v>8157.66</v>
      </c>
      <c r="N1249" s="650">
        <v>6</v>
      </c>
      <c r="O1249" s="731">
        <v>1</v>
      </c>
      <c r="P1249" s="651">
        <v>2719.22</v>
      </c>
      <c r="Q1249" s="666">
        <v>0.33333333333333331</v>
      </c>
      <c r="R1249" s="650">
        <v>2</v>
      </c>
      <c r="S1249" s="666">
        <v>0.33333333333333331</v>
      </c>
      <c r="T1249" s="731">
        <v>0.5</v>
      </c>
      <c r="U1249" s="689">
        <v>0.5</v>
      </c>
    </row>
    <row r="1250" spans="1:21" ht="14.4" customHeight="1" x14ac:dyDescent="0.3">
      <c r="A1250" s="649">
        <v>21</v>
      </c>
      <c r="B1250" s="650" t="s">
        <v>581</v>
      </c>
      <c r="C1250" s="650">
        <v>89301212</v>
      </c>
      <c r="D1250" s="729" t="s">
        <v>5559</v>
      </c>
      <c r="E1250" s="730" t="s">
        <v>3644</v>
      </c>
      <c r="F1250" s="650" t="s">
        <v>3625</v>
      </c>
      <c r="G1250" s="650" t="s">
        <v>3804</v>
      </c>
      <c r="H1250" s="650" t="s">
        <v>582</v>
      </c>
      <c r="I1250" s="650" t="s">
        <v>1033</v>
      </c>
      <c r="J1250" s="650" t="s">
        <v>1034</v>
      </c>
      <c r="K1250" s="650" t="s">
        <v>1035</v>
      </c>
      <c r="L1250" s="651">
        <v>67.42</v>
      </c>
      <c r="M1250" s="651">
        <v>134.84</v>
      </c>
      <c r="N1250" s="650">
        <v>2</v>
      </c>
      <c r="O1250" s="731">
        <v>2</v>
      </c>
      <c r="P1250" s="651">
        <v>134.84</v>
      </c>
      <c r="Q1250" s="666">
        <v>1</v>
      </c>
      <c r="R1250" s="650">
        <v>2</v>
      </c>
      <c r="S1250" s="666">
        <v>1</v>
      </c>
      <c r="T1250" s="731">
        <v>2</v>
      </c>
      <c r="U1250" s="689">
        <v>1</v>
      </c>
    </row>
    <row r="1251" spans="1:21" ht="14.4" customHeight="1" x14ac:dyDescent="0.3">
      <c r="A1251" s="649">
        <v>21</v>
      </c>
      <c r="B1251" s="650" t="s">
        <v>581</v>
      </c>
      <c r="C1251" s="650">
        <v>89301212</v>
      </c>
      <c r="D1251" s="729" t="s">
        <v>5559</v>
      </c>
      <c r="E1251" s="730" t="s">
        <v>3644</v>
      </c>
      <c r="F1251" s="650" t="s">
        <v>3625</v>
      </c>
      <c r="G1251" s="650" t="s">
        <v>3804</v>
      </c>
      <c r="H1251" s="650" t="s">
        <v>582</v>
      </c>
      <c r="I1251" s="650" t="s">
        <v>4813</v>
      </c>
      <c r="J1251" s="650" t="s">
        <v>1034</v>
      </c>
      <c r="K1251" s="650" t="s">
        <v>2557</v>
      </c>
      <c r="L1251" s="651">
        <v>202.25</v>
      </c>
      <c r="M1251" s="651">
        <v>404.5</v>
      </c>
      <c r="N1251" s="650">
        <v>2</v>
      </c>
      <c r="O1251" s="731">
        <v>1.5</v>
      </c>
      <c r="P1251" s="651"/>
      <c r="Q1251" s="666">
        <v>0</v>
      </c>
      <c r="R1251" s="650"/>
      <c r="S1251" s="666">
        <v>0</v>
      </c>
      <c r="T1251" s="731"/>
      <c r="U1251" s="689">
        <v>0</v>
      </c>
    </row>
    <row r="1252" spans="1:21" ht="14.4" customHeight="1" x14ac:dyDescent="0.3">
      <c r="A1252" s="649">
        <v>21</v>
      </c>
      <c r="B1252" s="650" t="s">
        <v>581</v>
      </c>
      <c r="C1252" s="650">
        <v>89301212</v>
      </c>
      <c r="D1252" s="729" t="s">
        <v>5559</v>
      </c>
      <c r="E1252" s="730" t="s">
        <v>3644</v>
      </c>
      <c r="F1252" s="650" t="s">
        <v>3625</v>
      </c>
      <c r="G1252" s="650" t="s">
        <v>3805</v>
      </c>
      <c r="H1252" s="650" t="s">
        <v>582</v>
      </c>
      <c r="I1252" s="650" t="s">
        <v>1782</v>
      </c>
      <c r="J1252" s="650" t="s">
        <v>850</v>
      </c>
      <c r="K1252" s="650" t="s">
        <v>1165</v>
      </c>
      <c r="L1252" s="651">
        <v>113.37</v>
      </c>
      <c r="M1252" s="651">
        <v>226.74</v>
      </c>
      <c r="N1252" s="650">
        <v>2</v>
      </c>
      <c r="O1252" s="731">
        <v>1</v>
      </c>
      <c r="P1252" s="651">
        <v>226.74</v>
      </c>
      <c r="Q1252" s="666">
        <v>1</v>
      </c>
      <c r="R1252" s="650">
        <v>2</v>
      </c>
      <c r="S1252" s="666">
        <v>1</v>
      </c>
      <c r="T1252" s="731">
        <v>1</v>
      </c>
      <c r="U1252" s="689">
        <v>1</v>
      </c>
    </row>
    <row r="1253" spans="1:21" ht="14.4" customHeight="1" x14ac:dyDescent="0.3">
      <c r="A1253" s="649">
        <v>21</v>
      </c>
      <c r="B1253" s="650" t="s">
        <v>581</v>
      </c>
      <c r="C1253" s="650">
        <v>89301212</v>
      </c>
      <c r="D1253" s="729" t="s">
        <v>5559</v>
      </c>
      <c r="E1253" s="730" t="s">
        <v>3644</v>
      </c>
      <c r="F1253" s="650" t="s">
        <v>3625</v>
      </c>
      <c r="G1253" s="650" t="s">
        <v>3805</v>
      </c>
      <c r="H1253" s="650" t="s">
        <v>582</v>
      </c>
      <c r="I1253" s="650" t="s">
        <v>849</v>
      </c>
      <c r="J1253" s="650" t="s">
        <v>850</v>
      </c>
      <c r="K1253" s="650" t="s">
        <v>851</v>
      </c>
      <c r="L1253" s="651">
        <v>56.69</v>
      </c>
      <c r="M1253" s="651">
        <v>1644.0099999999998</v>
      </c>
      <c r="N1253" s="650">
        <v>29</v>
      </c>
      <c r="O1253" s="731">
        <v>12.5</v>
      </c>
      <c r="P1253" s="651">
        <v>850.34999999999991</v>
      </c>
      <c r="Q1253" s="666">
        <v>0.51724137931034486</v>
      </c>
      <c r="R1253" s="650">
        <v>15</v>
      </c>
      <c r="S1253" s="666">
        <v>0.51724137931034486</v>
      </c>
      <c r="T1253" s="731">
        <v>4.5</v>
      </c>
      <c r="U1253" s="689">
        <v>0.36</v>
      </c>
    </row>
    <row r="1254" spans="1:21" ht="14.4" customHeight="1" x14ac:dyDescent="0.3">
      <c r="A1254" s="649">
        <v>21</v>
      </c>
      <c r="B1254" s="650" t="s">
        <v>581</v>
      </c>
      <c r="C1254" s="650">
        <v>89301212</v>
      </c>
      <c r="D1254" s="729" t="s">
        <v>5559</v>
      </c>
      <c r="E1254" s="730" t="s">
        <v>3644</v>
      </c>
      <c r="F1254" s="650" t="s">
        <v>3625</v>
      </c>
      <c r="G1254" s="650" t="s">
        <v>3805</v>
      </c>
      <c r="H1254" s="650" t="s">
        <v>582</v>
      </c>
      <c r="I1254" s="650" t="s">
        <v>4624</v>
      </c>
      <c r="J1254" s="650" t="s">
        <v>4625</v>
      </c>
      <c r="K1254" s="650" t="s">
        <v>839</v>
      </c>
      <c r="L1254" s="651">
        <v>45.34</v>
      </c>
      <c r="M1254" s="651">
        <v>90.68</v>
      </c>
      <c r="N1254" s="650">
        <v>2</v>
      </c>
      <c r="O1254" s="731">
        <v>0.5</v>
      </c>
      <c r="P1254" s="651"/>
      <c r="Q1254" s="666">
        <v>0</v>
      </c>
      <c r="R1254" s="650"/>
      <c r="S1254" s="666">
        <v>0</v>
      </c>
      <c r="T1254" s="731"/>
      <c r="U1254" s="689">
        <v>0</v>
      </c>
    </row>
    <row r="1255" spans="1:21" ht="14.4" customHeight="1" x14ac:dyDescent="0.3">
      <c r="A1255" s="649">
        <v>21</v>
      </c>
      <c r="B1255" s="650" t="s">
        <v>581</v>
      </c>
      <c r="C1255" s="650">
        <v>89301212</v>
      </c>
      <c r="D1255" s="729" t="s">
        <v>5559</v>
      </c>
      <c r="E1255" s="730" t="s">
        <v>3644</v>
      </c>
      <c r="F1255" s="650" t="s">
        <v>3625</v>
      </c>
      <c r="G1255" s="650" t="s">
        <v>4814</v>
      </c>
      <c r="H1255" s="650" t="s">
        <v>582</v>
      </c>
      <c r="I1255" s="650" t="s">
        <v>4815</v>
      </c>
      <c r="J1255" s="650" t="s">
        <v>880</v>
      </c>
      <c r="K1255" s="650" t="s">
        <v>4816</v>
      </c>
      <c r="L1255" s="651">
        <v>0</v>
      </c>
      <c r="M1255" s="651">
        <v>0</v>
      </c>
      <c r="N1255" s="650">
        <v>1</v>
      </c>
      <c r="O1255" s="731">
        <v>1</v>
      </c>
      <c r="P1255" s="651"/>
      <c r="Q1255" s="666"/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21</v>
      </c>
      <c r="B1256" s="650" t="s">
        <v>581</v>
      </c>
      <c r="C1256" s="650">
        <v>89301212</v>
      </c>
      <c r="D1256" s="729" t="s">
        <v>5559</v>
      </c>
      <c r="E1256" s="730" t="s">
        <v>3644</v>
      </c>
      <c r="F1256" s="650" t="s">
        <v>3625</v>
      </c>
      <c r="G1256" s="650" t="s">
        <v>4025</v>
      </c>
      <c r="H1256" s="650" t="s">
        <v>1839</v>
      </c>
      <c r="I1256" s="650" t="s">
        <v>3014</v>
      </c>
      <c r="J1256" s="650" t="s">
        <v>3015</v>
      </c>
      <c r="K1256" s="650" t="s">
        <v>3016</v>
      </c>
      <c r="L1256" s="651">
        <v>194.26</v>
      </c>
      <c r="M1256" s="651">
        <v>582.78</v>
      </c>
      <c r="N1256" s="650">
        <v>3</v>
      </c>
      <c r="O1256" s="731">
        <v>2.5</v>
      </c>
      <c r="P1256" s="651">
        <v>194.26</v>
      </c>
      <c r="Q1256" s="666">
        <v>0.33333333333333331</v>
      </c>
      <c r="R1256" s="650">
        <v>1</v>
      </c>
      <c r="S1256" s="666">
        <v>0.33333333333333331</v>
      </c>
      <c r="T1256" s="731">
        <v>0.5</v>
      </c>
      <c r="U1256" s="689">
        <v>0.2</v>
      </c>
    </row>
    <row r="1257" spans="1:21" ht="14.4" customHeight="1" x14ac:dyDescent="0.3">
      <c r="A1257" s="649">
        <v>21</v>
      </c>
      <c r="B1257" s="650" t="s">
        <v>581</v>
      </c>
      <c r="C1257" s="650">
        <v>89301212</v>
      </c>
      <c r="D1257" s="729" t="s">
        <v>5559</v>
      </c>
      <c r="E1257" s="730" t="s">
        <v>3644</v>
      </c>
      <c r="F1257" s="650" t="s">
        <v>3625</v>
      </c>
      <c r="G1257" s="650" t="s">
        <v>4025</v>
      </c>
      <c r="H1257" s="650" t="s">
        <v>1839</v>
      </c>
      <c r="I1257" s="650" t="s">
        <v>4282</v>
      </c>
      <c r="J1257" s="650" t="s">
        <v>4283</v>
      </c>
      <c r="K1257" s="650" t="s">
        <v>2145</v>
      </c>
      <c r="L1257" s="651">
        <v>31.59</v>
      </c>
      <c r="M1257" s="651">
        <v>189.54</v>
      </c>
      <c r="N1257" s="650">
        <v>6</v>
      </c>
      <c r="O1257" s="731">
        <v>1</v>
      </c>
      <c r="P1257" s="651">
        <v>189.54</v>
      </c>
      <c r="Q1257" s="666">
        <v>1</v>
      </c>
      <c r="R1257" s="650">
        <v>6</v>
      </c>
      <c r="S1257" s="666">
        <v>1</v>
      </c>
      <c r="T1257" s="731">
        <v>1</v>
      </c>
      <c r="U1257" s="689">
        <v>1</v>
      </c>
    </row>
    <row r="1258" spans="1:21" ht="14.4" customHeight="1" x14ac:dyDescent="0.3">
      <c r="A1258" s="649">
        <v>21</v>
      </c>
      <c r="B1258" s="650" t="s">
        <v>581</v>
      </c>
      <c r="C1258" s="650">
        <v>89301212</v>
      </c>
      <c r="D1258" s="729" t="s">
        <v>5559</v>
      </c>
      <c r="E1258" s="730" t="s">
        <v>3644</v>
      </c>
      <c r="F1258" s="650" t="s">
        <v>3625</v>
      </c>
      <c r="G1258" s="650" t="s">
        <v>4031</v>
      </c>
      <c r="H1258" s="650" t="s">
        <v>582</v>
      </c>
      <c r="I1258" s="650" t="s">
        <v>2480</v>
      </c>
      <c r="J1258" s="650" t="s">
        <v>2481</v>
      </c>
      <c r="K1258" s="650" t="s">
        <v>2482</v>
      </c>
      <c r="L1258" s="651">
        <v>73.260000000000005</v>
      </c>
      <c r="M1258" s="651">
        <v>219.78000000000003</v>
      </c>
      <c r="N1258" s="650">
        <v>3</v>
      </c>
      <c r="O1258" s="731">
        <v>1</v>
      </c>
      <c r="P1258" s="651"/>
      <c r="Q1258" s="666">
        <v>0</v>
      </c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21</v>
      </c>
      <c r="B1259" s="650" t="s">
        <v>581</v>
      </c>
      <c r="C1259" s="650">
        <v>89301212</v>
      </c>
      <c r="D1259" s="729" t="s">
        <v>5559</v>
      </c>
      <c r="E1259" s="730" t="s">
        <v>3644</v>
      </c>
      <c r="F1259" s="650" t="s">
        <v>3625</v>
      </c>
      <c r="G1259" s="650" t="s">
        <v>3806</v>
      </c>
      <c r="H1259" s="650" t="s">
        <v>582</v>
      </c>
      <c r="I1259" s="650" t="s">
        <v>2333</v>
      </c>
      <c r="J1259" s="650" t="s">
        <v>3807</v>
      </c>
      <c r="K1259" s="650" t="s">
        <v>3808</v>
      </c>
      <c r="L1259" s="651">
        <v>22.88</v>
      </c>
      <c r="M1259" s="651">
        <v>22.88</v>
      </c>
      <c r="N1259" s="650">
        <v>1</v>
      </c>
      <c r="O1259" s="731">
        <v>0.5</v>
      </c>
      <c r="P1259" s="651">
        <v>22.88</v>
      </c>
      <c r="Q1259" s="666">
        <v>1</v>
      </c>
      <c r="R1259" s="650">
        <v>1</v>
      </c>
      <c r="S1259" s="666">
        <v>1</v>
      </c>
      <c r="T1259" s="731">
        <v>0.5</v>
      </c>
      <c r="U1259" s="689">
        <v>1</v>
      </c>
    </row>
    <row r="1260" spans="1:21" ht="14.4" customHeight="1" x14ac:dyDescent="0.3">
      <c r="A1260" s="649">
        <v>21</v>
      </c>
      <c r="B1260" s="650" t="s">
        <v>581</v>
      </c>
      <c r="C1260" s="650">
        <v>89301212</v>
      </c>
      <c r="D1260" s="729" t="s">
        <v>5559</v>
      </c>
      <c r="E1260" s="730" t="s">
        <v>3644</v>
      </c>
      <c r="F1260" s="650" t="s">
        <v>3625</v>
      </c>
      <c r="G1260" s="650" t="s">
        <v>4817</v>
      </c>
      <c r="H1260" s="650" t="s">
        <v>582</v>
      </c>
      <c r="I1260" s="650" t="s">
        <v>1044</v>
      </c>
      <c r="J1260" s="650" t="s">
        <v>4818</v>
      </c>
      <c r="K1260" s="650" t="s">
        <v>3810</v>
      </c>
      <c r="L1260" s="651">
        <v>0</v>
      </c>
      <c r="M1260" s="651">
        <v>0</v>
      </c>
      <c r="N1260" s="650">
        <v>7</v>
      </c>
      <c r="O1260" s="731">
        <v>4</v>
      </c>
      <c r="P1260" s="651">
        <v>0</v>
      </c>
      <c r="Q1260" s="666"/>
      <c r="R1260" s="650">
        <v>4</v>
      </c>
      <c r="S1260" s="666">
        <v>0.5714285714285714</v>
      </c>
      <c r="T1260" s="731">
        <v>2.5</v>
      </c>
      <c r="U1260" s="689">
        <v>0.625</v>
      </c>
    </row>
    <row r="1261" spans="1:21" ht="14.4" customHeight="1" x14ac:dyDescent="0.3">
      <c r="A1261" s="649">
        <v>21</v>
      </c>
      <c r="B1261" s="650" t="s">
        <v>581</v>
      </c>
      <c r="C1261" s="650">
        <v>89301212</v>
      </c>
      <c r="D1261" s="729" t="s">
        <v>5559</v>
      </c>
      <c r="E1261" s="730" t="s">
        <v>3644</v>
      </c>
      <c r="F1261" s="650" t="s">
        <v>3625</v>
      </c>
      <c r="G1261" s="650" t="s">
        <v>4758</v>
      </c>
      <c r="H1261" s="650" t="s">
        <v>582</v>
      </c>
      <c r="I1261" s="650" t="s">
        <v>4819</v>
      </c>
      <c r="J1261" s="650" t="s">
        <v>4820</v>
      </c>
      <c r="K1261" s="650" t="s">
        <v>4821</v>
      </c>
      <c r="L1261" s="651">
        <v>74.930000000000007</v>
      </c>
      <c r="M1261" s="651">
        <v>374.65000000000003</v>
      </c>
      <c r="N1261" s="650">
        <v>5</v>
      </c>
      <c r="O1261" s="731">
        <v>3.5</v>
      </c>
      <c r="P1261" s="651">
        <v>224.79000000000002</v>
      </c>
      <c r="Q1261" s="666">
        <v>0.6</v>
      </c>
      <c r="R1261" s="650">
        <v>3</v>
      </c>
      <c r="S1261" s="666">
        <v>0.6</v>
      </c>
      <c r="T1261" s="731">
        <v>2</v>
      </c>
      <c r="U1261" s="689">
        <v>0.5714285714285714</v>
      </c>
    </row>
    <row r="1262" spans="1:21" ht="14.4" customHeight="1" x14ac:dyDescent="0.3">
      <c r="A1262" s="649">
        <v>21</v>
      </c>
      <c r="B1262" s="650" t="s">
        <v>581</v>
      </c>
      <c r="C1262" s="650">
        <v>89301212</v>
      </c>
      <c r="D1262" s="729" t="s">
        <v>5559</v>
      </c>
      <c r="E1262" s="730" t="s">
        <v>3644</v>
      </c>
      <c r="F1262" s="650" t="s">
        <v>3625</v>
      </c>
      <c r="G1262" s="650" t="s">
        <v>3818</v>
      </c>
      <c r="H1262" s="650" t="s">
        <v>582</v>
      </c>
      <c r="I1262" s="650" t="s">
        <v>4312</v>
      </c>
      <c r="J1262" s="650" t="s">
        <v>884</v>
      </c>
      <c r="K1262" s="650" t="s">
        <v>4313</v>
      </c>
      <c r="L1262" s="651">
        <v>0</v>
      </c>
      <c r="M1262" s="651">
        <v>0</v>
      </c>
      <c r="N1262" s="650">
        <v>1</v>
      </c>
      <c r="O1262" s="731">
        <v>1</v>
      </c>
      <c r="P1262" s="651"/>
      <c r="Q1262" s="666"/>
      <c r="R1262" s="650"/>
      <c r="S1262" s="666">
        <v>0</v>
      </c>
      <c r="T1262" s="731"/>
      <c r="U1262" s="689">
        <v>0</v>
      </c>
    </row>
    <row r="1263" spans="1:21" ht="14.4" customHeight="1" x14ac:dyDescent="0.3">
      <c r="A1263" s="649">
        <v>21</v>
      </c>
      <c r="B1263" s="650" t="s">
        <v>581</v>
      </c>
      <c r="C1263" s="650">
        <v>89301212</v>
      </c>
      <c r="D1263" s="729" t="s">
        <v>5559</v>
      </c>
      <c r="E1263" s="730" t="s">
        <v>3644</v>
      </c>
      <c r="F1263" s="650" t="s">
        <v>3625</v>
      </c>
      <c r="G1263" s="650" t="s">
        <v>3821</v>
      </c>
      <c r="H1263" s="650" t="s">
        <v>582</v>
      </c>
      <c r="I1263" s="650" t="s">
        <v>857</v>
      </c>
      <c r="J1263" s="650" t="s">
        <v>3822</v>
      </c>
      <c r="K1263" s="650" t="s">
        <v>3823</v>
      </c>
      <c r="L1263" s="651">
        <v>0</v>
      </c>
      <c r="M1263" s="651">
        <v>0</v>
      </c>
      <c r="N1263" s="650">
        <v>7</v>
      </c>
      <c r="O1263" s="731">
        <v>2.5</v>
      </c>
      <c r="P1263" s="651">
        <v>0</v>
      </c>
      <c r="Q1263" s="666"/>
      <c r="R1263" s="650">
        <v>6</v>
      </c>
      <c r="S1263" s="666">
        <v>0.8571428571428571</v>
      </c>
      <c r="T1263" s="731">
        <v>1.5</v>
      </c>
      <c r="U1263" s="689">
        <v>0.6</v>
      </c>
    </row>
    <row r="1264" spans="1:21" ht="14.4" customHeight="1" x14ac:dyDescent="0.3">
      <c r="A1264" s="649">
        <v>21</v>
      </c>
      <c r="B1264" s="650" t="s">
        <v>581</v>
      </c>
      <c r="C1264" s="650">
        <v>89301212</v>
      </c>
      <c r="D1264" s="729" t="s">
        <v>5559</v>
      </c>
      <c r="E1264" s="730" t="s">
        <v>3644</v>
      </c>
      <c r="F1264" s="650" t="s">
        <v>3625</v>
      </c>
      <c r="G1264" s="650" t="s">
        <v>3824</v>
      </c>
      <c r="H1264" s="650" t="s">
        <v>582</v>
      </c>
      <c r="I1264" s="650" t="s">
        <v>4034</v>
      </c>
      <c r="J1264" s="650" t="s">
        <v>727</v>
      </c>
      <c r="K1264" s="650" t="s">
        <v>4035</v>
      </c>
      <c r="L1264" s="651">
        <v>219.94</v>
      </c>
      <c r="M1264" s="651">
        <v>879.76</v>
      </c>
      <c r="N1264" s="650">
        <v>4</v>
      </c>
      <c r="O1264" s="731">
        <v>2.5</v>
      </c>
      <c r="P1264" s="651">
        <v>879.76</v>
      </c>
      <c r="Q1264" s="666">
        <v>1</v>
      </c>
      <c r="R1264" s="650">
        <v>4</v>
      </c>
      <c r="S1264" s="666">
        <v>1</v>
      </c>
      <c r="T1264" s="731">
        <v>2.5</v>
      </c>
      <c r="U1264" s="689">
        <v>1</v>
      </c>
    </row>
    <row r="1265" spans="1:21" ht="14.4" customHeight="1" x14ac:dyDescent="0.3">
      <c r="A1265" s="649">
        <v>21</v>
      </c>
      <c r="B1265" s="650" t="s">
        <v>581</v>
      </c>
      <c r="C1265" s="650">
        <v>89301212</v>
      </c>
      <c r="D1265" s="729" t="s">
        <v>5559</v>
      </c>
      <c r="E1265" s="730" t="s">
        <v>3644</v>
      </c>
      <c r="F1265" s="650" t="s">
        <v>3625</v>
      </c>
      <c r="G1265" s="650" t="s">
        <v>3826</v>
      </c>
      <c r="H1265" s="650" t="s">
        <v>582</v>
      </c>
      <c r="I1265" s="650" t="s">
        <v>4822</v>
      </c>
      <c r="J1265" s="650" t="s">
        <v>4633</v>
      </c>
      <c r="K1265" s="650" t="s">
        <v>4823</v>
      </c>
      <c r="L1265" s="651">
        <v>26.77</v>
      </c>
      <c r="M1265" s="651">
        <v>80.31</v>
      </c>
      <c r="N1265" s="650">
        <v>3</v>
      </c>
      <c r="O1265" s="731">
        <v>2</v>
      </c>
      <c r="P1265" s="651"/>
      <c r="Q1265" s="666">
        <v>0</v>
      </c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21</v>
      </c>
      <c r="B1266" s="650" t="s">
        <v>581</v>
      </c>
      <c r="C1266" s="650">
        <v>89301212</v>
      </c>
      <c r="D1266" s="729" t="s">
        <v>5559</v>
      </c>
      <c r="E1266" s="730" t="s">
        <v>3644</v>
      </c>
      <c r="F1266" s="650" t="s">
        <v>3625</v>
      </c>
      <c r="G1266" s="650" t="s">
        <v>4081</v>
      </c>
      <c r="H1266" s="650" t="s">
        <v>1839</v>
      </c>
      <c r="I1266" s="650" t="s">
        <v>4082</v>
      </c>
      <c r="J1266" s="650" t="s">
        <v>3571</v>
      </c>
      <c r="K1266" s="650" t="s">
        <v>2008</v>
      </c>
      <c r="L1266" s="651">
        <v>0</v>
      </c>
      <c r="M1266" s="651">
        <v>0</v>
      </c>
      <c r="N1266" s="650">
        <v>9</v>
      </c>
      <c r="O1266" s="731">
        <v>3</v>
      </c>
      <c r="P1266" s="651">
        <v>0</v>
      </c>
      <c r="Q1266" s="666"/>
      <c r="R1266" s="650">
        <v>6</v>
      </c>
      <c r="S1266" s="666">
        <v>0.66666666666666663</v>
      </c>
      <c r="T1266" s="731">
        <v>2</v>
      </c>
      <c r="U1266" s="689">
        <v>0.66666666666666663</v>
      </c>
    </row>
    <row r="1267" spans="1:21" ht="14.4" customHeight="1" x14ac:dyDescent="0.3">
      <c r="A1267" s="649">
        <v>21</v>
      </c>
      <c r="B1267" s="650" t="s">
        <v>581</v>
      </c>
      <c r="C1267" s="650">
        <v>89301212</v>
      </c>
      <c r="D1267" s="729" t="s">
        <v>5559</v>
      </c>
      <c r="E1267" s="730" t="s">
        <v>3644</v>
      </c>
      <c r="F1267" s="650" t="s">
        <v>3625</v>
      </c>
      <c r="G1267" s="650" t="s">
        <v>4081</v>
      </c>
      <c r="H1267" s="650" t="s">
        <v>1839</v>
      </c>
      <c r="I1267" s="650" t="s">
        <v>4082</v>
      </c>
      <c r="J1267" s="650" t="s">
        <v>3571</v>
      </c>
      <c r="K1267" s="650" t="s">
        <v>2008</v>
      </c>
      <c r="L1267" s="651">
        <v>154.4</v>
      </c>
      <c r="M1267" s="651">
        <v>4323.2000000000007</v>
      </c>
      <c r="N1267" s="650">
        <v>28</v>
      </c>
      <c r="O1267" s="731">
        <v>11</v>
      </c>
      <c r="P1267" s="651">
        <v>2933.6000000000004</v>
      </c>
      <c r="Q1267" s="666">
        <v>0.67857142857142849</v>
      </c>
      <c r="R1267" s="650">
        <v>19</v>
      </c>
      <c r="S1267" s="666">
        <v>0.6785714285714286</v>
      </c>
      <c r="T1267" s="731">
        <v>7</v>
      </c>
      <c r="U1267" s="689">
        <v>0.63636363636363635</v>
      </c>
    </row>
    <row r="1268" spans="1:21" ht="14.4" customHeight="1" x14ac:dyDescent="0.3">
      <c r="A1268" s="649">
        <v>21</v>
      </c>
      <c r="B1268" s="650" t="s">
        <v>581</v>
      </c>
      <c r="C1268" s="650">
        <v>89301212</v>
      </c>
      <c r="D1268" s="729" t="s">
        <v>5559</v>
      </c>
      <c r="E1268" s="730" t="s">
        <v>3644</v>
      </c>
      <c r="F1268" s="650" t="s">
        <v>3625</v>
      </c>
      <c r="G1268" s="650" t="s">
        <v>4081</v>
      </c>
      <c r="H1268" s="650" t="s">
        <v>1839</v>
      </c>
      <c r="I1268" s="650" t="s">
        <v>3003</v>
      </c>
      <c r="J1268" s="650" t="s">
        <v>3571</v>
      </c>
      <c r="K1268" s="650" t="s">
        <v>3572</v>
      </c>
      <c r="L1268" s="651">
        <v>514.67999999999995</v>
      </c>
      <c r="M1268" s="651">
        <v>514.67999999999995</v>
      </c>
      <c r="N1268" s="650">
        <v>1</v>
      </c>
      <c r="O1268" s="731">
        <v>1</v>
      </c>
      <c r="P1268" s="651">
        <v>514.67999999999995</v>
      </c>
      <c r="Q1268" s="666">
        <v>1</v>
      </c>
      <c r="R1268" s="650">
        <v>1</v>
      </c>
      <c r="S1268" s="666">
        <v>1</v>
      </c>
      <c r="T1268" s="731">
        <v>1</v>
      </c>
      <c r="U1268" s="689">
        <v>1</v>
      </c>
    </row>
    <row r="1269" spans="1:21" ht="14.4" customHeight="1" x14ac:dyDescent="0.3">
      <c r="A1269" s="649">
        <v>21</v>
      </c>
      <c r="B1269" s="650" t="s">
        <v>581</v>
      </c>
      <c r="C1269" s="650">
        <v>89301212</v>
      </c>
      <c r="D1269" s="729" t="s">
        <v>5559</v>
      </c>
      <c r="E1269" s="730" t="s">
        <v>3644</v>
      </c>
      <c r="F1269" s="650" t="s">
        <v>3625</v>
      </c>
      <c r="G1269" s="650" t="s">
        <v>4824</v>
      </c>
      <c r="H1269" s="650" t="s">
        <v>582</v>
      </c>
      <c r="I1269" s="650" t="s">
        <v>4825</v>
      </c>
      <c r="J1269" s="650" t="s">
        <v>4826</v>
      </c>
      <c r="K1269" s="650" t="s">
        <v>4827</v>
      </c>
      <c r="L1269" s="651">
        <v>7567.3</v>
      </c>
      <c r="M1269" s="651">
        <v>7567.3</v>
      </c>
      <c r="N1269" s="650">
        <v>1</v>
      </c>
      <c r="O1269" s="731">
        <v>0.5</v>
      </c>
      <c r="P1269" s="651">
        <v>7567.3</v>
      </c>
      <c r="Q1269" s="666">
        <v>1</v>
      </c>
      <c r="R1269" s="650">
        <v>1</v>
      </c>
      <c r="S1269" s="666">
        <v>1</v>
      </c>
      <c r="T1269" s="731">
        <v>0.5</v>
      </c>
      <c r="U1269" s="689">
        <v>1</v>
      </c>
    </row>
    <row r="1270" spans="1:21" ht="14.4" customHeight="1" x14ac:dyDescent="0.3">
      <c r="A1270" s="649">
        <v>21</v>
      </c>
      <c r="B1270" s="650" t="s">
        <v>581</v>
      </c>
      <c r="C1270" s="650">
        <v>89301212</v>
      </c>
      <c r="D1270" s="729" t="s">
        <v>5559</v>
      </c>
      <c r="E1270" s="730" t="s">
        <v>3644</v>
      </c>
      <c r="F1270" s="650" t="s">
        <v>3625</v>
      </c>
      <c r="G1270" s="650" t="s">
        <v>4824</v>
      </c>
      <c r="H1270" s="650" t="s">
        <v>582</v>
      </c>
      <c r="I1270" s="650" t="s">
        <v>4828</v>
      </c>
      <c r="J1270" s="650" t="s">
        <v>4829</v>
      </c>
      <c r="K1270" s="650" t="s">
        <v>4830</v>
      </c>
      <c r="L1270" s="651">
        <v>17706.39</v>
      </c>
      <c r="M1270" s="651">
        <v>35412.78</v>
      </c>
      <c r="N1270" s="650">
        <v>2</v>
      </c>
      <c r="O1270" s="731">
        <v>1</v>
      </c>
      <c r="P1270" s="651">
        <v>35412.78</v>
      </c>
      <c r="Q1270" s="666">
        <v>1</v>
      </c>
      <c r="R1270" s="650">
        <v>2</v>
      </c>
      <c r="S1270" s="666">
        <v>1</v>
      </c>
      <c r="T1270" s="731">
        <v>1</v>
      </c>
      <c r="U1270" s="689">
        <v>1</v>
      </c>
    </row>
    <row r="1271" spans="1:21" ht="14.4" customHeight="1" x14ac:dyDescent="0.3">
      <c r="A1271" s="649">
        <v>21</v>
      </c>
      <c r="B1271" s="650" t="s">
        <v>581</v>
      </c>
      <c r="C1271" s="650">
        <v>89301212</v>
      </c>
      <c r="D1271" s="729" t="s">
        <v>5559</v>
      </c>
      <c r="E1271" s="730" t="s">
        <v>3644</v>
      </c>
      <c r="F1271" s="650" t="s">
        <v>3625</v>
      </c>
      <c r="G1271" s="650" t="s">
        <v>3829</v>
      </c>
      <c r="H1271" s="650" t="s">
        <v>582</v>
      </c>
      <c r="I1271" s="650" t="s">
        <v>1112</v>
      </c>
      <c r="J1271" s="650" t="s">
        <v>946</v>
      </c>
      <c r="K1271" s="650" t="s">
        <v>3830</v>
      </c>
      <c r="L1271" s="651">
        <v>96.72</v>
      </c>
      <c r="M1271" s="651">
        <v>773.7600000000001</v>
      </c>
      <c r="N1271" s="650">
        <v>8</v>
      </c>
      <c r="O1271" s="731">
        <v>4</v>
      </c>
      <c r="P1271" s="651">
        <v>773.7600000000001</v>
      </c>
      <c r="Q1271" s="666">
        <v>1</v>
      </c>
      <c r="R1271" s="650">
        <v>8</v>
      </c>
      <c r="S1271" s="666">
        <v>1</v>
      </c>
      <c r="T1271" s="731">
        <v>4</v>
      </c>
      <c r="U1271" s="689">
        <v>1</v>
      </c>
    </row>
    <row r="1272" spans="1:21" ht="14.4" customHeight="1" x14ac:dyDescent="0.3">
      <c r="A1272" s="649">
        <v>21</v>
      </c>
      <c r="B1272" s="650" t="s">
        <v>581</v>
      </c>
      <c r="C1272" s="650">
        <v>89301212</v>
      </c>
      <c r="D1272" s="729" t="s">
        <v>5559</v>
      </c>
      <c r="E1272" s="730" t="s">
        <v>3644</v>
      </c>
      <c r="F1272" s="650" t="s">
        <v>3625</v>
      </c>
      <c r="G1272" s="650" t="s">
        <v>3829</v>
      </c>
      <c r="H1272" s="650" t="s">
        <v>582</v>
      </c>
      <c r="I1272" s="650" t="s">
        <v>1112</v>
      </c>
      <c r="J1272" s="650" t="s">
        <v>946</v>
      </c>
      <c r="K1272" s="650" t="s">
        <v>3830</v>
      </c>
      <c r="L1272" s="651">
        <v>89.66</v>
      </c>
      <c r="M1272" s="651">
        <v>89.66</v>
      </c>
      <c r="N1272" s="650">
        <v>1</v>
      </c>
      <c r="O1272" s="731">
        <v>0.5</v>
      </c>
      <c r="P1272" s="651">
        <v>89.66</v>
      </c>
      <c r="Q1272" s="666">
        <v>1</v>
      </c>
      <c r="R1272" s="650">
        <v>1</v>
      </c>
      <c r="S1272" s="666">
        <v>1</v>
      </c>
      <c r="T1272" s="731">
        <v>0.5</v>
      </c>
      <c r="U1272" s="689">
        <v>1</v>
      </c>
    </row>
    <row r="1273" spans="1:21" ht="14.4" customHeight="1" x14ac:dyDescent="0.3">
      <c r="A1273" s="649">
        <v>21</v>
      </c>
      <c r="B1273" s="650" t="s">
        <v>581</v>
      </c>
      <c r="C1273" s="650">
        <v>89301212</v>
      </c>
      <c r="D1273" s="729" t="s">
        <v>5559</v>
      </c>
      <c r="E1273" s="730" t="s">
        <v>3644</v>
      </c>
      <c r="F1273" s="650" t="s">
        <v>3625</v>
      </c>
      <c r="G1273" s="650" t="s">
        <v>3829</v>
      </c>
      <c r="H1273" s="650" t="s">
        <v>582</v>
      </c>
      <c r="I1273" s="650" t="s">
        <v>2344</v>
      </c>
      <c r="J1273" s="650" t="s">
        <v>946</v>
      </c>
      <c r="K1273" s="650" t="s">
        <v>3882</v>
      </c>
      <c r="L1273" s="651">
        <v>57.85</v>
      </c>
      <c r="M1273" s="651">
        <v>289.25</v>
      </c>
      <c r="N1273" s="650">
        <v>5</v>
      </c>
      <c r="O1273" s="731">
        <v>2.5</v>
      </c>
      <c r="P1273" s="651">
        <v>115.7</v>
      </c>
      <c r="Q1273" s="666">
        <v>0.4</v>
      </c>
      <c r="R1273" s="650">
        <v>2</v>
      </c>
      <c r="S1273" s="666">
        <v>0.4</v>
      </c>
      <c r="T1273" s="731">
        <v>1.5</v>
      </c>
      <c r="U1273" s="689">
        <v>0.6</v>
      </c>
    </row>
    <row r="1274" spans="1:21" ht="14.4" customHeight="1" x14ac:dyDescent="0.3">
      <c r="A1274" s="649">
        <v>21</v>
      </c>
      <c r="B1274" s="650" t="s">
        <v>581</v>
      </c>
      <c r="C1274" s="650">
        <v>89301212</v>
      </c>
      <c r="D1274" s="729" t="s">
        <v>5559</v>
      </c>
      <c r="E1274" s="730" t="s">
        <v>3644</v>
      </c>
      <c r="F1274" s="650" t="s">
        <v>3625</v>
      </c>
      <c r="G1274" s="650" t="s">
        <v>3831</v>
      </c>
      <c r="H1274" s="650" t="s">
        <v>1839</v>
      </c>
      <c r="I1274" s="650" t="s">
        <v>2035</v>
      </c>
      <c r="J1274" s="650" t="s">
        <v>2036</v>
      </c>
      <c r="K1274" s="650" t="s">
        <v>1396</v>
      </c>
      <c r="L1274" s="651">
        <v>32.74</v>
      </c>
      <c r="M1274" s="651">
        <v>65.48</v>
      </c>
      <c r="N1274" s="650">
        <v>2</v>
      </c>
      <c r="O1274" s="731">
        <v>1</v>
      </c>
      <c r="P1274" s="651"/>
      <c r="Q1274" s="666">
        <v>0</v>
      </c>
      <c r="R1274" s="650"/>
      <c r="S1274" s="666">
        <v>0</v>
      </c>
      <c r="T1274" s="731"/>
      <c r="U1274" s="689">
        <v>0</v>
      </c>
    </row>
    <row r="1275" spans="1:21" ht="14.4" customHeight="1" x14ac:dyDescent="0.3">
      <c r="A1275" s="649">
        <v>21</v>
      </c>
      <c r="B1275" s="650" t="s">
        <v>581</v>
      </c>
      <c r="C1275" s="650">
        <v>89301212</v>
      </c>
      <c r="D1275" s="729" t="s">
        <v>5559</v>
      </c>
      <c r="E1275" s="730" t="s">
        <v>3644</v>
      </c>
      <c r="F1275" s="650" t="s">
        <v>3625</v>
      </c>
      <c r="G1275" s="650" t="s">
        <v>3831</v>
      </c>
      <c r="H1275" s="650" t="s">
        <v>1839</v>
      </c>
      <c r="I1275" s="650" t="s">
        <v>1878</v>
      </c>
      <c r="J1275" s="650" t="s">
        <v>1879</v>
      </c>
      <c r="K1275" s="650" t="s">
        <v>1880</v>
      </c>
      <c r="L1275" s="651">
        <v>32.74</v>
      </c>
      <c r="M1275" s="651">
        <v>261.92</v>
      </c>
      <c r="N1275" s="650">
        <v>8</v>
      </c>
      <c r="O1275" s="731">
        <v>3</v>
      </c>
      <c r="P1275" s="651">
        <v>32.74</v>
      </c>
      <c r="Q1275" s="666">
        <v>0.125</v>
      </c>
      <c r="R1275" s="650">
        <v>1</v>
      </c>
      <c r="S1275" s="666">
        <v>0.125</v>
      </c>
      <c r="T1275" s="731">
        <v>0.5</v>
      </c>
      <c r="U1275" s="689">
        <v>0.16666666666666666</v>
      </c>
    </row>
    <row r="1276" spans="1:21" ht="14.4" customHeight="1" x14ac:dyDescent="0.3">
      <c r="A1276" s="649">
        <v>21</v>
      </c>
      <c r="B1276" s="650" t="s">
        <v>581</v>
      </c>
      <c r="C1276" s="650">
        <v>89301212</v>
      </c>
      <c r="D1276" s="729" t="s">
        <v>5559</v>
      </c>
      <c r="E1276" s="730" t="s">
        <v>3644</v>
      </c>
      <c r="F1276" s="650" t="s">
        <v>3625</v>
      </c>
      <c r="G1276" s="650" t="s">
        <v>3831</v>
      </c>
      <c r="H1276" s="650" t="s">
        <v>1839</v>
      </c>
      <c r="I1276" s="650" t="s">
        <v>1894</v>
      </c>
      <c r="J1276" s="650" t="s">
        <v>1895</v>
      </c>
      <c r="K1276" s="650" t="s">
        <v>3498</v>
      </c>
      <c r="L1276" s="651">
        <v>147.36000000000001</v>
      </c>
      <c r="M1276" s="651">
        <v>294.72000000000003</v>
      </c>
      <c r="N1276" s="650">
        <v>2</v>
      </c>
      <c r="O1276" s="731">
        <v>1</v>
      </c>
      <c r="P1276" s="651">
        <v>147.36000000000001</v>
      </c>
      <c r="Q1276" s="666">
        <v>0.5</v>
      </c>
      <c r="R1276" s="650">
        <v>1</v>
      </c>
      <c r="S1276" s="666">
        <v>0.5</v>
      </c>
      <c r="T1276" s="731">
        <v>0.5</v>
      </c>
      <c r="U1276" s="689">
        <v>0.5</v>
      </c>
    </row>
    <row r="1277" spans="1:21" ht="14.4" customHeight="1" x14ac:dyDescent="0.3">
      <c r="A1277" s="649">
        <v>21</v>
      </c>
      <c r="B1277" s="650" t="s">
        <v>581</v>
      </c>
      <c r="C1277" s="650">
        <v>89301212</v>
      </c>
      <c r="D1277" s="729" t="s">
        <v>5559</v>
      </c>
      <c r="E1277" s="730" t="s">
        <v>3644</v>
      </c>
      <c r="F1277" s="650" t="s">
        <v>3625</v>
      </c>
      <c r="G1277" s="650" t="s">
        <v>3831</v>
      </c>
      <c r="H1277" s="650" t="s">
        <v>1839</v>
      </c>
      <c r="I1277" s="650" t="s">
        <v>1916</v>
      </c>
      <c r="J1277" s="650" t="s">
        <v>1917</v>
      </c>
      <c r="K1277" s="650" t="s">
        <v>3499</v>
      </c>
      <c r="L1277" s="651">
        <v>32.74</v>
      </c>
      <c r="M1277" s="651">
        <v>32.74</v>
      </c>
      <c r="N1277" s="650">
        <v>1</v>
      </c>
      <c r="O1277" s="731">
        <v>0.5</v>
      </c>
      <c r="P1277" s="651">
        <v>32.74</v>
      </c>
      <c r="Q1277" s="666">
        <v>1</v>
      </c>
      <c r="R1277" s="650">
        <v>1</v>
      </c>
      <c r="S1277" s="666">
        <v>1</v>
      </c>
      <c r="T1277" s="731">
        <v>0.5</v>
      </c>
      <c r="U1277" s="689">
        <v>1</v>
      </c>
    </row>
    <row r="1278" spans="1:21" ht="14.4" customHeight="1" x14ac:dyDescent="0.3">
      <c r="A1278" s="649">
        <v>21</v>
      </c>
      <c r="B1278" s="650" t="s">
        <v>581</v>
      </c>
      <c r="C1278" s="650">
        <v>89301212</v>
      </c>
      <c r="D1278" s="729" t="s">
        <v>5559</v>
      </c>
      <c r="E1278" s="730" t="s">
        <v>3644</v>
      </c>
      <c r="F1278" s="650" t="s">
        <v>3625</v>
      </c>
      <c r="G1278" s="650" t="s">
        <v>3831</v>
      </c>
      <c r="H1278" s="650" t="s">
        <v>1839</v>
      </c>
      <c r="I1278" s="650" t="s">
        <v>1920</v>
      </c>
      <c r="J1278" s="650" t="s">
        <v>1917</v>
      </c>
      <c r="K1278" s="650" t="s">
        <v>2826</v>
      </c>
      <c r="L1278" s="651">
        <v>98.23</v>
      </c>
      <c r="M1278" s="651">
        <v>294.69</v>
      </c>
      <c r="N1278" s="650">
        <v>3</v>
      </c>
      <c r="O1278" s="731">
        <v>1</v>
      </c>
      <c r="P1278" s="651">
        <v>294.69</v>
      </c>
      <c r="Q1278" s="666">
        <v>1</v>
      </c>
      <c r="R1278" s="650">
        <v>3</v>
      </c>
      <c r="S1278" s="666">
        <v>1</v>
      </c>
      <c r="T1278" s="731">
        <v>1</v>
      </c>
      <c r="U1278" s="689">
        <v>1</v>
      </c>
    </row>
    <row r="1279" spans="1:21" ht="14.4" customHeight="1" x14ac:dyDescent="0.3">
      <c r="A1279" s="649">
        <v>21</v>
      </c>
      <c r="B1279" s="650" t="s">
        <v>581</v>
      </c>
      <c r="C1279" s="650">
        <v>89301212</v>
      </c>
      <c r="D1279" s="729" t="s">
        <v>5559</v>
      </c>
      <c r="E1279" s="730" t="s">
        <v>3644</v>
      </c>
      <c r="F1279" s="650" t="s">
        <v>3625</v>
      </c>
      <c r="G1279" s="650" t="s">
        <v>3832</v>
      </c>
      <c r="H1279" s="650" t="s">
        <v>582</v>
      </c>
      <c r="I1279" s="650" t="s">
        <v>4652</v>
      </c>
      <c r="J1279" s="650" t="s">
        <v>3834</v>
      </c>
      <c r="K1279" s="650" t="s">
        <v>762</v>
      </c>
      <c r="L1279" s="651">
        <v>0</v>
      </c>
      <c r="M1279" s="651">
        <v>0</v>
      </c>
      <c r="N1279" s="650">
        <v>2</v>
      </c>
      <c r="O1279" s="731">
        <v>0.5</v>
      </c>
      <c r="P1279" s="651">
        <v>0</v>
      </c>
      <c r="Q1279" s="666"/>
      <c r="R1279" s="650">
        <v>2</v>
      </c>
      <c r="S1279" s="666">
        <v>1</v>
      </c>
      <c r="T1279" s="731">
        <v>0.5</v>
      </c>
      <c r="U1279" s="689">
        <v>1</v>
      </c>
    </row>
    <row r="1280" spans="1:21" ht="14.4" customHeight="1" x14ac:dyDescent="0.3">
      <c r="A1280" s="649">
        <v>21</v>
      </c>
      <c r="B1280" s="650" t="s">
        <v>581</v>
      </c>
      <c r="C1280" s="650">
        <v>89301212</v>
      </c>
      <c r="D1280" s="729" t="s">
        <v>5559</v>
      </c>
      <c r="E1280" s="730" t="s">
        <v>3644</v>
      </c>
      <c r="F1280" s="650" t="s">
        <v>3625</v>
      </c>
      <c r="G1280" s="650" t="s">
        <v>4320</v>
      </c>
      <c r="H1280" s="650" t="s">
        <v>582</v>
      </c>
      <c r="I1280" s="650" t="s">
        <v>1235</v>
      </c>
      <c r="J1280" s="650" t="s">
        <v>1236</v>
      </c>
      <c r="K1280" s="650" t="s">
        <v>1237</v>
      </c>
      <c r="L1280" s="651">
        <v>78.78</v>
      </c>
      <c r="M1280" s="651">
        <v>78.78</v>
      </c>
      <c r="N1280" s="650">
        <v>1</v>
      </c>
      <c r="O1280" s="731">
        <v>0.5</v>
      </c>
      <c r="P1280" s="651">
        <v>78.78</v>
      </c>
      <c r="Q1280" s="666">
        <v>1</v>
      </c>
      <c r="R1280" s="650">
        <v>1</v>
      </c>
      <c r="S1280" s="666">
        <v>1</v>
      </c>
      <c r="T1280" s="731">
        <v>0.5</v>
      </c>
      <c r="U1280" s="689">
        <v>1</v>
      </c>
    </row>
    <row r="1281" spans="1:21" ht="14.4" customHeight="1" x14ac:dyDescent="0.3">
      <c r="A1281" s="649">
        <v>21</v>
      </c>
      <c r="B1281" s="650" t="s">
        <v>581</v>
      </c>
      <c r="C1281" s="650">
        <v>89301212</v>
      </c>
      <c r="D1281" s="729" t="s">
        <v>5559</v>
      </c>
      <c r="E1281" s="730" t="s">
        <v>3644</v>
      </c>
      <c r="F1281" s="650" t="s">
        <v>3625</v>
      </c>
      <c r="G1281" s="650" t="s">
        <v>4320</v>
      </c>
      <c r="H1281" s="650" t="s">
        <v>582</v>
      </c>
      <c r="I1281" s="650" t="s">
        <v>4831</v>
      </c>
      <c r="J1281" s="650" t="s">
        <v>4832</v>
      </c>
      <c r="K1281" s="650" t="s">
        <v>4833</v>
      </c>
      <c r="L1281" s="651">
        <v>26.26</v>
      </c>
      <c r="M1281" s="651">
        <v>26.26</v>
      </c>
      <c r="N1281" s="650">
        <v>1</v>
      </c>
      <c r="O1281" s="731">
        <v>0.5</v>
      </c>
      <c r="P1281" s="651">
        <v>26.26</v>
      </c>
      <c r="Q1281" s="666">
        <v>1</v>
      </c>
      <c r="R1281" s="650">
        <v>1</v>
      </c>
      <c r="S1281" s="666">
        <v>1</v>
      </c>
      <c r="T1281" s="731">
        <v>0.5</v>
      </c>
      <c r="U1281" s="689">
        <v>1</v>
      </c>
    </row>
    <row r="1282" spans="1:21" ht="14.4" customHeight="1" x14ac:dyDescent="0.3">
      <c r="A1282" s="649">
        <v>21</v>
      </c>
      <c r="B1282" s="650" t="s">
        <v>581</v>
      </c>
      <c r="C1282" s="650">
        <v>89301212</v>
      </c>
      <c r="D1282" s="729" t="s">
        <v>5559</v>
      </c>
      <c r="E1282" s="730" t="s">
        <v>3644</v>
      </c>
      <c r="F1282" s="650" t="s">
        <v>3625</v>
      </c>
      <c r="G1282" s="650" t="s">
        <v>4834</v>
      </c>
      <c r="H1282" s="650" t="s">
        <v>582</v>
      </c>
      <c r="I1282" s="650" t="s">
        <v>4835</v>
      </c>
      <c r="J1282" s="650" t="s">
        <v>4836</v>
      </c>
      <c r="K1282" s="650" t="s">
        <v>4562</v>
      </c>
      <c r="L1282" s="651">
        <v>0</v>
      </c>
      <c r="M1282" s="651">
        <v>0</v>
      </c>
      <c r="N1282" s="650">
        <v>1</v>
      </c>
      <c r="O1282" s="731">
        <v>0.5</v>
      </c>
      <c r="P1282" s="651">
        <v>0</v>
      </c>
      <c r="Q1282" s="666"/>
      <c r="R1282" s="650">
        <v>1</v>
      </c>
      <c r="S1282" s="666">
        <v>1</v>
      </c>
      <c r="T1282" s="731">
        <v>0.5</v>
      </c>
      <c r="U1282" s="689">
        <v>1</v>
      </c>
    </row>
    <row r="1283" spans="1:21" ht="14.4" customHeight="1" x14ac:dyDescent="0.3">
      <c r="A1283" s="649">
        <v>21</v>
      </c>
      <c r="B1283" s="650" t="s">
        <v>581</v>
      </c>
      <c r="C1283" s="650">
        <v>89301212</v>
      </c>
      <c r="D1283" s="729" t="s">
        <v>5559</v>
      </c>
      <c r="E1283" s="730" t="s">
        <v>3644</v>
      </c>
      <c r="F1283" s="650" t="s">
        <v>3625</v>
      </c>
      <c r="G1283" s="650" t="s">
        <v>4393</v>
      </c>
      <c r="H1283" s="650" t="s">
        <v>582</v>
      </c>
      <c r="I1283" s="650" t="s">
        <v>4837</v>
      </c>
      <c r="J1283" s="650" t="s">
        <v>2498</v>
      </c>
      <c r="K1283" s="650" t="s">
        <v>1224</v>
      </c>
      <c r="L1283" s="651">
        <v>0</v>
      </c>
      <c r="M1283" s="651">
        <v>0</v>
      </c>
      <c r="N1283" s="650">
        <v>1</v>
      </c>
      <c r="O1283" s="731">
        <v>0.5</v>
      </c>
      <c r="P1283" s="651"/>
      <c r="Q1283" s="666"/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21</v>
      </c>
      <c r="B1284" s="650" t="s">
        <v>581</v>
      </c>
      <c r="C1284" s="650">
        <v>89301212</v>
      </c>
      <c r="D1284" s="729" t="s">
        <v>5559</v>
      </c>
      <c r="E1284" s="730" t="s">
        <v>3644</v>
      </c>
      <c r="F1284" s="650" t="s">
        <v>3625</v>
      </c>
      <c r="G1284" s="650" t="s">
        <v>4393</v>
      </c>
      <c r="H1284" s="650" t="s">
        <v>582</v>
      </c>
      <c r="I1284" s="650" t="s">
        <v>4838</v>
      </c>
      <c r="J1284" s="650" t="s">
        <v>2498</v>
      </c>
      <c r="K1284" s="650" t="s">
        <v>762</v>
      </c>
      <c r="L1284" s="651">
        <v>0</v>
      </c>
      <c r="M1284" s="651">
        <v>0</v>
      </c>
      <c r="N1284" s="650">
        <v>2</v>
      </c>
      <c r="O1284" s="731">
        <v>1</v>
      </c>
      <c r="P1284" s="651">
        <v>0</v>
      </c>
      <c r="Q1284" s="666"/>
      <c r="R1284" s="650">
        <v>2</v>
      </c>
      <c r="S1284" s="666">
        <v>1</v>
      </c>
      <c r="T1284" s="731">
        <v>1</v>
      </c>
      <c r="U1284" s="689">
        <v>1</v>
      </c>
    </row>
    <row r="1285" spans="1:21" ht="14.4" customHeight="1" x14ac:dyDescent="0.3">
      <c r="A1285" s="649">
        <v>21</v>
      </c>
      <c r="B1285" s="650" t="s">
        <v>581</v>
      </c>
      <c r="C1285" s="650">
        <v>89301212</v>
      </c>
      <c r="D1285" s="729" t="s">
        <v>5559</v>
      </c>
      <c r="E1285" s="730" t="s">
        <v>3644</v>
      </c>
      <c r="F1285" s="650" t="s">
        <v>3625</v>
      </c>
      <c r="G1285" s="650" t="s">
        <v>4393</v>
      </c>
      <c r="H1285" s="650" t="s">
        <v>582</v>
      </c>
      <c r="I1285" s="650" t="s">
        <v>4667</v>
      </c>
      <c r="J1285" s="650" t="s">
        <v>4473</v>
      </c>
      <c r="K1285" s="650" t="s">
        <v>4668</v>
      </c>
      <c r="L1285" s="651">
        <v>167.42</v>
      </c>
      <c r="M1285" s="651">
        <v>669.68</v>
      </c>
      <c r="N1285" s="650">
        <v>4</v>
      </c>
      <c r="O1285" s="731">
        <v>1.5</v>
      </c>
      <c r="P1285" s="651">
        <v>669.68</v>
      </c>
      <c r="Q1285" s="666">
        <v>1</v>
      </c>
      <c r="R1285" s="650">
        <v>4</v>
      </c>
      <c r="S1285" s="666">
        <v>1</v>
      </c>
      <c r="T1285" s="731">
        <v>1.5</v>
      </c>
      <c r="U1285" s="689">
        <v>1</v>
      </c>
    </row>
    <row r="1286" spans="1:21" ht="14.4" customHeight="1" x14ac:dyDescent="0.3">
      <c r="A1286" s="649">
        <v>21</v>
      </c>
      <c r="B1286" s="650" t="s">
        <v>581</v>
      </c>
      <c r="C1286" s="650">
        <v>89301212</v>
      </c>
      <c r="D1286" s="729" t="s">
        <v>5559</v>
      </c>
      <c r="E1286" s="730" t="s">
        <v>3644</v>
      </c>
      <c r="F1286" s="650" t="s">
        <v>3625</v>
      </c>
      <c r="G1286" s="650" t="s">
        <v>4393</v>
      </c>
      <c r="H1286" s="650" t="s">
        <v>582</v>
      </c>
      <c r="I1286" s="650" t="s">
        <v>1406</v>
      </c>
      <c r="J1286" s="650" t="s">
        <v>4839</v>
      </c>
      <c r="K1286" s="650" t="s">
        <v>4668</v>
      </c>
      <c r="L1286" s="651">
        <v>0</v>
      </c>
      <c r="M1286" s="651">
        <v>0</v>
      </c>
      <c r="N1286" s="650">
        <v>10</v>
      </c>
      <c r="O1286" s="731">
        <v>3.5</v>
      </c>
      <c r="P1286" s="651">
        <v>0</v>
      </c>
      <c r="Q1286" s="666"/>
      <c r="R1286" s="650">
        <v>3</v>
      </c>
      <c r="S1286" s="666">
        <v>0.3</v>
      </c>
      <c r="T1286" s="731">
        <v>1</v>
      </c>
      <c r="U1286" s="689">
        <v>0.2857142857142857</v>
      </c>
    </row>
    <row r="1287" spans="1:21" ht="14.4" customHeight="1" x14ac:dyDescent="0.3">
      <c r="A1287" s="649">
        <v>21</v>
      </c>
      <c r="B1287" s="650" t="s">
        <v>581</v>
      </c>
      <c r="C1287" s="650">
        <v>89301212</v>
      </c>
      <c r="D1287" s="729" t="s">
        <v>5559</v>
      </c>
      <c r="E1287" s="730" t="s">
        <v>3644</v>
      </c>
      <c r="F1287" s="650" t="s">
        <v>3625</v>
      </c>
      <c r="G1287" s="650" t="s">
        <v>4056</v>
      </c>
      <c r="H1287" s="650" t="s">
        <v>1839</v>
      </c>
      <c r="I1287" s="650" t="s">
        <v>2916</v>
      </c>
      <c r="J1287" s="650" t="s">
        <v>3536</v>
      </c>
      <c r="K1287" s="650" t="s">
        <v>2457</v>
      </c>
      <c r="L1287" s="651">
        <v>193.14</v>
      </c>
      <c r="M1287" s="651">
        <v>579.41999999999996</v>
      </c>
      <c r="N1287" s="650">
        <v>3</v>
      </c>
      <c r="O1287" s="731">
        <v>1</v>
      </c>
      <c r="P1287" s="651"/>
      <c r="Q1287" s="666">
        <v>0</v>
      </c>
      <c r="R1287" s="650"/>
      <c r="S1287" s="666">
        <v>0</v>
      </c>
      <c r="T1287" s="731"/>
      <c r="U1287" s="689">
        <v>0</v>
      </c>
    </row>
    <row r="1288" spans="1:21" ht="14.4" customHeight="1" x14ac:dyDescent="0.3">
      <c r="A1288" s="649">
        <v>21</v>
      </c>
      <c r="B1288" s="650" t="s">
        <v>581</v>
      </c>
      <c r="C1288" s="650">
        <v>89301212</v>
      </c>
      <c r="D1288" s="729" t="s">
        <v>5559</v>
      </c>
      <c r="E1288" s="730" t="s">
        <v>3644</v>
      </c>
      <c r="F1288" s="650" t="s">
        <v>3625</v>
      </c>
      <c r="G1288" s="650" t="s">
        <v>3836</v>
      </c>
      <c r="H1288" s="650" t="s">
        <v>582</v>
      </c>
      <c r="I1288" s="650" t="s">
        <v>3837</v>
      </c>
      <c r="J1288" s="650" t="s">
        <v>1734</v>
      </c>
      <c r="K1288" s="650" t="s">
        <v>980</v>
      </c>
      <c r="L1288" s="651">
        <v>0</v>
      </c>
      <c r="M1288" s="651">
        <v>0</v>
      </c>
      <c r="N1288" s="650">
        <v>1</v>
      </c>
      <c r="O1288" s="731">
        <v>1</v>
      </c>
      <c r="P1288" s="651"/>
      <c r="Q1288" s="666"/>
      <c r="R1288" s="650"/>
      <c r="S1288" s="666">
        <v>0</v>
      </c>
      <c r="T1288" s="731"/>
      <c r="U1288" s="689">
        <v>0</v>
      </c>
    </row>
    <row r="1289" spans="1:21" ht="14.4" customHeight="1" x14ac:dyDescent="0.3">
      <c r="A1289" s="649">
        <v>21</v>
      </c>
      <c r="B1289" s="650" t="s">
        <v>581</v>
      </c>
      <c r="C1289" s="650">
        <v>89301212</v>
      </c>
      <c r="D1289" s="729" t="s">
        <v>5559</v>
      </c>
      <c r="E1289" s="730" t="s">
        <v>3644</v>
      </c>
      <c r="F1289" s="650" t="s">
        <v>3625</v>
      </c>
      <c r="G1289" s="650" t="s">
        <v>3836</v>
      </c>
      <c r="H1289" s="650" t="s">
        <v>582</v>
      </c>
      <c r="I1289" s="650" t="s">
        <v>3838</v>
      </c>
      <c r="J1289" s="650" t="s">
        <v>1734</v>
      </c>
      <c r="K1289" s="650" t="s">
        <v>3840</v>
      </c>
      <c r="L1289" s="651">
        <v>0</v>
      </c>
      <c r="M1289" s="651">
        <v>0</v>
      </c>
      <c r="N1289" s="650">
        <v>2</v>
      </c>
      <c r="O1289" s="731">
        <v>2</v>
      </c>
      <c r="P1289" s="651"/>
      <c r="Q1289" s="666"/>
      <c r="R1289" s="650"/>
      <c r="S1289" s="666">
        <v>0</v>
      </c>
      <c r="T1289" s="731"/>
      <c r="U1289" s="689">
        <v>0</v>
      </c>
    </row>
    <row r="1290" spans="1:21" ht="14.4" customHeight="1" x14ac:dyDescent="0.3">
      <c r="A1290" s="649">
        <v>21</v>
      </c>
      <c r="B1290" s="650" t="s">
        <v>581</v>
      </c>
      <c r="C1290" s="650">
        <v>89301212</v>
      </c>
      <c r="D1290" s="729" t="s">
        <v>5559</v>
      </c>
      <c r="E1290" s="730" t="s">
        <v>3644</v>
      </c>
      <c r="F1290" s="650" t="s">
        <v>3625</v>
      </c>
      <c r="G1290" s="650" t="s">
        <v>3836</v>
      </c>
      <c r="H1290" s="650" t="s">
        <v>582</v>
      </c>
      <c r="I1290" s="650" t="s">
        <v>4840</v>
      </c>
      <c r="J1290" s="650" t="s">
        <v>4396</v>
      </c>
      <c r="K1290" s="650" t="s">
        <v>3894</v>
      </c>
      <c r="L1290" s="651">
        <v>0</v>
      </c>
      <c r="M1290" s="651">
        <v>0</v>
      </c>
      <c r="N1290" s="650">
        <v>1</v>
      </c>
      <c r="O1290" s="731">
        <v>0.5</v>
      </c>
      <c r="P1290" s="651"/>
      <c r="Q1290" s="666"/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21</v>
      </c>
      <c r="B1291" s="650" t="s">
        <v>581</v>
      </c>
      <c r="C1291" s="650">
        <v>89301212</v>
      </c>
      <c r="D1291" s="729" t="s">
        <v>5559</v>
      </c>
      <c r="E1291" s="730" t="s">
        <v>3644</v>
      </c>
      <c r="F1291" s="650" t="s">
        <v>3626</v>
      </c>
      <c r="G1291" s="650" t="s">
        <v>4058</v>
      </c>
      <c r="H1291" s="650" t="s">
        <v>582</v>
      </c>
      <c r="I1291" s="650" t="s">
        <v>4059</v>
      </c>
      <c r="J1291" s="650" t="s">
        <v>3640</v>
      </c>
      <c r="K1291" s="650"/>
      <c r="L1291" s="651">
        <v>0</v>
      </c>
      <c r="M1291" s="651">
        <v>0</v>
      </c>
      <c r="N1291" s="650">
        <v>1</v>
      </c>
      <c r="O1291" s="731">
        <v>1</v>
      </c>
      <c r="P1291" s="651">
        <v>0</v>
      </c>
      <c r="Q1291" s="666"/>
      <c r="R1291" s="650">
        <v>1</v>
      </c>
      <c r="S1291" s="666">
        <v>1</v>
      </c>
      <c r="T1291" s="731">
        <v>1</v>
      </c>
      <c r="U1291" s="689">
        <v>1</v>
      </c>
    </row>
    <row r="1292" spans="1:21" ht="14.4" customHeight="1" x14ac:dyDescent="0.3">
      <c r="A1292" s="649">
        <v>21</v>
      </c>
      <c r="B1292" s="650" t="s">
        <v>581</v>
      </c>
      <c r="C1292" s="650">
        <v>89301212</v>
      </c>
      <c r="D1292" s="729" t="s">
        <v>5559</v>
      </c>
      <c r="E1292" s="730" t="s">
        <v>3644</v>
      </c>
      <c r="F1292" s="650" t="s">
        <v>3626</v>
      </c>
      <c r="G1292" s="650" t="s">
        <v>4058</v>
      </c>
      <c r="H1292" s="650" t="s">
        <v>582</v>
      </c>
      <c r="I1292" s="650" t="s">
        <v>4329</v>
      </c>
      <c r="J1292" s="650" t="s">
        <v>3640</v>
      </c>
      <c r="K1292" s="650"/>
      <c r="L1292" s="651">
        <v>0</v>
      </c>
      <c r="M1292" s="651">
        <v>0</v>
      </c>
      <c r="N1292" s="650">
        <v>4</v>
      </c>
      <c r="O1292" s="731">
        <v>4</v>
      </c>
      <c r="P1292" s="651">
        <v>0</v>
      </c>
      <c r="Q1292" s="666"/>
      <c r="R1292" s="650">
        <v>2</v>
      </c>
      <c r="S1292" s="666">
        <v>0.5</v>
      </c>
      <c r="T1292" s="731">
        <v>2</v>
      </c>
      <c r="U1292" s="689">
        <v>0.5</v>
      </c>
    </row>
    <row r="1293" spans="1:21" ht="14.4" customHeight="1" x14ac:dyDescent="0.3">
      <c r="A1293" s="649">
        <v>21</v>
      </c>
      <c r="B1293" s="650" t="s">
        <v>581</v>
      </c>
      <c r="C1293" s="650">
        <v>89301212</v>
      </c>
      <c r="D1293" s="729" t="s">
        <v>5559</v>
      </c>
      <c r="E1293" s="730" t="s">
        <v>3644</v>
      </c>
      <c r="F1293" s="650" t="s">
        <v>3627</v>
      </c>
      <c r="G1293" s="650" t="s">
        <v>4058</v>
      </c>
      <c r="H1293" s="650" t="s">
        <v>582</v>
      </c>
      <c r="I1293" s="650" t="s">
        <v>4778</v>
      </c>
      <c r="J1293" s="650" t="s">
        <v>3640</v>
      </c>
      <c r="K1293" s="650"/>
      <c r="L1293" s="651">
        <v>0</v>
      </c>
      <c r="M1293" s="651">
        <v>0</v>
      </c>
      <c r="N1293" s="650">
        <v>1</v>
      </c>
      <c r="O1293" s="731">
        <v>1</v>
      </c>
      <c r="P1293" s="651">
        <v>0</v>
      </c>
      <c r="Q1293" s="666"/>
      <c r="R1293" s="650">
        <v>1</v>
      </c>
      <c r="S1293" s="666">
        <v>1</v>
      </c>
      <c r="T1293" s="731">
        <v>1</v>
      </c>
      <c r="U1293" s="689">
        <v>1</v>
      </c>
    </row>
    <row r="1294" spans="1:21" ht="14.4" customHeight="1" x14ac:dyDescent="0.3">
      <c r="A1294" s="649">
        <v>21</v>
      </c>
      <c r="B1294" s="650" t="s">
        <v>581</v>
      </c>
      <c r="C1294" s="650">
        <v>89301212</v>
      </c>
      <c r="D1294" s="729" t="s">
        <v>5559</v>
      </c>
      <c r="E1294" s="730" t="s">
        <v>3644</v>
      </c>
      <c r="F1294" s="650" t="s">
        <v>3627</v>
      </c>
      <c r="G1294" s="650" t="s">
        <v>3844</v>
      </c>
      <c r="H1294" s="650" t="s">
        <v>582</v>
      </c>
      <c r="I1294" s="650" t="s">
        <v>3896</v>
      </c>
      <c r="J1294" s="650" t="s">
        <v>3897</v>
      </c>
      <c r="K1294" s="650" t="s">
        <v>3898</v>
      </c>
      <c r="L1294" s="651">
        <v>1000</v>
      </c>
      <c r="M1294" s="651">
        <v>22000</v>
      </c>
      <c r="N1294" s="650">
        <v>22</v>
      </c>
      <c r="O1294" s="731">
        <v>22</v>
      </c>
      <c r="P1294" s="651"/>
      <c r="Q1294" s="666">
        <v>0</v>
      </c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21</v>
      </c>
      <c r="B1295" s="650" t="s">
        <v>581</v>
      </c>
      <c r="C1295" s="650">
        <v>89301212</v>
      </c>
      <c r="D1295" s="729" t="s">
        <v>5559</v>
      </c>
      <c r="E1295" s="730" t="s">
        <v>3644</v>
      </c>
      <c r="F1295" s="650" t="s">
        <v>3627</v>
      </c>
      <c r="G1295" s="650" t="s">
        <v>4330</v>
      </c>
      <c r="H1295" s="650" t="s">
        <v>582</v>
      </c>
      <c r="I1295" s="650" t="s">
        <v>4331</v>
      </c>
      <c r="J1295" s="650" t="s">
        <v>4332</v>
      </c>
      <c r="K1295" s="650" t="s">
        <v>4333</v>
      </c>
      <c r="L1295" s="651">
        <v>1800</v>
      </c>
      <c r="M1295" s="651">
        <v>1800</v>
      </c>
      <c r="N1295" s="650">
        <v>1</v>
      </c>
      <c r="O1295" s="731">
        <v>1</v>
      </c>
      <c r="P1295" s="651"/>
      <c r="Q1295" s="666">
        <v>0</v>
      </c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21</v>
      </c>
      <c r="B1296" s="650" t="s">
        <v>581</v>
      </c>
      <c r="C1296" s="650">
        <v>89301212</v>
      </c>
      <c r="D1296" s="729" t="s">
        <v>5559</v>
      </c>
      <c r="E1296" s="730" t="s">
        <v>3644</v>
      </c>
      <c r="F1296" s="650" t="s">
        <v>3627</v>
      </c>
      <c r="G1296" s="650" t="s">
        <v>4330</v>
      </c>
      <c r="H1296" s="650" t="s">
        <v>582</v>
      </c>
      <c r="I1296" s="650" t="s">
        <v>4841</v>
      </c>
      <c r="J1296" s="650" t="s">
        <v>4842</v>
      </c>
      <c r="K1296" s="650" t="s">
        <v>4843</v>
      </c>
      <c r="L1296" s="651">
        <v>1800</v>
      </c>
      <c r="M1296" s="651">
        <v>3600</v>
      </c>
      <c r="N1296" s="650">
        <v>2</v>
      </c>
      <c r="O1296" s="731">
        <v>2</v>
      </c>
      <c r="P1296" s="651"/>
      <c r="Q1296" s="666">
        <v>0</v>
      </c>
      <c r="R1296" s="650"/>
      <c r="S1296" s="666">
        <v>0</v>
      </c>
      <c r="T1296" s="731"/>
      <c r="U1296" s="689">
        <v>0</v>
      </c>
    </row>
    <row r="1297" spans="1:21" ht="14.4" customHeight="1" x14ac:dyDescent="0.3">
      <c r="A1297" s="649">
        <v>21</v>
      </c>
      <c r="B1297" s="650" t="s">
        <v>581</v>
      </c>
      <c r="C1297" s="650">
        <v>89301212</v>
      </c>
      <c r="D1297" s="729" t="s">
        <v>5559</v>
      </c>
      <c r="E1297" s="730" t="s">
        <v>3644</v>
      </c>
      <c r="F1297" s="650" t="s">
        <v>3627</v>
      </c>
      <c r="G1297" s="650" t="s">
        <v>4330</v>
      </c>
      <c r="H1297" s="650" t="s">
        <v>582</v>
      </c>
      <c r="I1297" s="650" t="s">
        <v>4844</v>
      </c>
      <c r="J1297" s="650" t="s">
        <v>4845</v>
      </c>
      <c r="K1297" s="650" t="s">
        <v>4846</v>
      </c>
      <c r="L1297" s="651">
        <v>1698.8</v>
      </c>
      <c r="M1297" s="651">
        <v>1698.8</v>
      </c>
      <c r="N1297" s="650">
        <v>1</v>
      </c>
      <c r="O1297" s="731">
        <v>1</v>
      </c>
      <c r="P1297" s="651">
        <v>1698.8</v>
      </c>
      <c r="Q1297" s="666">
        <v>1</v>
      </c>
      <c r="R1297" s="650">
        <v>1</v>
      </c>
      <c r="S1297" s="666">
        <v>1</v>
      </c>
      <c r="T1297" s="731">
        <v>1</v>
      </c>
      <c r="U1297" s="689">
        <v>1</v>
      </c>
    </row>
    <row r="1298" spans="1:21" ht="14.4" customHeight="1" x14ac:dyDescent="0.3">
      <c r="A1298" s="649">
        <v>21</v>
      </c>
      <c r="B1298" s="650" t="s">
        <v>581</v>
      </c>
      <c r="C1298" s="650">
        <v>89301212</v>
      </c>
      <c r="D1298" s="729" t="s">
        <v>5559</v>
      </c>
      <c r="E1298" s="730" t="s">
        <v>3645</v>
      </c>
      <c r="F1298" s="650" t="s">
        <v>3625</v>
      </c>
      <c r="G1298" s="650" t="s">
        <v>3692</v>
      </c>
      <c r="H1298" s="650" t="s">
        <v>1839</v>
      </c>
      <c r="I1298" s="650" t="s">
        <v>1999</v>
      </c>
      <c r="J1298" s="650" t="s">
        <v>3504</v>
      </c>
      <c r="K1298" s="650" t="s">
        <v>3505</v>
      </c>
      <c r="L1298" s="651">
        <v>16.27</v>
      </c>
      <c r="M1298" s="651">
        <v>16.27</v>
      </c>
      <c r="N1298" s="650">
        <v>1</v>
      </c>
      <c r="O1298" s="731">
        <v>0.5</v>
      </c>
      <c r="P1298" s="651">
        <v>16.27</v>
      </c>
      <c r="Q1298" s="666">
        <v>1</v>
      </c>
      <c r="R1298" s="650">
        <v>1</v>
      </c>
      <c r="S1298" s="666">
        <v>1</v>
      </c>
      <c r="T1298" s="731">
        <v>0.5</v>
      </c>
      <c r="U1298" s="689">
        <v>1</v>
      </c>
    </row>
    <row r="1299" spans="1:21" ht="14.4" customHeight="1" x14ac:dyDescent="0.3">
      <c r="A1299" s="649">
        <v>21</v>
      </c>
      <c r="B1299" s="650" t="s">
        <v>581</v>
      </c>
      <c r="C1299" s="650">
        <v>89301212</v>
      </c>
      <c r="D1299" s="729" t="s">
        <v>5559</v>
      </c>
      <c r="E1299" s="730" t="s">
        <v>3645</v>
      </c>
      <c r="F1299" s="650" t="s">
        <v>3625</v>
      </c>
      <c r="G1299" s="650" t="s">
        <v>4177</v>
      </c>
      <c r="H1299" s="650" t="s">
        <v>1839</v>
      </c>
      <c r="I1299" s="650" t="s">
        <v>4847</v>
      </c>
      <c r="J1299" s="650" t="s">
        <v>2261</v>
      </c>
      <c r="K1299" s="650" t="s">
        <v>4848</v>
      </c>
      <c r="L1299" s="651">
        <v>0</v>
      </c>
      <c r="M1299" s="651">
        <v>0</v>
      </c>
      <c r="N1299" s="650">
        <v>1</v>
      </c>
      <c r="O1299" s="731">
        <v>0.5</v>
      </c>
      <c r="P1299" s="651"/>
      <c r="Q1299" s="666"/>
      <c r="R1299" s="650"/>
      <c r="S1299" s="666">
        <v>0</v>
      </c>
      <c r="T1299" s="731"/>
      <c r="U1299" s="689">
        <v>0</v>
      </c>
    </row>
    <row r="1300" spans="1:21" ht="14.4" customHeight="1" x14ac:dyDescent="0.3">
      <c r="A1300" s="649">
        <v>21</v>
      </c>
      <c r="B1300" s="650" t="s">
        <v>581</v>
      </c>
      <c r="C1300" s="650">
        <v>89301212</v>
      </c>
      <c r="D1300" s="729" t="s">
        <v>5559</v>
      </c>
      <c r="E1300" s="730" t="s">
        <v>3645</v>
      </c>
      <c r="F1300" s="650" t="s">
        <v>3625</v>
      </c>
      <c r="G1300" s="650" t="s">
        <v>3934</v>
      </c>
      <c r="H1300" s="650" t="s">
        <v>1839</v>
      </c>
      <c r="I1300" s="650" t="s">
        <v>3935</v>
      </c>
      <c r="J1300" s="650" t="s">
        <v>3936</v>
      </c>
      <c r="K1300" s="650" t="s">
        <v>3567</v>
      </c>
      <c r="L1300" s="651">
        <v>184.22</v>
      </c>
      <c r="M1300" s="651">
        <v>368.44</v>
      </c>
      <c r="N1300" s="650">
        <v>2</v>
      </c>
      <c r="O1300" s="731">
        <v>0.5</v>
      </c>
      <c r="P1300" s="651">
        <v>368.44</v>
      </c>
      <c r="Q1300" s="666">
        <v>1</v>
      </c>
      <c r="R1300" s="650">
        <v>2</v>
      </c>
      <c r="S1300" s="666">
        <v>1</v>
      </c>
      <c r="T1300" s="731">
        <v>0.5</v>
      </c>
      <c r="U1300" s="689">
        <v>1</v>
      </c>
    </row>
    <row r="1301" spans="1:21" ht="14.4" customHeight="1" x14ac:dyDescent="0.3">
      <c r="A1301" s="649">
        <v>21</v>
      </c>
      <c r="B1301" s="650" t="s">
        <v>581</v>
      </c>
      <c r="C1301" s="650">
        <v>89301212</v>
      </c>
      <c r="D1301" s="729" t="s">
        <v>5559</v>
      </c>
      <c r="E1301" s="730" t="s">
        <v>3645</v>
      </c>
      <c r="F1301" s="650" t="s">
        <v>3625</v>
      </c>
      <c r="G1301" s="650" t="s">
        <v>3937</v>
      </c>
      <c r="H1301" s="650" t="s">
        <v>1839</v>
      </c>
      <c r="I1301" s="650" t="s">
        <v>2843</v>
      </c>
      <c r="J1301" s="650" t="s">
        <v>1934</v>
      </c>
      <c r="K1301" s="650" t="s">
        <v>3592</v>
      </c>
      <c r="L1301" s="651">
        <v>275.48</v>
      </c>
      <c r="M1301" s="651">
        <v>275.48</v>
      </c>
      <c r="N1301" s="650">
        <v>1</v>
      </c>
      <c r="O1301" s="731">
        <v>1</v>
      </c>
      <c r="P1301" s="651"/>
      <c r="Q1301" s="666">
        <v>0</v>
      </c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21</v>
      </c>
      <c r="B1302" s="650" t="s">
        <v>581</v>
      </c>
      <c r="C1302" s="650">
        <v>89301212</v>
      </c>
      <c r="D1302" s="729" t="s">
        <v>5559</v>
      </c>
      <c r="E1302" s="730" t="s">
        <v>3645</v>
      </c>
      <c r="F1302" s="650" t="s">
        <v>3625</v>
      </c>
      <c r="G1302" s="650" t="s">
        <v>4350</v>
      </c>
      <c r="H1302" s="650" t="s">
        <v>582</v>
      </c>
      <c r="I1302" s="650" t="s">
        <v>4351</v>
      </c>
      <c r="J1302" s="650" t="s">
        <v>4352</v>
      </c>
      <c r="K1302" s="650" t="s">
        <v>2518</v>
      </c>
      <c r="L1302" s="651">
        <v>2111.88</v>
      </c>
      <c r="M1302" s="651">
        <v>8447.52</v>
      </c>
      <c r="N1302" s="650">
        <v>4</v>
      </c>
      <c r="O1302" s="731">
        <v>2</v>
      </c>
      <c r="P1302" s="651"/>
      <c r="Q1302" s="666">
        <v>0</v>
      </c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21</v>
      </c>
      <c r="B1303" s="650" t="s">
        <v>581</v>
      </c>
      <c r="C1303" s="650">
        <v>89301212</v>
      </c>
      <c r="D1303" s="729" t="s">
        <v>5559</v>
      </c>
      <c r="E1303" s="730" t="s">
        <v>3645</v>
      </c>
      <c r="F1303" s="650" t="s">
        <v>3625</v>
      </c>
      <c r="G1303" s="650" t="s">
        <v>3707</v>
      </c>
      <c r="H1303" s="650" t="s">
        <v>582</v>
      </c>
      <c r="I1303" s="650" t="s">
        <v>1127</v>
      </c>
      <c r="J1303" s="650" t="s">
        <v>803</v>
      </c>
      <c r="K1303" s="650" t="s">
        <v>1035</v>
      </c>
      <c r="L1303" s="651">
        <v>118.82</v>
      </c>
      <c r="M1303" s="651">
        <v>118.82</v>
      </c>
      <c r="N1303" s="650">
        <v>1</v>
      </c>
      <c r="O1303" s="731">
        <v>0.5</v>
      </c>
      <c r="P1303" s="651"/>
      <c r="Q1303" s="666">
        <v>0</v>
      </c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21</v>
      </c>
      <c r="B1304" s="650" t="s">
        <v>581</v>
      </c>
      <c r="C1304" s="650">
        <v>89301212</v>
      </c>
      <c r="D1304" s="729" t="s">
        <v>5559</v>
      </c>
      <c r="E1304" s="730" t="s">
        <v>3645</v>
      </c>
      <c r="F1304" s="650" t="s">
        <v>3625</v>
      </c>
      <c r="G1304" s="650" t="s">
        <v>4849</v>
      </c>
      <c r="H1304" s="650" t="s">
        <v>582</v>
      </c>
      <c r="I1304" s="650" t="s">
        <v>4850</v>
      </c>
      <c r="J1304" s="650" t="s">
        <v>4851</v>
      </c>
      <c r="K1304" s="650" t="s">
        <v>4852</v>
      </c>
      <c r="L1304" s="651">
        <v>0</v>
      </c>
      <c r="M1304" s="651">
        <v>0</v>
      </c>
      <c r="N1304" s="650">
        <v>2</v>
      </c>
      <c r="O1304" s="731">
        <v>2</v>
      </c>
      <c r="P1304" s="651">
        <v>0</v>
      </c>
      <c r="Q1304" s="666"/>
      <c r="R1304" s="650">
        <v>1</v>
      </c>
      <c r="S1304" s="666">
        <v>0.5</v>
      </c>
      <c r="T1304" s="731">
        <v>1</v>
      </c>
      <c r="U1304" s="689">
        <v>0.5</v>
      </c>
    </row>
    <row r="1305" spans="1:21" ht="14.4" customHeight="1" x14ac:dyDescent="0.3">
      <c r="A1305" s="649">
        <v>21</v>
      </c>
      <c r="B1305" s="650" t="s">
        <v>581</v>
      </c>
      <c r="C1305" s="650">
        <v>89301212</v>
      </c>
      <c r="D1305" s="729" t="s">
        <v>5559</v>
      </c>
      <c r="E1305" s="730" t="s">
        <v>3645</v>
      </c>
      <c r="F1305" s="650" t="s">
        <v>3625</v>
      </c>
      <c r="G1305" s="650" t="s">
        <v>3662</v>
      </c>
      <c r="H1305" s="650" t="s">
        <v>582</v>
      </c>
      <c r="I1305" s="650" t="s">
        <v>3718</v>
      </c>
      <c r="J1305" s="650" t="s">
        <v>761</v>
      </c>
      <c r="K1305" s="650" t="s">
        <v>3531</v>
      </c>
      <c r="L1305" s="651">
        <v>115.3</v>
      </c>
      <c r="M1305" s="651">
        <v>115.3</v>
      </c>
      <c r="N1305" s="650">
        <v>1</v>
      </c>
      <c r="O1305" s="731">
        <v>1</v>
      </c>
      <c r="P1305" s="651"/>
      <c r="Q1305" s="666">
        <v>0</v>
      </c>
      <c r="R1305" s="650"/>
      <c r="S1305" s="666">
        <v>0</v>
      </c>
      <c r="T1305" s="731"/>
      <c r="U1305" s="689">
        <v>0</v>
      </c>
    </row>
    <row r="1306" spans="1:21" ht="14.4" customHeight="1" x14ac:dyDescent="0.3">
      <c r="A1306" s="649">
        <v>21</v>
      </c>
      <c r="B1306" s="650" t="s">
        <v>581</v>
      </c>
      <c r="C1306" s="650">
        <v>89301212</v>
      </c>
      <c r="D1306" s="729" t="s">
        <v>5559</v>
      </c>
      <c r="E1306" s="730" t="s">
        <v>3645</v>
      </c>
      <c r="F1306" s="650" t="s">
        <v>3625</v>
      </c>
      <c r="G1306" s="650" t="s">
        <v>4853</v>
      </c>
      <c r="H1306" s="650" t="s">
        <v>1839</v>
      </c>
      <c r="I1306" s="650" t="s">
        <v>4854</v>
      </c>
      <c r="J1306" s="650" t="s">
        <v>4855</v>
      </c>
      <c r="K1306" s="650" t="s">
        <v>4856</v>
      </c>
      <c r="L1306" s="651">
        <v>195.92</v>
      </c>
      <c r="M1306" s="651">
        <v>195.92</v>
      </c>
      <c r="N1306" s="650">
        <v>1</v>
      </c>
      <c r="O1306" s="731">
        <v>0.5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21</v>
      </c>
      <c r="B1307" s="650" t="s">
        <v>581</v>
      </c>
      <c r="C1307" s="650">
        <v>89301212</v>
      </c>
      <c r="D1307" s="729" t="s">
        <v>5559</v>
      </c>
      <c r="E1307" s="730" t="s">
        <v>3645</v>
      </c>
      <c r="F1307" s="650" t="s">
        <v>3625</v>
      </c>
      <c r="G1307" s="650" t="s">
        <v>4857</v>
      </c>
      <c r="H1307" s="650" t="s">
        <v>582</v>
      </c>
      <c r="I1307" s="650" t="s">
        <v>4858</v>
      </c>
      <c r="J1307" s="650" t="s">
        <v>4859</v>
      </c>
      <c r="K1307" s="650" t="s">
        <v>4860</v>
      </c>
      <c r="L1307" s="651">
        <v>0</v>
      </c>
      <c r="M1307" s="651">
        <v>0</v>
      </c>
      <c r="N1307" s="650">
        <v>1</v>
      </c>
      <c r="O1307" s="731">
        <v>1</v>
      </c>
      <c r="P1307" s="651"/>
      <c r="Q1307" s="666"/>
      <c r="R1307" s="650"/>
      <c r="S1307" s="666">
        <v>0</v>
      </c>
      <c r="T1307" s="731"/>
      <c r="U1307" s="689">
        <v>0</v>
      </c>
    </row>
    <row r="1308" spans="1:21" ht="14.4" customHeight="1" x14ac:dyDescent="0.3">
      <c r="A1308" s="649">
        <v>21</v>
      </c>
      <c r="B1308" s="650" t="s">
        <v>581</v>
      </c>
      <c r="C1308" s="650">
        <v>89301212</v>
      </c>
      <c r="D1308" s="729" t="s">
        <v>5559</v>
      </c>
      <c r="E1308" s="730" t="s">
        <v>3645</v>
      </c>
      <c r="F1308" s="650" t="s">
        <v>3625</v>
      </c>
      <c r="G1308" s="650" t="s">
        <v>3675</v>
      </c>
      <c r="H1308" s="650" t="s">
        <v>582</v>
      </c>
      <c r="I1308" s="650" t="s">
        <v>2164</v>
      </c>
      <c r="J1308" s="650" t="s">
        <v>2165</v>
      </c>
      <c r="K1308" s="650" t="s">
        <v>3676</v>
      </c>
      <c r="L1308" s="651">
        <v>50.27</v>
      </c>
      <c r="M1308" s="651">
        <v>100.54</v>
      </c>
      <c r="N1308" s="650">
        <v>2</v>
      </c>
      <c r="O1308" s="731">
        <v>1.5</v>
      </c>
      <c r="P1308" s="651">
        <v>50.27</v>
      </c>
      <c r="Q1308" s="666">
        <v>0.5</v>
      </c>
      <c r="R1308" s="650">
        <v>1</v>
      </c>
      <c r="S1308" s="666">
        <v>0.5</v>
      </c>
      <c r="T1308" s="731">
        <v>0.5</v>
      </c>
      <c r="U1308" s="689">
        <v>0.33333333333333331</v>
      </c>
    </row>
    <row r="1309" spans="1:21" ht="14.4" customHeight="1" x14ac:dyDescent="0.3">
      <c r="A1309" s="649">
        <v>21</v>
      </c>
      <c r="B1309" s="650" t="s">
        <v>581</v>
      </c>
      <c r="C1309" s="650">
        <v>89301212</v>
      </c>
      <c r="D1309" s="729" t="s">
        <v>5559</v>
      </c>
      <c r="E1309" s="730" t="s">
        <v>3645</v>
      </c>
      <c r="F1309" s="650" t="s">
        <v>3625</v>
      </c>
      <c r="G1309" s="650" t="s">
        <v>3901</v>
      </c>
      <c r="H1309" s="650" t="s">
        <v>582</v>
      </c>
      <c r="I1309" s="650" t="s">
        <v>1037</v>
      </c>
      <c r="J1309" s="650" t="s">
        <v>1038</v>
      </c>
      <c r="K1309" s="650" t="s">
        <v>3902</v>
      </c>
      <c r="L1309" s="651">
        <v>0</v>
      </c>
      <c r="M1309" s="651">
        <v>0</v>
      </c>
      <c r="N1309" s="650">
        <v>1</v>
      </c>
      <c r="O1309" s="731">
        <v>0.5</v>
      </c>
      <c r="P1309" s="651"/>
      <c r="Q1309" s="666"/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21</v>
      </c>
      <c r="B1310" s="650" t="s">
        <v>581</v>
      </c>
      <c r="C1310" s="650">
        <v>89301212</v>
      </c>
      <c r="D1310" s="729" t="s">
        <v>5559</v>
      </c>
      <c r="E1310" s="730" t="s">
        <v>3645</v>
      </c>
      <c r="F1310" s="650" t="s">
        <v>3625</v>
      </c>
      <c r="G1310" s="650" t="s">
        <v>4563</v>
      </c>
      <c r="H1310" s="650" t="s">
        <v>582</v>
      </c>
      <c r="I1310" s="650" t="s">
        <v>4861</v>
      </c>
      <c r="J1310" s="650" t="s">
        <v>4862</v>
      </c>
      <c r="K1310" s="650" t="s">
        <v>4863</v>
      </c>
      <c r="L1310" s="651">
        <v>0</v>
      </c>
      <c r="M1310" s="651">
        <v>0</v>
      </c>
      <c r="N1310" s="650">
        <v>1</v>
      </c>
      <c r="O1310" s="731">
        <v>0.5</v>
      </c>
      <c r="P1310" s="651"/>
      <c r="Q1310" s="666"/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21</v>
      </c>
      <c r="B1311" s="650" t="s">
        <v>581</v>
      </c>
      <c r="C1311" s="650">
        <v>89301212</v>
      </c>
      <c r="D1311" s="729" t="s">
        <v>5559</v>
      </c>
      <c r="E1311" s="730" t="s">
        <v>3645</v>
      </c>
      <c r="F1311" s="650" t="s">
        <v>3625</v>
      </c>
      <c r="G1311" s="650" t="s">
        <v>4563</v>
      </c>
      <c r="H1311" s="650" t="s">
        <v>582</v>
      </c>
      <c r="I1311" s="650" t="s">
        <v>4864</v>
      </c>
      <c r="J1311" s="650" t="s">
        <v>4865</v>
      </c>
      <c r="K1311" s="650" t="s">
        <v>4866</v>
      </c>
      <c r="L1311" s="651">
        <v>0</v>
      </c>
      <c r="M1311" s="651">
        <v>0</v>
      </c>
      <c r="N1311" s="650">
        <v>2</v>
      </c>
      <c r="O1311" s="731">
        <v>0.5</v>
      </c>
      <c r="P1311" s="651"/>
      <c r="Q1311" s="666"/>
      <c r="R1311" s="650"/>
      <c r="S1311" s="666">
        <v>0</v>
      </c>
      <c r="T1311" s="731"/>
      <c r="U1311" s="689">
        <v>0</v>
      </c>
    </row>
    <row r="1312" spans="1:21" ht="14.4" customHeight="1" x14ac:dyDescent="0.3">
      <c r="A1312" s="649">
        <v>21</v>
      </c>
      <c r="B1312" s="650" t="s">
        <v>581</v>
      </c>
      <c r="C1312" s="650">
        <v>89301212</v>
      </c>
      <c r="D1312" s="729" t="s">
        <v>5559</v>
      </c>
      <c r="E1312" s="730" t="s">
        <v>3645</v>
      </c>
      <c r="F1312" s="650" t="s">
        <v>3625</v>
      </c>
      <c r="G1312" s="650" t="s">
        <v>3762</v>
      </c>
      <c r="H1312" s="650" t="s">
        <v>1839</v>
      </c>
      <c r="I1312" s="650" t="s">
        <v>2121</v>
      </c>
      <c r="J1312" s="650" t="s">
        <v>2122</v>
      </c>
      <c r="K1312" s="650" t="s">
        <v>3490</v>
      </c>
      <c r="L1312" s="651">
        <v>804.58</v>
      </c>
      <c r="M1312" s="651">
        <v>3218.32</v>
      </c>
      <c r="N1312" s="650">
        <v>4</v>
      </c>
      <c r="O1312" s="731">
        <v>2</v>
      </c>
      <c r="P1312" s="651"/>
      <c r="Q1312" s="666">
        <v>0</v>
      </c>
      <c r="R1312" s="650"/>
      <c r="S1312" s="666">
        <v>0</v>
      </c>
      <c r="T1312" s="731"/>
      <c r="U1312" s="689">
        <v>0</v>
      </c>
    </row>
    <row r="1313" spans="1:21" ht="14.4" customHeight="1" x14ac:dyDescent="0.3">
      <c r="A1313" s="649">
        <v>21</v>
      </c>
      <c r="B1313" s="650" t="s">
        <v>581</v>
      </c>
      <c r="C1313" s="650">
        <v>89301212</v>
      </c>
      <c r="D1313" s="729" t="s">
        <v>5559</v>
      </c>
      <c r="E1313" s="730" t="s">
        <v>3645</v>
      </c>
      <c r="F1313" s="650" t="s">
        <v>3625</v>
      </c>
      <c r="G1313" s="650" t="s">
        <v>4417</v>
      </c>
      <c r="H1313" s="650" t="s">
        <v>582</v>
      </c>
      <c r="I1313" s="650" t="s">
        <v>4867</v>
      </c>
      <c r="J1313" s="650" t="s">
        <v>2613</v>
      </c>
      <c r="K1313" s="650" t="s">
        <v>4868</v>
      </c>
      <c r="L1313" s="651">
        <v>0</v>
      </c>
      <c r="M1313" s="651">
        <v>0</v>
      </c>
      <c r="N1313" s="650">
        <v>1</v>
      </c>
      <c r="O1313" s="731">
        <v>0.5</v>
      </c>
      <c r="P1313" s="651"/>
      <c r="Q1313" s="666"/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21</v>
      </c>
      <c r="B1314" s="650" t="s">
        <v>581</v>
      </c>
      <c r="C1314" s="650">
        <v>89301212</v>
      </c>
      <c r="D1314" s="729" t="s">
        <v>5559</v>
      </c>
      <c r="E1314" s="730" t="s">
        <v>3645</v>
      </c>
      <c r="F1314" s="650" t="s">
        <v>3625</v>
      </c>
      <c r="G1314" s="650" t="s">
        <v>4011</v>
      </c>
      <c r="H1314" s="650" t="s">
        <v>582</v>
      </c>
      <c r="I1314" s="650" t="s">
        <v>2202</v>
      </c>
      <c r="J1314" s="650" t="s">
        <v>2203</v>
      </c>
      <c r="K1314" s="650" t="s">
        <v>2204</v>
      </c>
      <c r="L1314" s="651">
        <v>120.37</v>
      </c>
      <c r="M1314" s="651">
        <v>120.37</v>
      </c>
      <c r="N1314" s="650">
        <v>1</v>
      </c>
      <c r="O1314" s="731">
        <v>0.5</v>
      </c>
      <c r="P1314" s="651">
        <v>120.37</v>
      </c>
      <c r="Q1314" s="666">
        <v>1</v>
      </c>
      <c r="R1314" s="650">
        <v>1</v>
      </c>
      <c r="S1314" s="666">
        <v>1</v>
      </c>
      <c r="T1314" s="731">
        <v>0.5</v>
      </c>
      <c r="U1314" s="689">
        <v>1</v>
      </c>
    </row>
    <row r="1315" spans="1:21" ht="14.4" customHeight="1" x14ac:dyDescent="0.3">
      <c r="A1315" s="649">
        <v>21</v>
      </c>
      <c r="B1315" s="650" t="s">
        <v>581</v>
      </c>
      <c r="C1315" s="650">
        <v>89301212</v>
      </c>
      <c r="D1315" s="729" t="s">
        <v>5559</v>
      </c>
      <c r="E1315" s="730" t="s">
        <v>3645</v>
      </c>
      <c r="F1315" s="650" t="s">
        <v>3625</v>
      </c>
      <c r="G1315" s="650" t="s">
        <v>3784</v>
      </c>
      <c r="H1315" s="650" t="s">
        <v>1839</v>
      </c>
      <c r="I1315" s="650" t="s">
        <v>2256</v>
      </c>
      <c r="J1315" s="650" t="s">
        <v>2257</v>
      </c>
      <c r="K1315" s="650" t="s">
        <v>3461</v>
      </c>
      <c r="L1315" s="651">
        <v>69.86</v>
      </c>
      <c r="M1315" s="651">
        <v>139.72</v>
      </c>
      <c r="N1315" s="650">
        <v>2</v>
      </c>
      <c r="O1315" s="731">
        <v>1</v>
      </c>
      <c r="P1315" s="651"/>
      <c r="Q1315" s="666">
        <v>0</v>
      </c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21</v>
      </c>
      <c r="B1316" s="650" t="s">
        <v>581</v>
      </c>
      <c r="C1316" s="650">
        <v>89301212</v>
      </c>
      <c r="D1316" s="729" t="s">
        <v>5559</v>
      </c>
      <c r="E1316" s="730" t="s">
        <v>3645</v>
      </c>
      <c r="F1316" s="650" t="s">
        <v>3625</v>
      </c>
      <c r="G1316" s="650" t="s">
        <v>3672</v>
      </c>
      <c r="H1316" s="650" t="s">
        <v>582</v>
      </c>
      <c r="I1316" s="650" t="s">
        <v>3791</v>
      </c>
      <c r="J1316" s="650" t="s">
        <v>3674</v>
      </c>
      <c r="K1316" s="650" t="s">
        <v>793</v>
      </c>
      <c r="L1316" s="651">
        <v>97.97</v>
      </c>
      <c r="M1316" s="651">
        <v>97.97</v>
      </c>
      <c r="N1316" s="650">
        <v>1</v>
      </c>
      <c r="O1316" s="731">
        <v>1</v>
      </c>
      <c r="P1316" s="651"/>
      <c r="Q1316" s="666">
        <v>0</v>
      </c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21</v>
      </c>
      <c r="B1317" s="650" t="s">
        <v>581</v>
      </c>
      <c r="C1317" s="650">
        <v>89301212</v>
      </c>
      <c r="D1317" s="729" t="s">
        <v>5559</v>
      </c>
      <c r="E1317" s="730" t="s">
        <v>3645</v>
      </c>
      <c r="F1317" s="650" t="s">
        <v>3625</v>
      </c>
      <c r="G1317" s="650" t="s">
        <v>3806</v>
      </c>
      <c r="H1317" s="650" t="s">
        <v>582</v>
      </c>
      <c r="I1317" s="650" t="s">
        <v>2333</v>
      </c>
      <c r="J1317" s="650" t="s">
        <v>3807</v>
      </c>
      <c r="K1317" s="650" t="s">
        <v>3808</v>
      </c>
      <c r="L1317" s="651">
        <v>22.88</v>
      </c>
      <c r="M1317" s="651">
        <v>22.88</v>
      </c>
      <c r="N1317" s="650">
        <v>1</v>
      </c>
      <c r="O1317" s="731">
        <v>0.5</v>
      </c>
      <c r="P1317" s="651"/>
      <c r="Q1317" s="666">
        <v>0</v>
      </c>
      <c r="R1317" s="650"/>
      <c r="S1317" s="666">
        <v>0</v>
      </c>
      <c r="T1317" s="731"/>
      <c r="U1317" s="689">
        <v>0</v>
      </c>
    </row>
    <row r="1318" spans="1:21" ht="14.4" customHeight="1" x14ac:dyDescent="0.3">
      <c r="A1318" s="649">
        <v>21</v>
      </c>
      <c r="B1318" s="650" t="s">
        <v>581</v>
      </c>
      <c r="C1318" s="650">
        <v>89301212</v>
      </c>
      <c r="D1318" s="729" t="s">
        <v>5559</v>
      </c>
      <c r="E1318" s="730" t="s">
        <v>3645</v>
      </c>
      <c r="F1318" s="650" t="s">
        <v>3625</v>
      </c>
      <c r="G1318" s="650" t="s">
        <v>3806</v>
      </c>
      <c r="H1318" s="650" t="s">
        <v>582</v>
      </c>
      <c r="I1318" s="650" t="s">
        <v>1294</v>
      </c>
      <c r="J1318" s="650" t="s">
        <v>3809</v>
      </c>
      <c r="K1318" s="650" t="s">
        <v>3810</v>
      </c>
      <c r="L1318" s="651">
        <v>91.52</v>
      </c>
      <c r="M1318" s="651">
        <v>183.04</v>
      </c>
      <c r="N1318" s="650">
        <v>2</v>
      </c>
      <c r="O1318" s="731">
        <v>0.5</v>
      </c>
      <c r="P1318" s="651"/>
      <c r="Q1318" s="666">
        <v>0</v>
      </c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21</v>
      </c>
      <c r="B1319" s="650" t="s">
        <v>581</v>
      </c>
      <c r="C1319" s="650">
        <v>89301212</v>
      </c>
      <c r="D1319" s="729" t="s">
        <v>5559</v>
      </c>
      <c r="E1319" s="730" t="s">
        <v>3645</v>
      </c>
      <c r="F1319" s="650" t="s">
        <v>3625</v>
      </c>
      <c r="G1319" s="650" t="s">
        <v>4869</v>
      </c>
      <c r="H1319" s="650" t="s">
        <v>582</v>
      </c>
      <c r="I1319" s="650" t="s">
        <v>4870</v>
      </c>
      <c r="J1319" s="650" t="s">
        <v>4871</v>
      </c>
      <c r="K1319" s="650" t="s">
        <v>4872</v>
      </c>
      <c r="L1319" s="651">
        <v>0</v>
      </c>
      <c r="M1319" s="651">
        <v>0</v>
      </c>
      <c r="N1319" s="650">
        <v>1</v>
      </c>
      <c r="O1319" s="731">
        <v>1</v>
      </c>
      <c r="P1319" s="651">
        <v>0</v>
      </c>
      <c r="Q1319" s="666"/>
      <c r="R1319" s="650">
        <v>1</v>
      </c>
      <c r="S1319" s="666">
        <v>1</v>
      </c>
      <c r="T1319" s="731">
        <v>1</v>
      </c>
      <c r="U1319" s="689">
        <v>1</v>
      </c>
    </row>
    <row r="1320" spans="1:21" ht="14.4" customHeight="1" x14ac:dyDescent="0.3">
      <c r="A1320" s="649">
        <v>21</v>
      </c>
      <c r="B1320" s="650" t="s">
        <v>581</v>
      </c>
      <c r="C1320" s="650">
        <v>89301212</v>
      </c>
      <c r="D1320" s="729" t="s">
        <v>5559</v>
      </c>
      <c r="E1320" s="730" t="s">
        <v>3645</v>
      </c>
      <c r="F1320" s="650" t="s">
        <v>3625</v>
      </c>
      <c r="G1320" s="650" t="s">
        <v>3813</v>
      </c>
      <c r="H1320" s="650" t="s">
        <v>582</v>
      </c>
      <c r="I1320" s="650" t="s">
        <v>4076</v>
      </c>
      <c r="J1320" s="650" t="s">
        <v>2227</v>
      </c>
      <c r="K1320" s="650" t="s">
        <v>4077</v>
      </c>
      <c r="L1320" s="651">
        <v>0</v>
      </c>
      <c r="M1320" s="651">
        <v>0</v>
      </c>
      <c r="N1320" s="650">
        <v>1</v>
      </c>
      <c r="O1320" s="731">
        <v>1</v>
      </c>
      <c r="P1320" s="651"/>
      <c r="Q1320" s="666"/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21</v>
      </c>
      <c r="B1321" s="650" t="s">
        <v>581</v>
      </c>
      <c r="C1321" s="650">
        <v>89301212</v>
      </c>
      <c r="D1321" s="729" t="s">
        <v>5559</v>
      </c>
      <c r="E1321" s="730" t="s">
        <v>3645</v>
      </c>
      <c r="F1321" s="650" t="s">
        <v>3625</v>
      </c>
      <c r="G1321" s="650" t="s">
        <v>4081</v>
      </c>
      <c r="H1321" s="650" t="s">
        <v>1839</v>
      </c>
      <c r="I1321" s="650" t="s">
        <v>3003</v>
      </c>
      <c r="J1321" s="650" t="s">
        <v>3571</v>
      </c>
      <c r="K1321" s="650" t="s">
        <v>3572</v>
      </c>
      <c r="L1321" s="651">
        <v>514.67999999999995</v>
      </c>
      <c r="M1321" s="651">
        <v>514.67999999999995</v>
      </c>
      <c r="N1321" s="650">
        <v>1</v>
      </c>
      <c r="O1321" s="731">
        <v>0.5</v>
      </c>
      <c r="P1321" s="651">
        <v>514.67999999999995</v>
      </c>
      <c r="Q1321" s="666">
        <v>1</v>
      </c>
      <c r="R1321" s="650">
        <v>1</v>
      </c>
      <c r="S1321" s="666">
        <v>1</v>
      </c>
      <c r="T1321" s="731">
        <v>0.5</v>
      </c>
      <c r="U1321" s="689">
        <v>1</v>
      </c>
    </row>
    <row r="1322" spans="1:21" ht="14.4" customHeight="1" x14ac:dyDescent="0.3">
      <c r="A1322" s="649">
        <v>21</v>
      </c>
      <c r="B1322" s="650" t="s">
        <v>581</v>
      </c>
      <c r="C1322" s="650">
        <v>89301212</v>
      </c>
      <c r="D1322" s="729" t="s">
        <v>5559</v>
      </c>
      <c r="E1322" s="730" t="s">
        <v>3645</v>
      </c>
      <c r="F1322" s="650" t="s">
        <v>3625</v>
      </c>
      <c r="G1322" s="650" t="s">
        <v>3831</v>
      </c>
      <c r="H1322" s="650" t="s">
        <v>1839</v>
      </c>
      <c r="I1322" s="650" t="s">
        <v>1920</v>
      </c>
      <c r="J1322" s="650" t="s">
        <v>1917</v>
      </c>
      <c r="K1322" s="650" t="s">
        <v>2826</v>
      </c>
      <c r="L1322" s="651">
        <v>98.23</v>
      </c>
      <c r="M1322" s="651">
        <v>196.46</v>
      </c>
      <c r="N1322" s="650">
        <v>2</v>
      </c>
      <c r="O1322" s="731">
        <v>1.5</v>
      </c>
      <c r="P1322" s="651"/>
      <c r="Q1322" s="666">
        <v>0</v>
      </c>
      <c r="R1322" s="650"/>
      <c r="S1322" s="666">
        <v>0</v>
      </c>
      <c r="T1322" s="731"/>
      <c r="U1322" s="689">
        <v>0</v>
      </c>
    </row>
    <row r="1323" spans="1:21" ht="14.4" customHeight="1" x14ac:dyDescent="0.3">
      <c r="A1323" s="649">
        <v>21</v>
      </c>
      <c r="B1323" s="650" t="s">
        <v>581</v>
      </c>
      <c r="C1323" s="650">
        <v>89301212</v>
      </c>
      <c r="D1323" s="729" t="s">
        <v>5559</v>
      </c>
      <c r="E1323" s="730" t="s">
        <v>3645</v>
      </c>
      <c r="F1323" s="650" t="s">
        <v>3625</v>
      </c>
      <c r="G1323" s="650" t="s">
        <v>3836</v>
      </c>
      <c r="H1323" s="650" t="s">
        <v>582</v>
      </c>
      <c r="I1323" s="650" t="s">
        <v>1733</v>
      </c>
      <c r="J1323" s="650" t="s">
        <v>1734</v>
      </c>
      <c r="K1323" s="650" t="s">
        <v>980</v>
      </c>
      <c r="L1323" s="651">
        <v>0</v>
      </c>
      <c r="M1323" s="651">
        <v>0</v>
      </c>
      <c r="N1323" s="650">
        <v>2</v>
      </c>
      <c r="O1323" s="731">
        <v>1.5</v>
      </c>
      <c r="P1323" s="651">
        <v>0</v>
      </c>
      <c r="Q1323" s="666"/>
      <c r="R1323" s="650">
        <v>1</v>
      </c>
      <c r="S1323" s="666">
        <v>0.5</v>
      </c>
      <c r="T1323" s="731">
        <v>0.5</v>
      </c>
      <c r="U1323" s="689">
        <v>0.33333333333333331</v>
      </c>
    </row>
    <row r="1324" spans="1:21" ht="14.4" customHeight="1" x14ac:dyDescent="0.3">
      <c r="A1324" s="649">
        <v>21</v>
      </c>
      <c r="B1324" s="650" t="s">
        <v>581</v>
      </c>
      <c r="C1324" s="650">
        <v>89301212</v>
      </c>
      <c r="D1324" s="729" t="s">
        <v>5559</v>
      </c>
      <c r="E1324" s="730" t="s">
        <v>3645</v>
      </c>
      <c r="F1324" s="650" t="s">
        <v>3625</v>
      </c>
      <c r="G1324" s="650" t="s">
        <v>3836</v>
      </c>
      <c r="H1324" s="650" t="s">
        <v>582</v>
      </c>
      <c r="I1324" s="650" t="s">
        <v>3838</v>
      </c>
      <c r="J1324" s="650" t="s">
        <v>1734</v>
      </c>
      <c r="K1324" s="650" t="s">
        <v>3840</v>
      </c>
      <c r="L1324" s="651">
        <v>0</v>
      </c>
      <c r="M1324" s="651">
        <v>0</v>
      </c>
      <c r="N1324" s="650">
        <v>1</v>
      </c>
      <c r="O1324" s="731">
        <v>1</v>
      </c>
      <c r="P1324" s="651"/>
      <c r="Q1324" s="666"/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21</v>
      </c>
      <c r="B1325" s="650" t="s">
        <v>581</v>
      </c>
      <c r="C1325" s="650">
        <v>89301212</v>
      </c>
      <c r="D1325" s="729" t="s">
        <v>5559</v>
      </c>
      <c r="E1325" s="730" t="s">
        <v>3645</v>
      </c>
      <c r="F1325" s="650" t="s">
        <v>3625</v>
      </c>
      <c r="G1325" s="650" t="s">
        <v>3836</v>
      </c>
      <c r="H1325" s="650" t="s">
        <v>582</v>
      </c>
      <c r="I1325" s="650" t="s">
        <v>3841</v>
      </c>
      <c r="J1325" s="650" t="s">
        <v>3839</v>
      </c>
      <c r="K1325" s="650" t="s">
        <v>1903</v>
      </c>
      <c r="L1325" s="651">
        <v>0</v>
      </c>
      <c r="M1325" s="651">
        <v>0</v>
      </c>
      <c r="N1325" s="650">
        <v>1</v>
      </c>
      <c r="O1325" s="731">
        <v>1</v>
      </c>
      <c r="P1325" s="651"/>
      <c r="Q1325" s="666"/>
      <c r="R1325" s="650"/>
      <c r="S1325" s="666">
        <v>0</v>
      </c>
      <c r="T1325" s="731"/>
      <c r="U1325" s="689">
        <v>0</v>
      </c>
    </row>
    <row r="1326" spans="1:21" ht="14.4" customHeight="1" x14ac:dyDescent="0.3">
      <c r="A1326" s="649">
        <v>21</v>
      </c>
      <c r="B1326" s="650" t="s">
        <v>581</v>
      </c>
      <c r="C1326" s="650">
        <v>89301212</v>
      </c>
      <c r="D1326" s="729" t="s">
        <v>5559</v>
      </c>
      <c r="E1326" s="730" t="s">
        <v>3645</v>
      </c>
      <c r="F1326" s="650" t="s">
        <v>3625</v>
      </c>
      <c r="G1326" s="650" t="s">
        <v>4873</v>
      </c>
      <c r="H1326" s="650" t="s">
        <v>582</v>
      </c>
      <c r="I1326" s="650" t="s">
        <v>4874</v>
      </c>
      <c r="J1326" s="650" t="s">
        <v>4875</v>
      </c>
      <c r="K1326" s="650" t="s">
        <v>4876</v>
      </c>
      <c r="L1326" s="651">
        <v>0</v>
      </c>
      <c r="M1326" s="651">
        <v>0</v>
      </c>
      <c r="N1326" s="650">
        <v>1</v>
      </c>
      <c r="O1326" s="731">
        <v>1</v>
      </c>
      <c r="P1326" s="651">
        <v>0</v>
      </c>
      <c r="Q1326" s="666"/>
      <c r="R1326" s="650">
        <v>1</v>
      </c>
      <c r="S1326" s="666">
        <v>1</v>
      </c>
      <c r="T1326" s="731">
        <v>1</v>
      </c>
      <c r="U1326" s="689">
        <v>1</v>
      </c>
    </row>
    <row r="1327" spans="1:21" ht="14.4" customHeight="1" x14ac:dyDescent="0.3">
      <c r="A1327" s="649">
        <v>21</v>
      </c>
      <c r="B1327" s="650" t="s">
        <v>581</v>
      </c>
      <c r="C1327" s="650">
        <v>89301212</v>
      </c>
      <c r="D1327" s="729" t="s">
        <v>5559</v>
      </c>
      <c r="E1327" s="730" t="s">
        <v>3646</v>
      </c>
      <c r="F1327" s="650" t="s">
        <v>3625</v>
      </c>
      <c r="G1327" s="650" t="s">
        <v>3934</v>
      </c>
      <c r="H1327" s="650" t="s">
        <v>582</v>
      </c>
      <c r="I1327" s="650" t="s">
        <v>4877</v>
      </c>
      <c r="J1327" s="650" t="s">
        <v>3936</v>
      </c>
      <c r="K1327" s="650" t="s">
        <v>3567</v>
      </c>
      <c r="L1327" s="651">
        <v>184.22</v>
      </c>
      <c r="M1327" s="651">
        <v>184.22</v>
      </c>
      <c r="N1327" s="650">
        <v>1</v>
      </c>
      <c r="O1327" s="731">
        <v>1</v>
      </c>
      <c r="P1327" s="651">
        <v>184.22</v>
      </c>
      <c r="Q1327" s="666">
        <v>1</v>
      </c>
      <c r="R1327" s="650">
        <v>1</v>
      </c>
      <c r="S1327" s="666">
        <v>1</v>
      </c>
      <c r="T1327" s="731">
        <v>1</v>
      </c>
      <c r="U1327" s="689">
        <v>1</v>
      </c>
    </row>
    <row r="1328" spans="1:21" ht="14.4" customHeight="1" x14ac:dyDescent="0.3">
      <c r="A1328" s="649">
        <v>21</v>
      </c>
      <c r="B1328" s="650" t="s">
        <v>581</v>
      </c>
      <c r="C1328" s="650">
        <v>89301212</v>
      </c>
      <c r="D1328" s="729" t="s">
        <v>5559</v>
      </c>
      <c r="E1328" s="730" t="s">
        <v>3646</v>
      </c>
      <c r="F1328" s="650" t="s">
        <v>3625</v>
      </c>
      <c r="G1328" s="650" t="s">
        <v>4853</v>
      </c>
      <c r="H1328" s="650" t="s">
        <v>582</v>
      </c>
      <c r="I1328" s="650" t="s">
        <v>4878</v>
      </c>
      <c r="J1328" s="650" t="s">
        <v>4879</v>
      </c>
      <c r="K1328" s="650" t="s">
        <v>1829</v>
      </c>
      <c r="L1328" s="651">
        <v>0</v>
      </c>
      <c r="M1328" s="651">
        <v>0</v>
      </c>
      <c r="N1328" s="650">
        <v>1</v>
      </c>
      <c r="O1328" s="731">
        <v>0.5</v>
      </c>
      <c r="P1328" s="651"/>
      <c r="Q1328" s="666"/>
      <c r="R1328" s="650"/>
      <c r="S1328" s="666">
        <v>0</v>
      </c>
      <c r="T1328" s="731"/>
      <c r="U1328" s="689">
        <v>0</v>
      </c>
    </row>
    <row r="1329" spans="1:21" ht="14.4" customHeight="1" x14ac:dyDescent="0.3">
      <c r="A1329" s="649">
        <v>21</v>
      </c>
      <c r="B1329" s="650" t="s">
        <v>581</v>
      </c>
      <c r="C1329" s="650">
        <v>89301212</v>
      </c>
      <c r="D1329" s="729" t="s">
        <v>5559</v>
      </c>
      <c r="E1329" s="730" t="s">
        <v>3646</v>
      </c>
      <c r="F1329" s="650" t="s">
        <v>3625</v>
      </c>
      <c r="G1329" s="650" t="s">
        <v>4525</v>
      </c>
      <c r="H1329" s="650" t="s">
        <v>1839</v>
      </c>
      <c r="I1329" s="650" t="s">
        <v>4703</v>
      </c>
      <c r="J1329" s="650" t="s">
        <v>4527</v>
      </c>
      <c r="K1329" s="650" t="s">
        <v>4704</v>
      </c>
      <c r="L1329" s="651">
        <v>2413.7600000000002</v>
      </c>
      <c r="M1329" s="651">
        <v>2413.7600000000002</v>
      </c>
      <c r="N1329" s="650">
        <v>1</v>
      </c>
      <c r="O1329" s="731">
        <v>0.5</v>
      </c>
      <c r="P1329" s="651">
        <v>2413.7600000000002</v>
      </c>
      <c r="Q1329" s="666">
        <v>1</v>
      </c>
      <c r="R1329" s="650">
        <v>1</v>
      </c>
      <c r="S1329" s="666">
        <v>1</v>
      </c>
      <c r="T1329" s="731">
        <v>0.5</v>
      </c>
      <c r="U1329" s="689">
        <v>1</v>
      </c>
    </row>
    <row r="1330" spans="1:21" ht="14.4" customHeight="1" x14ac:dyDescent="0.3">
      <c r="A1330" s="649">
        <v>21</v>
      </c>
      <c r="B1330" s="650" t="s">
        <v>581</v>
      </c>
      <c r="C1330" s="650">
        <v>89301212</v>
      </c>
      <c r="D1330" s="729" t="s">
        <v>5559</v>
      </c>
      <c r="E1330" s="730" t="s">
        <v>3646</v>
      </c>
      <c r="F1330" s="650" t="s">
        <v>3625</v>
      </c>
      <c r="G1330" s="650" t="s">
        <v>3987</v>
      </c>
      <c r="H1330" s="650" t="s">
        <v>582</v>
      </c>
      <c r="I1330" s="650" t="s">
        <v>4457</v>
      </c>
      <c r="J1330" s="650" t="s">
        <v>4458</v>
      </c>
      <c r="K1330" s="650" t="s">
        <v>4459</v>
      </c>
      <c r="L1330" s="651">
        <v>6196.71</v>
      </c>
      <c r="M1330" s="651">
        <v>12393.42</v>
      </c>
      <c r="N1330" s="650">
        <v>2</v>
      </c>
      <c r="O1330" s="731">
        <v>0.5</v>
      </c>
      <c r="P1330" s="651">
        <v>12393.42</v>
      </c>
      <c r="Q1330" s="666">
        <v>1</v>
      </c>
      <c r="R1330" s="650">
        <v>2</v>
      </c>
      <c r="S1330" s="666">
        <v>1</v>
      </c>
      <c r="T1330" s="731">
        <v>0.5</v>
      </c>
      <c r="U1330" s="689">
        <v>1</v>
      </c>
    </row>
    <row r="1331" spans="1:21" ht="14.4" customHeight="1" x14ac:dyDescent="0.3">
      <c r="A1331" s="649">
        <v>21</v>
      </c>
      <c r="B1331" s="650" t="s">
        <v>581</v>
      </c>
      <c r="C1331" s="650">
        <v>89301212</v>
      </c>
      <c r="D1331" s="729" t="s">
        <v>5559</v>
      </c>
      <c r="E1331" s="730" t="s">
        <v>3646</v>
      </c>
      <c r="F1331" s="650" t="s">
        <v>3625</v>
      </c>
      <c r="G1331" s="650" t="s">
        <v>3762</v>
      </c>
      <c r="H1331" s="650" t="s">
        <v>1839</v>
      </c>
      <c r="I1331" s="650" t="s">
        <v>2121</v>
      </c>
      <c r="J1331" s="650" t="s">
        <v>2122</v>
      </c>
      <c r="K1331" s="650" t="s">
        <v>3490</v>
      </c>
      <c r="L1331" s="651">
        <v>804.58</v>
      </c>
      <c r="M1331" s="651">
        <v>2413.7400000000002</v>
      </c>
      <c r="N1331" s="650">
        <v>3</v>
      </c>
      <c r="O1331" s="731">
        <v>1</v>
      </c>
      <c r="P1331" s="651">
        <v>2413.7400000000002</v>
      </c>
      <c r="Q1331" s="666">
        <v>1</v>
      </c>
      <c r="R1331" s="650">
        <v>3</v>
      </c>
      <c r="S1331" s="666">
        <v>1</v>
      </c>
      <c r="T1331" s="731">
        <v>1</v>
      </c>
      <c r="U1331" s="689">
        <v>1</v>
      </c>
    </row>
    <row r="1332" spans="1:21" ht="14.4" customHeight="1" x14ac:dyDescent="0.3">
      <c r="A1332" s="649">
        <v>21</v>
      </c>
      <c r="B1332" s="650" t="s">
        <v>581</v>
      </c>
      <c r="C1332" s="650">
        <v>89301212</v>
      </c>
      <c r="D1332" s="729" t="s">
        <v>5559</v>
      </c>
      <c r="E1332" s="730" t="s">
        <v>3646</v>
      </c>
      <c r="F1332" s="650" t="s">
        <v>3625</v>
      </c>
      <c r="G1332" s="650" t="s">
        <v>4880</v>
      </c>
      <c r="H1332" s="650" t="s">
        <v>582</v>
      </c>
      <c r="I1332" s="650" t="s">
        <v>4881</v>
      </c>
      <c r="J1332" s="650" t="s">
        <v>4882</v>
      </c>
      <c r="K1332" s="650" t="s">
        <v>4883</v>
      </c>
      <c r="L1332" s="651">
        <v>0</v>
      </c>
      <c r="M1332" s="651">
        <v>0</v>
      </c>
      <c r="N1332" s="650">
        <v>2</v>
      </c>
      <c r="O1332" s="731">
        <v>1</v>
      </c>
      <c r="P1332" s="651"/>
      <c r="Q1332" s="666"/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21</v>
      </c>
      <c r="B1333" s="650" t="s">
        <v>581</v>
      </c>
      <c r="C1333" s="650">
        <v>89301212</v>
      </c>
      <c r="D1333" s="729" t="s">
        <v>5559</v>
      </c>
      <c r="E1333" s="730" t="s">
        <v>3646</v>
      </c>
      <c r="F1333" s="650" t="s">
        <v>3625</v>
      </c>
      <c r="G1333" s="650" t="s">
        <v>4880</v>
      </c>
      <c r="H1333" s="650" t="s">
        <v>582</v>
      </c>
      <c r="I1333" s="650" t="s">
        <v>4884</v>
      </c>
      <c r="J1333" s="650" t="s">
        <v>4882</v>
      </c>
      <c r="K1333" s="650" t="s">
        <v>4885</v>
      </c>
      <c r="L1333" s="651">
        <v>0</v>
      </c>
      <c r="M1333" s="651">
        <v>0</v>
      </c>
      <c r="N1333" s="650">
        <v>1</v>
      </c>
      <c r="O1333" s="731">
        <v>1</v>
      </c>
      <c r="P1333" s="651"/>
      <c r="Q1333" s="666"/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21</v>
      </c>
      <c r="B1334" s="650" t="s">
        <v>581</v>
      </c>
      <c r="C1334" s="650">
        <v>89301212</v>
      </c>
      <c r="D1334" s="729" t="s">
        <v>5559</v>
      </c>
      <c r="E1334" s="730" t="s">
        <v>3646</v>
      </c>
      <c r="F1334" s="650" t="s">
        <v>3625</v>
      </c>
      <c r="G1334" s="650" t="s">
        <v>4880</v>
      </c>
      <c r="H1334" s="650" t="s">
        <v>582</v>
      </c>
      <c r="I1334" s="650" t="s">
        <v>4886</v>
      </c>
      <c r="J1334" s="650" t="s">
        <v>4887</v>
      </c>
      <c r="K1334" s="650" t="s">
        <v>4888</v>
      </c>
      <c r="L1334" s="651">
        <v>0</v>
      </c>
      <c r="M1334" s="651">
        <v>0</v>
      </c>
      <c r="N1334" s="650">
        <v>2</v>
      </c>
      <c r="O1334" s="731">
        <v>1</v>
      </c>
      <c r="P1334" s="651"/>
      <c r="Q1334" s="666"/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21</v>
      </c>
      <c r="B1335" s="650" t="s">
        <v>581</v>
      </c>
      <c r="C1335" s="650">
        <v>89301212</v>
      </c>
      <c r="D1335" s="729" t="s">
        <v>5559</v>
      </c>
      <c r="E1335" s="730" t="s">
        <v>3646</v>
      </c>
      <c r="F1335" s="650" t="s">
        <v>3625</v>
      </c>
      <c r="G1335" s="650" t="s">
        <v>3826</v>
      </c>
      <c r="H1335" s="650" t="s">
        <v>582</v>
      </c>
      <c r="I1335" s="650" t="s">
        <v>3827</v>
      </c>
      <c r="J1335" s="650" t="s">
        <v>2231</v>
      </c>
      <c r="K1335" s="650" t="s">
        <v>3828</v>
      </c>
      <c r="L1335" s="651">
        <v>23.46</v>
      </c>
      <c r="M1335" s="651">
        <v>46.92</v>
      </c>
      <c r="N1335" s="650">
        <v>2</v>
      </c>
      <c r="O1335" s="731">
        <v>1</v>
      </c>
      <c r="P1335" s="651">
        <v>46.92</v>
      </c>
      <c r="Q1335" s="666">
        <v>1</v>
      </c>
      <c r="R1335" s="650">
        <v>2</v>
      </c>
      <c r="S1335" s="666">
        <v>1</v>
      </c>
      <c r="T1335" s="731">
        <v>1</v>
      </c>
      <c r="U1335" s="689">
        <v>1</v>
      </c>
    </row>
    <row r="1336" spans="1:21" ht="14.4" customHeight="1" x14ac:dyDescent="0.3">
      <c r="A1336" s="649">
        <v>21</v>
      </c>
      <c r="B1336" s="650" t="s">
        <v>581</v>
      </c>
      <c r="C1336" s="650">
        <v>89301212</v>
      </c>
      <c r="D1336" s="729" t="s">
        <v>5559</v>
      </c>
      <c r="E1336" s="730" t="s">
        <v>3646</v>
      </c>
      <c r="F1336" s="650" t="s">
        <v>3625</v>
      </c>
      <c r="G1336" s="650" t="s">
        <v>3836</v>
      </c>
      <c r="H1336" s="650" t="s">
        <v>582</v>
      </c>
      <c r="I1336" s="650" t="s">
        <v>4324</v>
      </c>
      <c r="J1336" s="650" t="s">
        <v>4323</v>
      </c>
      <c r="K1336" s="650" t="s">
        <v>980</v>
      </c>
      <c r="L1336" s="651">
        <v>0</v>
      </c>
      <c r="M1336" s="651">
        <v>0</v>
      </c>
      <c r="N1336" s="650">
        <v>2</v>
      </c>
      <c r="O1336" s="731">
        <v>0.5</v>
      </c>
      <c r="P1336" s="651"/>
      <c r="Q1336" s="666"/>
      <c r="R1336" s="650"/>
      <c r="S1336" s="666">
        <v>0</v>
      </c>
      <c r="T1336" s="731"/>
      <c r="U1336" s="689">
        <v>0</v>
      </c>
    </row>
    <row r="1337" spans="1:21" ht="14.4" customHeight="1" x14ac:dyDescent="0.3">
      <c r="A1337" s="649">
        <v>21</v>
      </c>
      <c r="B1337" s="650" t="s">
        <v>581</v>
      </c>
      <c r="C1337" s="650">
        <v>89301212</v>
      </c>
      <c r="D1337" s="729" t="s">
        <v>5559</v>
      </c>
      <c r="E1337" s="730" t="s">
        <v>3646</v>
      </c>
      <c r="F1337" s="650" t="s">
        <v>3627</v>
      </c>
      <c r="G1337" s="650" t="s">
        <v>4330</v>
      </c>
      <c r="H1337" s="650" t="s">
        <v>582</v>
      </c>
      <c r="I1337" s="650" t="s">
        <v>4331</v>
      </c>
      <c r="J1337" s="650" t="s">
        <v>4332</v>
      </c>
      <c r="K1337" s="650" t="s">
        <v>4333</v>
      </c>
      <c r="L1337" s="651">
        <v>1800</v>
      </c>
      <c r="M1337" s="651">
        <v>3600</v>
      </c>
      <c r="N1337" s="650">
        <v>2</v>
      </c>
      <c r="O1337" s="731">
        <v>1</v>
      </c>
      <c r="P1337" s="651"/>
      <c r="Q1337" s="666">
        <v>0</v>
      </c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21</v>
      </c>
      <c r="B1338" s="650" t="s">
        <v>581</v>
      </c>
      <c r="C1338" s="650">
        <v>89301212</v>
      </c>
      <c r="D1338" s="729" t="s">
        <v>5559</v>
      </c>
      <c r="E1338" s="730" t="s">
        <v>3647</v>
      </c>
      <c r="F1338" s="650" t="s">
        <v>3625</v>
      </c>
      <c r="G1338" s="650" t="s">
        <v>3913</v>
      </c>
      <c r="H1338" s="650" t="s">
        <v>582</v>
      </c>
      <c r="I1338" s="650" t="s">
        <v>4889</v>
      </c>
      <c r="J1338" s="650" t="s">
        <v>4689</v>
      </c>
      <c r="K1338" s="650" t="s">
        <v>3916</v>
      </c>
      <c r="L1338" s="651">
        <v>275.23</v>
      </c>
      <c r="M1338" s="651">
        <v>550.46</v>
      </c>
      <c r="N1338" s="650">
        <v>2</v>
      </c>
      <c r="O1338" s="731">
        <v>0.5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21</v>
      </c>
      <c r="B1339" s="650" t="s">
        <v>581</v>
      </c>
      <c r="C1339" s="650">
        <v>89301212</v>
      </c>
      <c r="D1339" s="729" t="s">
        <v>5559</v>
      </c>
      <c r="E1339" s="730" t="s">
        <v>3647</v>
      </c>
      <c r="F1339" s="650" t="s">
        <v>3625</v>
      </c>
      <c r="G1339" s="650" t="s">
        <v>3913</v>
      </c>
      <c r="H1339" s="650" t="s">
        <v>582</v>
      </c>
      <c r="I1339" s="650" t="s">
        <v>4890</v>
      </c>
      <c r="J1339" s="650" t="s">
        <v>4891</v>
      </c>
      <c r="K1339" s="650" t="s">
        <v>4892</v>
      </c>
      <c r="L1339" s="651">
        <v>0</v>
      </c>
      <c r="M1339" s="651">
        <v>0</v>
      </c>
      <c r="N1339" s="650">
        <v>1</v>
      </c>
      <c r="O1339" s="731">
        <v>0.5</v>
      </c>
      <c r="P1339" s="651"/>
      <c r="Q1339" s="666"/>
      <c r="R1339" s="650"/>
      <c r="S1339" s="666">
        <v>0</v>
      </c>
      <c r="T1339" s="731"/>
      <c r="U1339" s="689">
        <v>0</v>
      </c>
    </row>
    <row r="1340" spans="1:21" ht="14.4" customHeight="1" x14ac:dyDescent="0.3">
      <c r="A1340" s="649">
        <v>21</v>
      </c>
      <c r="B1340" s="650" t="s">
        <v>581</v>
      </c>
      <c r="C1340" s="650">
        <v>89301212</v>
      </c>
      <c r="D1340" s="729" t="s">
        <v>5559</v>
      </c>
      <c r="E1340" s="730" t="s">
        <v>3647</v>
      </c>
      <c r="F1340" s="650" t="s">
        <v>3625</v>
      </c>
      <c r="G1340" s="650" t="s">
        <v>3677</v>
      </c>
      <c r="H1340" s="650" t="s">
        <v>582</v>
      </c>
      <c r="I1340" s="650" t="s">
        <v>695</v>
      </c>
      <c r="J1340" s="650" t="s">
        <v>696</v>
      </c>
      <c r="K1340" s="650" t="s">
        <v>3678</v>
      </c>
      <c r="L1340" s="651">
        <v>85.72</v>
      </c>
      <c r="M1340" s="651">
        <v>171.44</v>
      </c>
      <c r="N1340" s="650">
        <v>2</v>
      </c>
      <c r="O1340" s="731">
        <v>0.5</v>
      </c>
      <c r="P1340" s="651"/>
      <c r="Q1340" s="666">
        <v>0</v>
      </c>
      <c r="R1340" s="650"/>
      <c r="S1340" s="666">
        <v>0</v>
      </c>
      <c r="T1340" s="731"/>
      <c r="U1340" s="689">
        <v>0</v>
      </c>
    </row>
    <row r="1341" spans="1:21" ht="14.4" customHeight="1" x14ac:dyDescent="0.3">
      <c r="A1341" s="649">
        <v>21</v>
      </c>
      <c r="B1341" s="650" t="s">
        <v>581</v>
      </c>
      <c r="C1341" s="650">
        <v>89301212</v>
      </c>
      <c r="D1341" s="729" t="s">
        <v>5559</v>
      </c>
      <c r="E1341" s="730" t="s">
        <v>3647</v>
      </c>
      <c r="F1341" s="650" t="s">
        <v>3625</v>
      </c>
      <c r="G1341" s="650" t="s">
        <v>3677</v>
      </c>
      <c r="H1341" s="650" t="s">
        <v>582</v>
      </c>
      <c r="I1341" s="650" t="s">
        <v>3690</v>
      </c>
      <c r="J1341" s="650" t="s">
        <v>696</v>
      </c>
      <c r="K1341" s="650" t="s">
        <v>3691</v>
      </c>
      <c r="L1341" s="651">
        <v>141.38999999999999</v>
      </c>
      <c r="M1341" s="651">
        <v>141.38999999999999</v>
      </c>
      <c r="N1341" s="650">
        <v>1</v>
      </c>
      <c r="O1341" s="731">
        <v>0.5</v>
      </c>
      <c r="P1341" s="651"/>
      <c r="Q1341" s="666">
        <v>0</v>
      </c>
      <c r="R1341" s="650"/>
      <c r="S1341" s="666">
        <v>0</v>
      </c>
      <c r="T1341" s="731"/>
      <c r="U1341" s="689">
        <v>0</v>
      </c>
    </row>
    <row r="1342" spans="1:21" ht="14.4" customHeight="1" x14ac:dyDescent="0.3">
      <c r="A1342" s="649">
        <v>21</v>
      </c>
      <c r="B1342" s="650" t="s">
        <v>581</v>
      </c>
      <c r="C1342" s="650">
        <v>89301212</v>
      </c>
      <c r="D1342" s="729" t="s">
        <v>5559</v>
      </c>
      <c r="E1342" s="730" t="s">
        <v>3647</v>
      </c>
      <c r="F1342" s="650" t="s">
        <v>3625</v>
      </c>
      <c r="G1342" s="650" t="s">
        <v>3681</v>
      </c>
      <c r="H1342" s="650" t="s">
        <v>582</v>
      </c>
      <c r="I1342" s="650" t="s">
        <v>3682</v>
      </c>
      <c r="J1342" s="650" t="s">
        <v>3683</v>
      </c>
      <c r="K1342" s="650" t="s">
        <v>3684</v>
      </c>
      <c r="L1342" s="651">
        <v>1789.73</v>
      </c>
      <c r="M1342" s="651">
        <v>26845.95</v>
      </c>
      <c r="N1342" s="650">
        <v>15</v>
      </c>
      <c r="O1342" s="731">
        <v>6</v>
      </c>
      <c r="P1342" s="651">
        <v>17897.3</v>
      </c>
      <c r="Q1342" s="666">
        <v>0.66666666666666663</v>
      </c>
      <c r="R1342" s="650">
        <v>10</v>
      </c>
      <c r="S1342" s="666">
        <v>0.66666666666666663</v>
      </c>
      <c r="T1342" s="731">
        <v>4.5</v>
      </c>
      <c r="U1342" s="689">
        <v>0.75</v>
      </c>
    </row>
    <row r="1343" spans="1:21" ht="14.4" customHeight="1" x14ac:dyDescent="0.3">
      <c r="A1343" s="649">
        <v>21</v>
      </c>
      <c r="B1343" s="650" t="s">
        <v>581</v>
      </c>
      <c r="C1343" s="650">
        <v>89301212</v>
      </c>
      <c r="D1343" s="729" t="s">
        <v>5559</v>
      </c>
      <c r="E1343" s="730" t="s">
        <v>3647</v>
      </c>
      <c r="F1343" s="650" t="s">
        <v>3625</v>
      </c>
      <c r="G1343" s="650" t="s">
        <v>3924</v>
      </c>
      <c r="H1343" s="650" t="s">
        <v>582</v>
      </c>
      <c r="I1343" s="650" t="s">
        <v>2281</v>
      </c>
      <c r="J1343" s="650" t="s">
        <v>2282</v>
      </c>
      <c r="K1343" s="650" t="s">
        <v>855</v>
      </c>
      <c r="L1343" s="651">
        <v>67.040000000000006</v>
      </c>
      <c r="M1343" s="651">
        <v>134.08000000000001</v>
      </c>
      <c r="N1343" s="650">
        <v>2</v>
      </c>
      <c r="O1343" s="731">
        <v>1.5</v>
      </c>
      <c r="P1343" s="651">
        <v>67.040000000000006</v>
      </c>
      <c r="Q1343" s="666">
        <v>0.5</v>
      </c>
      <c r="R1343" s="650">
        <v>1</v>
      </c>
      <c r="S1343" s="666">
        <v>0.5</v>
      </c>
      <c r="T1343" s="731">
        <v>0.5</v>
      </c>
      <c r="U1343" s="689">
        <v>0.33333333333333331</v>
      </c>
    </row>
    <row r="1344" spans="1:21" ht="14.4" customHeight="1" x14ac:dyDescent="0.3">
      <c r="A1344" s="649">
        <v>21</v>
      </c>
      <c r="B1344" s="650" t="s">
        <v>581</v>
      </c>
      <c r="C1344" s="650">
        <v>89301212</v>
      </c>
      <c r="D1344" s="729" t="s">
        <v>5559</v>
      </c>
      <c r="E1344" s="730" t="s">
        <v>3647</v>
      </c>
      <c r="F1344" s="650" t="s">
        <v>3625</v>
      </c>
      <c r="G1344" s="650" t="s">
        <v>3700</v>
      </c>
      <c r="H1344" s="650" t="s">
        <v>582</v>
      </c>
      <c r="I1344" s="650" t="s">
        <v>930</v>
      </c>
      <c r="J1344" s="650" t="s">
        <v>4092</v>
      </c>
      <c r="K1344" s="650" t="s">
        <v>4093</v>
      </c>
      <c r="L1344" s="651">
        <v>0</v>
      </c>
      <c r="M1344" s="651">
        <v>0</v>
      </c>
      <c r="N1344" s="650">
        <v>2</v>
      </c>
      <c r="O1344" s="731">
        <v>1</v>
      </c>
      <c r="P1344" s="651"/>
      <c r="Q1344" s="666"/>
      <c r="R1344" s="650"/>
      <c r="S1344" s="666">
        <v>0</v>
      </c>
      <c r="T1344" s="731"/>
      <c r="U1344" s="689">
        <v>0</v>
      </c>
    </row>
    <row r="1345" spans="1:21" ht="14.4" customHeight="1" x14ac:dyDescent="0.3">
      <c r="A1345" s="649">
        <v>21</v>
      </c>
      <c r="B1345" s="650" t="s">
        <v>581</v>
      </c>
      <c r="C1345" s="650">
        <v>89301212</v>
      </c>
      <c r="D1345" s="729" t="s">
        <v>5559</v>
      </c>
      <c r="E1345" s="730" t="s">
        <v>3647</v>
      </c>
      <c r="F1345" s="650" t="s">
        <v>3625</v>
      </c>
      <c r="G1345" s="650" t="s">
        <v>3700</v>
      </c>
      <c r="H1345" s="650" t="s">
        <v>582</v>
      </c>
      <c r="I1345" s="650" t="s">
        <v>4502</v>
      </c>
      <c r="J1345" s="650" t="s">
        <v>4092</v>
      </c>
      <c r="K1345" s="650" t="s">
        <v>4093</v>
      </c>
      <c r="L1345" s="651">
        <v>0</v>
      </c>
      <c r="M1345" s="651">
        <v>0</v>
      </c>
      <c r="N1345" s="650">
        <v>2</v>
      </c>
      <c r="O1345" s="731">
        <v>2</v>
      </c>
      <c r="P1345" s="651">
        <v>0</v>
      </c>
      <c r="Q1345" s="666"/>
      <c r="R1345" s="650">
        <v>1</v>
      </c>
      <c r="S1345" s="666">
        <v>0.5</v>
      </c>
      <c r="T1345" s="731">
        <v>1</v>
      </c>
      <c r="U1345" s="689">
        <v>0.5</v>
      </c>
    </row>
    <row r="1346" spans="1:21" ht="14.4" customHeight="1" x14ac:dyDescent="0.3">
      <c r="A1346" s="649">
        <v>21</v>
      </c>
      <c r="B1346" s="650" t="s">
        <v>581</v>
      </c>
      <c r="C1346" s="650">
        <v>89301212</v>
      </c>
      <c r="D1346" s="729" t="s">
        <v>5559</v>
      </c>
      <c r="E1346" s="730" t="s">
        <v>3647</v>
      </c>
      <c r="F1346" s="650" t="s">
        <v>3625</v>
      </c>
      <c r="G1346" s="650" t="s">
        <v>3703</v>
      </c>
      <c r="H1346" s="650" t="s">
        <v>1839</v>
      </c>
      <c r="I1346" s="650" t="s">
        <v>3704</v>
      </c>
      <c r="J1346" s="650" t="s">
        <v>3705</v>
      </c>
      <c r="K1346" s="650" t="s">
        <v>1836</v>
      </c>
      <c r="L1346" s="651">
        <v>52.4</v>
      </c>
      <c r="M1346" s="651">
        <v>52.4</v>
      </c>
      <c r="N1346" s="650">
        <v>1</v>
      </c>
      <c r="O1346" s="731">
        <v>1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21</v>
      </c>
      <c r="B1347" s="650" t="s">
        <v>581</v>
      </c>
      <c r="C1347" s="650">
        <v>89301212</v>
      </c>
      <c r="D1347" s="729" t="s">
        <v>5559</v>
      </c>
      <c r="E1347" s="730" t="s">
        <v>3647</v>
      </c>
      <c r="F1347" s="650" t="s">
        <v>3625</v>
      </c>
      <c r="G1347" s="650" t="s">
        <v>3706</v>
      </c>
      <c r="H1347" s="650" t="s">
        <v>1839</v>
      </c>
      <c r="I1347" s="650" t="s">
        <v>2031</v>
      </c>
      <c r="J1347" s="650" t="s">
        <v>2032</v>
      </c>
      <c r="K1347" s="650" t="s">
        <v>3515</v>
      </c>
      <c r="L1347" s="651">
        <v>216.16</v>
      </c>
      <c r="M1347" s="651">
        <v>864.64</v>
      </c>
      <c r="N1347" s="650">
        <v>4</v>
      </c>
      <c r="O1347" s="731">
        <v>1</v>
      </c>
      <c r="P1347" s="651"/>
      <c r="Q1347" s="666">
        <v>0</v>
      </c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21</v>
      </c>
      <c r="B1348" s="650" t="s">
        <v>581</v>
      </c>
      <c r="C1348" s="650">
        <v>89301212</v>
      </c>
      <c r="D1348" s="729" t="s">
        <v>5559</v>
      </c>
      <c r="E1348" s="730" t="s">
        <v>3647</v>
      </c>
      <c r="F1348" s="650" t="s">
        <v>3625</v>
      </c>
      <c r="G1348" s="650" t="s">
        <v>3710</v>
      </c>
      <c r="H1348" s="650" t="s">
        <v>582</v>
      </c>
      <c r="I1348" s="650" t="s">
        <v>3711</v>
      </c>
      <c r="J1348" s="650" t="s">
        <v>1327</v>
      </c>
      <c r="K1348" s="650" t="s">
        <v>1975</v>
      </c>
      <c r="L1348" s="651">
        <v>0</v>
      </c>
      <c r="M1348" s="651">
        <v>0</v>
      </c>
      <c r="N1348" s="650">
        <v>2</v>
      </c>
      <c r="O1348" s="731">
        <v>0.5</v>
      </c>
      <c r="P1348" s="651">
        <v>0</v>
      </c>
      <c r="Q1348" s="666"/>
      <c r="R1348" s="650">
        <v>2</v>
      </c>
      <c r="S1348" s="666">
        <v>1</v>
      </c>
      <c r="T1348" s="731">
        <v>0.5</v>
      </c>
      <c r="U1348" s="689">
        <v>1</v>
      </c>
    </row>
    <row r="1349" spans="1:21" ht="14.4" customHeight="1" x14ac:dyDescent="0.3">
      <c r="A1349" s="649">
        <v>21</v>
      </c>
      <c r="B1349" s="650" t="s">
        <v>581</v>
      </c>
      <c r="C1349" s="650">
        <v>89301212</v>
      </c>
      <c r="D1349" s="729" t="s">
        <v>5559</v>
      </c>
      <c r="E1349" s="730" t="s">
        <v>3647</v>
      </c>
      <c r="F1349" s="650" t="s">
        <v>3625</v>
      </c>
      <c r="G1349" s="650" t="s">
        <v>3710</v>
      </c>
      <c r="H1349" s="650" t="s">
        <v>582</v>
      </c>
      <c r="I1349" s="650" t="s">
        <v>3712</v>
      </c>
      <c r="J1349" s="650" t="s">
        <v>1327</v>
      </c>
      <c r="K1349" s="650" t="s">
        <v>3713</v>
      </c>
      <c r="L1349" s="651">
        <v>0</v>
      </c>
      <c r="M1349" s="651">
        <v>0</v>
      </c>
      <c r="N1349" s="650">
        <v>3</v>
      </c>
      <c r="O1349" s="731">
        <v>1.5</v>
      </c>
      <c r="P1349" s="651">
        <v>0</v>
      </c>
      <c r="Q1349" s="666"/>
      <c r="R1349" s="650">
        <v>2</v>
      </c>
      <c r="S1349" s="666">
        <v>0.66666666666666663</v>
      </c>
      <c r="T1349" s="731">
        <v>1</v>
      </c>
      <c r="U1349" s="689">
        <v>0.66666666666666663</v>
      </c>
    </row>
    <row r="1350" spans="1:21" ht="14.4" customHeight="1" x14ac:dyDescent="0.3">
      <c r="A1350" s="649">
        <v>21</v>
      </c>
      <c r="B1350" s="650" t="s">
        <v>581</v>
      </c>
      <c r="C1350" s="650">
        <v>89301212</v>
      </c>
      <c r="D1350" s="729" t="s">
        <v>5559</v>
      </c>
      <c r="E1350" s="730" t="s">
        <v>3647</v>
      </c>
      <c r="F1350" s="650" t="s">
        <v>3625</v>
      </c>
      <c r="G1350" s="650" t="s">
        <v>3944</v>
      </c>
      <c r="H1350" s="650" t="s">
        <v>1839</v>
      </c>
      <c r="I1350" s="650" t="s">
        <v>4893</v>
      </c>
      <c r="J1350" s="650" t="s">
        <v>4894</v>
      </c>
      <c r="K1350" s="650" t="s">
        <v>4895</v>
      </c>
      <c r="L1350" s="651">
        <v>41.55</v>
      </c>
      <c r="M1350" s="651">
        <v>41.55</v>
      </c>
      <c r="N1350" s="650">
        <v>1</v>
      </c>
      <c r="O1350" s="731">
        <v>1</v>
      </c>
      <c r="P1350" s="651">
        <v>41.55</v>
      </c>
      <c r="Q1350" s="666">
        <v>1</v>
      </c>
      <c r="R1350" s="650">
        <v>1</v>
      </c>
      <c r="S1350" s="666">
        <v>1</v>
      </c>
      <c r="T1350" s="731">
        <v>1</v>
      </c>
      <c r="U1350" s="689">
        <v>1</v>
      </c>
    </row>
    <row r="1351" spans="1:21" ht="14.4" customHeight="1" x14ac:dyDescent="0.3">
      <c r="A1351" s="649">
        <v>21</v>
      </c>
      <c r="B1351" s="650" t="s">
        <v>581</v>
      </c>
      <c r="C1351" s="650">
        <v>89301212</v>
      </c>
      <c r="D1351" s="729" t="s">
        <v>5559</v>
      </c>
      <c r="E1351" s="730" t="s">
        <v>3647</v>
      </c>
      <c r="F1351" s="650" t="s">
        <v>3625</v>
      </c>
      <c r="G1351" s="650" t="s">
        <v>4525</v>
      </c>
      <c r="H1351" s="650" t="s">
        <v>1839</v>
      </c>
      <c r="I1351" s="650" t="s">
        <v>4526</v>
      </c>
      <c r="J1351" s="650" t="s">
        <v>4527</v>
      </c>
      <c r="K1351" s="650" t="s">
        <v>4528</v>
      </c>
      <c r="L1351" s="651">
        <v>804.58</v>
      </c>
      <c r="M1351" s="651">
        <v>6436.64</v>
      </c>
      <c r="N1351" s="650">
        <v>8</v>
      </c>
      <c r="O1351" s="731">
        <v>3</v>
      </c>
      <c r="P1351" s="651">
        <v>6436.64</v>
      </c>
      <c r="Q1351" s="666">
        <v>1</v>
      </c>
      <c r="R1351" s="650">
        <v>8</v>
      </c>
      <c r="S1351" s="666">
        <v>1</v>
      </c>
      <c r="T1351" s="731">
        <v>3</v>
      </c>
      <c r="U1351" s="689">
        <v>1</v>
      </c>
    </row>
    <row r="1352" spans="1:21" ht="14.4" customHeight="1" x14ac:dyDescent="0.3">
      <c r="A1352" s="649">
        <v>21</v>
      </c>
      <c r="B1352" s="650" t="s">
        <v>581</v>
      </c>
      <c r="C1352" s="650">
        <v>89301212</v>
      </c>
      <c r="D1352" s="729" t="s">
        <v>5559</v>
      </c>
      <c r="E1352" s="730" t="s">
        <v>3647</v>
      </c>
      <c r="F1352" s="650" t="s">
        <v>3625</v>
      </c>
      <c r="G1352" s="650" t="s">
        <v>3731</v>
      </c>
      <c r="H1352" s="650" t="s">
        <v>1839</v>
      </c>
      <c r="I1352" s="650" t="s">
        <v>4896</v>
      </c>
      <c r="J1352" s="650" t="s">
        <v>4897</v>
      </c>
      <c r="K1352" s="650" t="s">
        <v>4898</v>
      </c>
      <c r="L1352" s="651">
        <v>181.01</v>
      </c>
      <c r="M1352" s="651">
        <v>1991.11</v>
      </c>
      <c r="N1352" s="650">
        <v>11</v>
      </c>
      <c r="O1352" s="731">
        <v>1.5</v>
      </c>
      <c r="P1352" s="651">
        <v>1991.11</v>
      </c>
      <c r="Q1352" s="666">
        <v>1</v>
      </c>
      <c r="R1352" s="650">
        <v>11</v>
      </c>
      <c r="S1352" s="666">
        <v>1</v>
      </c>
      <c r="T1352" s="731">
        <v>1.5</v>
      </c>
      <c r="U1352" s="689">
        <v>1</v>
      </c>
    </row>
    <row r="1353" spans="1:21" ht="14.4" customHeight="1" x14ac:dyDescent="0.3">
      <c r="A1353" s="649">
        <v>21</v>
      </c>
      <c r="B1353" s="650" t="s">
        <v>581</v>
      </c>
      <c r="C1353" s="650">
        <v>89301212</v>
      </c>
      <c r="D1353" s="729" t="s">
        <v>5559</v>
      </c>
      <c r="E1353" s="730" t="s">
        <v>3647</v>
      </c>
      <c r="F1353" s="650" t="s">
        <v>3625</v>
      </c>
      <c r="G1353" s="650" t="s">
        <v>3732</v>
      </c>
      <c r="H1353" s="650" t="s">
        <v>582</v>
      </c>
      <c r="I1353" s="650" t="s">
        <v>1002</v>
      </c>
      <c r="J1353" s="650" t="s">
        <v>3737</v>
      </c>
      <c r="K1353" s="650" t="s">
        <v>3738</v>
      </c>
      <c r="L1353" s="651">
        <v>66.599999999999994</v>
      </c>
      <c r="M1353" s="651">
        <v>133.19999999999999</v>
      </c>
      <c r="N1353" s="650">
        <v>2</v>
      </c>
      <c r="O1353" s="731">
        <v>1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21</v>
      </c>
      <c r="B1354" s="650" t="s">
        <v>581</v>
      </c>
      <c r="C1354" s="650">
        <v>89301212</v>
      </c>
      <c r="D1354" s="729" t="s">
        <v>5559</v>
      </c>
      <c r="E1354" s="730" t="s">
        <v>3647</v>
      </c>
      <c r="F1354" s="650" t="s">
        <v>3625</v>
      </c>
      <c r="G1354" s="650" t="s">
        <v>4357</v>
      </c>
      <c r="H1354" s="650" t="s">
        <v>1839</v>
      </c>
      <c r="I1354" s="650" t="s">
        <v>4358</v>
      </c>
      <c r="J1354" s="650" t="s">
        <v>4359</v>
      </c>
      <c r="K1354" s="650" t="s">
        <v>4360</v>
      </c>
      <c r="L1354" s="651">
        <v>1359.61</v>
      </c>
      <c r="M1354" s="651">
        <v>1359.61</v>
      </c>
      <c r="N1354" s="650">
        <v>1</v>
      </c>
      <c r="O1354" s="731">
        <v>1</v>
      </c>
      <c r="P1354" s="651"/>
      <c r="Q1354" s="666">
        <v>0</v>
      </c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21</v>
      </c>
      <c r="B1355" s="650" t="s">
        <v>581</v>
      </c>
      <c r="C1355" s="650">
        <v>89301212</v>
      </c>
      <c r="D1355" s="729" t="s">
        <v>5559</v>
      </c>
      <c r="E1355" s="730" t="s">
        <v>3647</v>
      </c>
      <c r="F1355" s="650" t="s">
        <v>3625</v>
      </c>
      <c r="G1355" s="650" t="s">
        <v>3964</v>
      </c>
      <c r="H1355" s="650" t="s">
        <v>582</v>
      </c>
      <c r="I1355" s="650" t="s">
        <v>4899</v>
      </c>
      <c r="J1355" s="650" t="s">
        <v>4900</v>
      </c>
      <c r="K1355" s="650" t="s">
        <v>835</v>
      </c>
      <c r="L1355" s="651">
        <v>56.23</v>
      </c>
      <c r="M1355" s="651">
        <v>56.23</v>
      </c>
      <c r="N1355" s="650">
        <v>1</v>
      </c>
      <c r="O1355" s="731">
        <v>0.5</v>
      </c>
      <c r="P1355" s="651"/>
      <c r="Q1355" s="666">
        <v>0</v>
      </c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21</v>
      </c>
      <c r="B1356" s="650" t="s">
        <v>581</v>
      </c>
      <c r="C1356" s="650">
        <v>89301212</v>
      </c>
      <c r="D1356" s="729" t="s">
        <v>5559</v>
      </c>
      <c r="E1356" s="730" t="s">
        <v>3647</v>
      </c>
      <c r="F1356" s="650" t="s">
        <v>3625</v>
      </c>
      <c r="G1356" s="650" t="s">
        <v>4710</v>
      </c>
      <c r="H1356" s="650" t="s">
        <v>582</v>
      </c>
      <c r="I1356" s="650" t="s">
        <v>4901</v>
      </c>
      <c r="J1356" s="650" t="s">
        <v>4902</v>
      </c>
      <c r="K1356" s="650" t="s">
        <v>2625</v>
      </c>
      <c r="L1356" s="651">
        <v>0</v>
      </c>
      <c r="M1356" s="651">
        <v>0</v>
      </c>
      <c r="N1356" s="650">
        <v>1</v>
      </c>
      <c r="O1356" s="731">
        <v>1</v>
      </c>
      <c r="P1356" s="651"/>
      <c r="Q1356" s="666"/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21</v>
      </c>
      <c r="B1357" s="650" t="s">
        <v>581</v>
      </c>
      <c r="C1357" s="650">
        <v>89301212</v>
      </c>
      <c r="D1357" s="729" t="s">
        <v>5559</v>
      </c>
      <c r="E1357" s="730" t="s">
        <v>3647</v>
      </c>
      <c r="F1357" s="650" t="s">
        <v>3625</v>
      </c>
      <c r="G1357" s="650" t="s">
        <v>4710</v>
      </c>
      <c r="H1357" s="650" t="s">
        <v>582</v>
      </c>
      <c r="I1357" s="650" t="s">
        <v>4903</v>
      </c>
      <c r="J1357" s="650" t="s">
        <v>4902</v>
      </c>
      <c r="K1357" s="650" t="s">
        <v>1722</v>
      </c>
      <c r="L1357" s="651">
        <v>0</v>
      </c>
      <c r="M1357" s="651">
        <v>0</v>
      </c>
      <c r="N1357" s="650">
        <v>9</v>
      </c>
      <c r="O1357" s="731">
        <v>1.5</v>
      </c>
      <c r="P1357" s="651"/>
      <c r="Q1357" s="666"/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21</v>
      </c>
      <c r="B1358" s="650" t="s">
        <v>581</v>
      </c>
      <c r="C1358" s="650">
        <v>89301212</v>
      </c>
      <c r="D1358" s="729" t="s">
        <v>5559</v>
      </c>
      <c r="E1358" s="730" t="s">
        <v>3647</v>
      </c>
      <c r="F1358" s="650" t="s">
        <v>3625</v>
      </c>
      <c r="G1358" s="650" t="s">
        <v>4553</v>
      </c>
      <c r="H1358" s="650" t="s">
        <v>582</v>
      </c>
      <c r="I1358" s="650" t="s">
        <v>1170</v>
      </c>
      <c r="J1358" s="650" t="s">
        <v>1171</v>
      </c>
      <c r="K1358" s="650" t="s">
        <v>4355</v>
      </c>
      <c r="L1358" s="651">
        <v>63.67</v>
      </c>
      <c r="M1358" s="651">
        <v>636.70000000000005</v>
      </c>
      <c r="N1358" s="650">
        <v>10</v>
      </c>
      <c r="O1358" s="731">
        <v>1</v>
      </c>
      <c r="P1358" s="651">
        <v>318.35000000000002</v>
      </c>
      <c r="Q1358" s="666">
        <v>0.5</v>
      </c>
      <c r="R1358" s="650">
        <v>5</v>
      </c>
      <c r="S1358" s="666">
        <v>0.5</v>
      </c>
      <c r="T1358" s="731">
        <v>0.5</v>
      </c>
      <c r="U1358" s="689">
        <v>0.5</v>
      </c>
    </row>
    <row r="1359" spans="1:21" ht="14.4" customHeight="1" x14ac:dyDescent="0.3">
      <c r="A1359" s="649">
        <v>21</v>
      </c>
      <c r="B1359" s="650" t="s">
        <v>581</v>
      </c>
      <c r="C1359" s="650">
        <v>89301212</v>
      </c>
      <c r="D1359" s="729" t="s">
        <v>5559</v>
      </c>
      <c r="E1359" s="730" t="s">
        <v>3647</v>
      </c>
      <c r="F1359" s="650" t="s">
        <v>3625</v>
      </c>
      <c r="G1359" s="650" t="s">
        <v>3675</v>
      </c>
      <c r="H1359" s="650" t="s">
        <v>582</v>
      </c>
      <c r="I1359" s="650" t="s">
        <v>2164</v>
      </c>
      <c r="J1359" s="650" t="s">
        <v>2165</v>
      </c>
      <c r="K1359" s="650" t="s">
        <v>3676</v>
      </c>
      <c r="L1359" s="651">
        <v>50.27</v>
      </c>
      <c r="M1359" s="651">
        <v>50.27</v>
      </c>
      <c r="N1359" s="650">
        <v>1</v>
      </c>
      <c r="O1359" s="731">
        <v>1</v>
      </c>
      <c r="P1359" s="651">
        <v>50.27</v>
      </c>
      <c r="Q1359" s="666">
        <v>1</v>
      </c>
      <c r="R1359" s="650">
        <v>1</v>
      </c>
      <c r="S1359" s="666">
        <v>1</v>
      </c>
      <c r="T1359" s="731">
        <v>1</v>
      </c>
      <c r="U1359" s="689">
        <v>1</v>
      </c>
    </row>
    <row r="1360" spans="1:21" ht="14.4" customHeight="1" x14ac:dyDescent="0.3">
      <c r="A1360" s="649">
        <v>21</v>
      </c>
      <c r="B1360" s="650" t="s">
        <v>581</v>
      </c>
      <c r="C1360" s="650">
        <v>89301212</v>
      </c>
      <c r="D1360" s="729" t="s">
        <v>5559</v>
      </c>
      <c r="E1360" s="730" t="s">
        <v>3647</v>
      </c>
      <c r="F1360" s="650" t="s">
        <v>3625</v>
      </c>
      <c r="G1360" s="650" t="s">
        <v>3981</v>
      </c>
      <c r="H1360" s="650" t="s">
        <v>582</v>
      </c>
      <c r="I1360" s="650" t="s">
        <v>3982</v>
      </c>
      <c r="J1360" s="650" t="s">
        <v>3983</v>
      </c>
      <c r="K1360" s="650" t="s">
        <v>2831</v>
      </c>
      <c r="L1360" s="651">
        <v>10256.77</v>
      </c>
      <c r="M1360" s="651">
        <v>41027.08</v>
      </c>
      <c r="N1360" s="650">
        <v>4</v>
      </c>
      <c r="O1360" s="731">
        <v>3</v>
      </c>
      <c r="P1360" s="651">
        <v>41027.08</v>
      </c>
      <c r="Q1360" s="666">
        <v>1</v>
      </c>
      <c r="R1360" s="650">
        <v>4</v>
      </c>
      <c r="S1360" s="666">
        <v>1</v>
      </c>
      <c r="T1360" s="731">
        <v>3</v>
      </c>
      <c r="U1360" s="689">
        <v>1</v>
      </c>
    </row>
    <row r="1361" spans="1:21" ht="14.4" customHeight="1" x14ac:dyDescent="0.3">
      <c r="A1361" s="649">
        <v>21</v>
      </c>
      <c r="B1361" s="650" t="s">
        <v>581</v>
      </c>
      <c r="C1361" s="650">
        <v>89301212</v>
      </c>
      <c r="D1361" s="729" t="s">
        <v>5559</v>
      </c>
      <c r="E1361" s="730" t="s">
        <v>3647</v>
      </c>
      <c r="F1361" s="650" t="s">
        <v>3625</v>
      </c>
      <c r="G1361" s="650" t="s">
        <v>4904</v>
      </c>
      <c r="H1361" s="650" t="s">
        <v>582</v>
      </c>
      <c r="I1361" s="650" t="s">
        <v>4905</v>
      </c>
      <c r="J1361" s="650" t="s">
        <v>4906</v>
      </c>
      <c r="K1361" s="650" t="s">
        <v>4907</v>
      </c>
      <c r="L1361" s="651">
        <v>37.68</v>
      </c>
      <c r="M1361" s="651">
        <v>113.03999999999999</v>
      </c>
      <c r="N1361" s="650">
        <v>3</v>
      </c>
      <c r="O1361" s="731">
        <v>1.5</v>
      </c>
      <c r="P1361" s="651"/>
      <c r="Q1361" s="666">
        <v>0</v>
      </c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21</v>
      </c>
      <c r="B1362" s="650" t="s">
        <v>581</v>
      </c>
      <c r="C1362" s="650">
        <v>89301212</v>
      </c>
      <c r="D1362" s="729" t="s">
        <v>5559</v>
      </c>
      <c r="E1362" s="730" t="s">
        <v>3647</v>
      </c>
      <c r="F1362" s="650" t="s">
        <v>3625</v>
      </c>
      <c r="G1362" s="650" t="s">
        <v>4908</v>
      </c>
      <c r="H1362" s="650" t="s">
        <v>582</v>
      </c>
      <c r="I1362" s="650" t="s">
        <v>4909</v>
      </c>
      <c r="J1362" s="650" t="s">
        <v>4910</v>
      </c>
      <c r="K1362" s="650" t="s">
        <v>4911</v>
      </c>
      <c r="L1362" s="651">
        <v>51.69</v>
      </c>
      <c r="M1362" s="651">
        <v>51.69</v>
      </c>
      <c r="N1362" s="650">
        <v>1</v>
      </c>
      <c r="O1362" s="731">
        <v>0.5</v>
      </c>
      <c r="P1362" s="651">
        <v>51.69</v>
      </c>
      <c r="Q1362" s="666">
        <v>1</v>
      </c>
      <c r="R1362" s="650">
        <v>1</v>
      </c>
      <c r="S1362" s="666">
        <v>1</v>
      </c>
      <c r="T1362" s="731">
        <v>0.5</v>
      </c>
      <c r="U1362" s="689">
        <v>1</v>
      </c>
    </row>
    <row r="1363" spans="1:21" ht="14.4" customHeight="1" x14ac:dyDescent="0.3">
      <c r="A1363" s="649">
        <v>21</v>
      </c>
      <c r="B1363" s="650" t="s">
        <v>581</v>
      </c>
      <c r="C1363" s="650">
        <v>89301212</v>
      </c>
      <c r="D1363" s="729" t="s">
        <v>5559</v>
      </c>
      <c r="E1363" s="730" t="s">
        <v>3647</v>
      </c>
      <c r="F1363" s="650" t="s">
        <v>3625</v>
      </c>
      <c r="G1363" s="650" t="s">
        <v>3762</v>
      </c>
      <c r="H1363" s="650" t="s">
        <v>1839</v>
      </c>
      <c r="I1363" s="650" t="s">
        <v>2121</v>
      </c>
      <c r="J1363" s="650" t="s">
        <v>2122</v>
      </c>
      <c r="K1363" s="650" t="s">
        <v>3490</v>
      </c>
      <c r="L1363" s="651">
        <v>804.58</v>
      </c>
      <c r="M1363" s="651">
        <v>79653.420000000013</v>
      </c>
      <c r="N1363" s="650">
        <v>99</v>
      </c>
      <c r="O1363" s="731">
        <v>33</v>
      </c>
      <c r="P1363" s="651">
        <v>43447.32</v>
      </c>
      <c r="Q1363" s="666">
        <v>0.54545454545454541</v>
      </c>
      <c r="R1363" s="650">
        <v>54</v>
      </c>
      <c r="S1363" s="666">
        <v>0.54545454545454541</v>
      </c>
      <c r="T1363" s="731">
        <v>18</v>
      </c>
      <c r="U1363" s="689">
        <v>0.54545454545454541</v>
      </c>
    </row>
    <row r="1364" spans="1:21" ht="14.4" customHeight="1" x14ac:dyDescent="0.3">
      <c r="A1364" s="649">
        <v>21</v>
      </c>
      <c r="B1364" s="650" t="s">
        <v>581</v>
      </c>
      <c r="C1364" s="650">
        <v>89301212</v>
      </c>
      <c r="D1364" s="729" t="s">
        <v>5559</v>
      </c>
      <c r="E1364" s="730" t="s">
        <v>3647</v>
      </c>
      <c r="F1364" s="650" t="s">
        <v>3625</v>
      </c>
      <c r="G1364" s="650" t="s">
        <v>4912</v>
      </c>
      <c r="H1364" s="650" t="s">
        <v>1839</v>
      </c>
      <c r="I1364" s="650" t="s">
        <v>4913</v>
      </c>
      <c r="J1364" s="650" t="s">
        <v>4914</v>
      </c>
      <c r="K1364" s="650" t="s">
        <v>4915</v>
      </c>
      <c r="L1364" s="651">
        <v>1224.1500000000001</v>
      </c>
      <c r="M1364" s="651">
        <v>1224.1500000000001</v>
      </c>
      <c r="N1364" s="650">
        <v>1</v>
      </c>
      <c r="O1364" s="731">
        <v>1</v>
      </c>
      <c r="P1364" s="651">
        <v>1224.1500000000001</v>
      </c>
      <c r="Q1364" s="666">
        <v>1</v>
      </c>
      <c r="R1364" s="650">
        <v>1</v>
      </c>
      <c r="S1364" s="666">
        <v>1</v>
      </c>
      <c r="T1364" s="731">
        <v>1</v>
      </c>
      <c r="U1364" s="689">
        <v>1</v>
      </c>
    </row>
    <row r="1365" spans="1:21" ht="14.4" customHeight="1" x14ac:dyDescent="0.3">
      <c r="A1365" s="649">
        <v>21</v>
      </c>
      <c r="B1365" s="650" t="s">
        <v>581</v>
      </c>
      <c r="C1365" s="650">
        <v>89301212</v>
      </c>
      <c r="D1365" s="729" t="s">
        <v>5559</v>
      </c>
      <c r="E1365" s="730" t="s">
        <v>3647</v>
      </c>
      <c r="F1365" s="650" t="s">
        <v>3625</v>
      </c>
      <c r="G1365" s="650" t="s">
        <v>4121</v>
      </c>
      <c r="H1365" s="650" t="s">
        <v>1839</v>
      </c>
      <c r="I1365" s="650" t="s">
        <v>4122</v>
      </c>
      <c r="J1365" s="650" t="s">
        <v>4123</v>
      </c>
      <c r="K1365" s="650" t="s">
        <v>4124</v>
      </c>
      <c r="L1365" s="651">
        <v>50.57</v>
      </c>
      <c r="M1365" s="651">
        <v>151.71</v>
      </c>
      <c r="N1365" s="650">
        <v>3</v>
      </c>
      <c r="O1365" s="731">
        <v>1.5</v>
      </c>
      <c r="P1365" s="651"/>
      <c r="Q1365" s="666">
        <v>0</v>
      </c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21</v>
      </c>
      <c r="B1366" s="650" t="s">
        <v>581</v>
      </c>
      <c r="C1366" s="650">
        <v>89301212</v>
      </c>
      <c r="D1366" s="729" t="s">
        <v>5559</v>
      </c>
      <c r="E1366" s="730" t="s">
        <v>3647</v>
      </c>
      <c r="F1366" s="650" t="s">
        <v>3625</v>
      </c>
      <c r="G1366" s="650" t="s">
        <v>3670</v>
      </c>
      <c r="H1366" s="650" t="s">
        <v>582</v>
      </c>
      <c r="I1366" s="650" t="s">
        <v>4916</v>
      </c>
      <c r="J1366" s="650" t="s">
        <v>4232</v>
      </c>
      <c r="K1366" s="650" t="s">
        <v>958</v>
      </c>
      <c r="L1366" s="651">
        <v>0</v>
      </c>
      <c r="M1366" s="651">
        <v>0</v>
      </c>
      <c r="N1366" s="650">
        <v>3</v>
      </c>
      <c r="O1366" s="731">
        <v>1.5</v>
      </c>
      <c r="P1366" s="651">
        <v>0</v>
      </c>
      <c r="Q1366" s="666"/>
      <c r="R1366" s="650">
        <v>1</v>
      </c>
      <c r="S1366" s="666">
        <v>0.33333333333333331</v>
      </c>
      <c r="T1366" s="731">
        <v>1</v>
      </c>
      <c r="U1366" s="689">
        <v>0.66666666666666663</v>
      </c>
    </row>
    <row r="1367" spans="1:21" ht="14.4" customHeight="1" x14ac:dyDescent="0.3">
      <c r="A1367" s="649">
        <v>21</v>
      </c>
      <c r="B1367" s="650" t="s">
        <v>581</v>
      </c>
      <c r="C1367" s="650">
        <v>89301212</v>
      </c>
      <c r="D1367" s="729" t="s">
        <v>5559</v>
      </c>
      <c r="E1367" s="730" t="s">
        <v>3647</v>
      </c>
      <c r="F1367" s="650" t="s">
        <v>3625</v>
      </c>
      <c r="G1367" s="650" t="s">
        <v>3874</v>
      </c>
      <c r="H1367" s="650" t="s">
        <v>582</v>
      </c>
      <c r="I1367" s="650" t="s">
        <v>2392</v>
      </c>
      <c r="J1367" s="650" t="s">
        <v>2393</v>
      </c>
      <c r="K1367" s="650" t="s">
        <v>3875</v>
      </c>
      <c r="L1367" s="651">
        <v>242.93</v>
      </c>
      <c r="M1367" s="651">
        <v>242.93</v>
      </c>
      <c r="N1367" s="650">
        <v>1</v>
      </c>
      <c r="O1367" s="731">
        <v>1</v>
      </c>
      <c r="P1367" s="651"/>
      <c r="Q1367" s="666">
        <v>0</v>
      </c>
      <c r="R1367" s="650"/>
      <c r="S1367" s="666">
        <v>0</v>
      </c>
      <c r="T1367" s="731"/>
      <c r="U1367" s="689">
        <v>0</v>
      </c>
    </row>
    <row r="1368" spans="1:21" ht="14.4" customHeight="1" x14ac:dyDescent="0.3">
      <c r="A1368" s="649">
        <v>21</v>
      </c>
      <c r="B1368" s="650" t="s">
        <v>581</v>
      </c>
      <c r="C1368" s="650">
        <v>89301212</v>
      </c>
      <c r="D1368" s="729" t="s">
        <v>5559</v>
      </c>
      <c r="E1368" s="730" t="s">
        <v>3647</v>
      </c>
      <c r="F1368" s="650" t="s">
        <v>3625</v>
      </c>
      <c r="G1368" s="650" t="s">
        <v>3767</v>
      </c>
      <c r="H1368" s="650" t="s">
        <v>582</v>
      </c>
      <c r="I1368" s="650" t="s">
        <v>3768</v>
      </c>
      <c r="J1368" s="650" t="s">
        <v>3769</v>
      </c>
      <c r="K1368" s="650" t="s">
        <v>3770</v>
      </c>
      <c r="L1368" s="651">
        <v>1172.22</v>
      </c>
      <c r="M1368" s="651">
        <v>10549.98</v>
      </c>
      <c r="N1368" s="650">
        <v>9</v>
      </c>
      <c r="O1368" s="731">
        <v>4</v>
      </c>
      <c r="P1368" s="651">
        <v>3516.66</v>
      </c>
      <c r="Q1368" s="666">
        <v>0.33333333333333331</v>
      </c>
      <c r="R1368" s="650">
        <v>3</v>
      </c>
      <c r="S1368" s="666">
        <v>0.33333333333333331</v>
      </c>
      <c r="T1368" s="731">
        <v>1</v>
      </c>
      <c r="U1368" s="689">
        <v>0.25</v>
      </c>
    </row>
    <row r="1369" spans="1:21" ht="14.4" customHeight="1" x14ac:dyDescent="0.3">
      <c r="A1369" s="649">
        <v>21</v>
      </c>
      <c r="B1369" s="650" t="s">
        <v>581</v>
      </c>
      <c r="C1369" s="650">
        <v>89301212</v>
      </c>
      <c r="D1369" s="729" t="s">
        <v>5559</v>
      </c>
      <c r="E1369" s="730" t="s">
        <v>3647</v>
      </c>
      <c r="F1369" s="650" t="s">
        <v>3625</v>
      </c>
      <c r="G1369" s="650" t="s">
        <v>3767</v>
      </c>
      <c r="H1369" s="650" t="s">
        <v>582</v>
      </c>
      <c r="I1369" s="650" t="s">
        <v>4377</v>
      </c>
      <c r="J1369" s="650" t="s">
        <v>3769</v>
      </c>
      <c r="K1369" s="650" t="s">
        <v>3770</v>
      </c>
      <c r="L1369" s="651">
        <v>1172.22</v>
      </c>
      <c r="M1369" s="651">
        <v>5861.1</v>
      </c>
      <c r="N1369" s="650">
        <v>5</v>
      </c>
      <c r="O1369" s="731">
        <v>2</v>
      </c>
      <c r="P1369" s="651">
        <v>5861.1</v>
      </c>
      <c r="Q1369" s="666">
        <v>1</v>
      </c>
      <c r="R1369" s="650">
        <v>5</v>
      </c>
      <c r="S1369" s="666">
        <v>1</v>
      </c>
      <c r="T1369" s="731">
        <v>2</v>
      </c>
      <c r="U1369" s="689">
        <v>1</v>
      </c>
    </row>
    <row r="1370" spans="1:21" ht="14.4" customHeight="1" x14ac:dyDescent="0.3">
      <c r="A1370" s="649">
        <v>21</v>
      </c>
      <c r="B1370" s="650" t="s">
        <v>581</v>
      </c>
      <c r="C1370" s="650">
        <v>89301212</v>
      </c>
      <c r="D1370" s="729" t="s">
        <v>5559</v>
      </c>
      <c r="E1370" s="730" t="s">
        <v>3647</v>
      </c>
      <c r="F1370" s="650" t="s">
        <v>3625</v>
      </c>
      <c r="G1370" s="650" t="s">
        <v>4586</v>
      </c>
      <c r="H1370" s="650" t="s">
        <v>582</v>
      </c>
      <c r="I1370" s="650" t="s">
        <v>4744</v>
      </c>
      <c r="J1370" s="650" t="s">
        <v>4745</v>
      </c>
      <c r="K1370" s="650" t="s">
        <v>4746</v>
      </c>
      <c r="L1370" s="651">
        <v>47.71</v>
      </c>
      <c r="M1370" s="651">
        <v>143.13</v>
      </c>
      <c r="N1370" s="650">
        <v>3</v>
      </c>
      <c r="O1370" s="731">
        <v>2.5</v>
      </c>
      <c r="P1370" s="651">
        <v>47.71</v>
      </c>
      <c r="Q1370" s="666">
        <v>0.33333333333333337</v>
      </c>
      <c r="R1370" s="650">
        <v>1</v>
      </c>
      <c r="S1370" s="666">
        <v>0.33333333333333331</v>
      </c>
      <c r="T1370" s="731">
        <v>0.5</v>
      </c>
      <c r="U1370" s="689">
        <v>0.2</v>
      </c>
    </row>
    <row r="1371" spans="1:21" ht="14.4" customHeight="1" x14ac:dyDescent="0.3">
      <c r="A1371" s="649">
        <v>21</v>
      </c>
      <c r="B1371" s="650" t="s">
        <v>581</v>
      </c>
      <c r="C1371" s="650">
        <v>89301212</v>
      </c>
      <c r="D1371" s="729" t="s">
        <v>5559</v>
      </c>
      <c r="E1371" s="730" t="s">
        <v>3647</v>
      </c>
      <c r="F1371" s="650" t="s">
        <v>3625</v>
      </c>
      <c r="G1371" s="650" t="s">
        <v>3776</v>
      </c>
      <c r="H1371" s="650" t="s">
        <v>582</v>
      </c>
      <c r="I1371" s="650" t="s">
        <v>960</v>
      </c>
      <c r="J1371" s="650" t="s">
        <v>3777</v>
      </c>
      <c r="K1371" s="650" t="s">
        <v>3778</v>
      </c>
      <c r="L1371" s="651">
        <v>56.01</v>
      </c>
      <c r="M1371" s="651">
        <v>336.06</v>
      </c>
      <c r="N1371" s="650">
        <v>6</v>
      </c>
      <c r="O1371" s="731">
        <v>2.5</v>
      </c>
      <c r="P1371" s="651">
        <v>112.02</v>
      </c>
      <c r="Q1371" s="666">
        <v>0.33333333333333331</v>
      </c>
      <c r="R1371" s="650">
        <v>2</v>
      </c>
      <c r="S1371" s="666">
        <v>0.33333333333333331</v>
      </c>
      <c r="T1371" s="731">
        <v>0.5</v>
      </c>
      <c r="U1371" s="689">
        <v>0.2</v>
      </c>
    </row>
    <row r="1372" spans="1:21" ht="14.4" customHeight="1" x14ac:dyDescent="0.3">
      <c r="A1372" s="649">
        <v>21</v>
      </c>
      <c r="B1372" s="650" t="s">
        <v>581</v>
      </c>
      <c r="C1372" s="650">
        <v>89301212</v>
      </c>
      <c r="D1372" s="729" t="s">
        <v>5559</v>
      </c>
      <c r="E1372" s="730" t="s">
        <v>3647</v>
      </c>
      <c r="F1372" s="650" t="s">
        <v>3625</v>
      </c>
      <c r="G1372" s="650" t="s">
        <v>3671</v>
      </c>
      <c r="H1372" s="650" t="s">
        <v>1839</v>
      </c>
      <c r="I1372" s="650" t="s">
        <v>2871</v>
      </c>
      <c r="J1372" s="650" t="s">
        <v>2018</v>
      </c>
      <c r="K1372" s="650" t="s">
        <v>2872</v>
      </c>
      <c r="L1372" s="651">
        <v>1458.07</v>
      </c>
      <c r="M1372" s="651">
        <v>8748.42</v>
      </c>
      <c r="N1372" s="650">
        <v>6</v>
      </c>
      <c r="O1372" s="731">
        <v>2</v>
      </c>
      <c r="P1372" s="651">
        <v>8748.42</v>
      </c>
      <c r="Q1372" s="666">
        <v>1</v>
      </c>
      <c r="R1372" s="650">
        <v>6</v>
      </c>
      <c r="S1372" s="666">
        <v>1</v>
      </c>
      <c r="T1372" s="731">
        <v>2</v>
      </c>
      <c r="U1372" s="689">
        <v>1</v>
      </c>
    </row>
    <row r="1373" spans="1:21" ht="14.4" customHeight="1" x14ac:dyDescent="0.3">
      <c r="A1373" s="649">
        <v>21</v>
      </c>
      <c r="B1373" s="650" t="s">
        <v>581</v>
      </c>
      <c r="C1373" s="650">
        <v>89301212</v>
      </c>
      <c r="D1373" s="729" t="s">
        <v>5559</v>
      </c>
      <c r="E1373" s="730" t="s">
        <v>3647</v>
      </c>
      <c r="F1373" s="650" t="s">
        <v>3625</v>
      </c>
      <c r="G1373" s="650" t="s">
        <v>3671</v>
      </c>
      <c r="H1373" s="650" t="s">
        <v>1839</v>
      </c>
      <c r="I1373" s="650" t="s">
        <v>1923</v>
      </c>
      <c r="J1373" s="650" t="s">
        <v>1924</v>
      </c>
      <c r="K1373" s="650" t="s">
        <v>2866</v>
      </c>
      <c r="L1373" s="651">
        <v>1749.69</v>
      </c>
      <c r="M1373" s="651">
        <v>13997.52</v>
      </c>
      <c r="N1373" s="650">
        <v>8</v>
      </c>
      <c r="O1373" s="731">
        <v>2</v>
      </c>
      <c r="P1373" s="651">
        <v>5249.07</v>
      </c>
      <c r="Q1373" s="666">
        <v>0.37499999999999994</v>
      </c>
      <c r="R1373" s="650">
        <v>3</v>
      </c>
      <c r="S1373" s="666">
        <v>0.375</v>
      </c>
      <c r="T1373" s="731">
        <v>1</v>
      </c>
      <c r="U1373" s="689">
        <v>0.5</v>
      </c>
    </row>
    <row r="1374" spans="1:21" ht="14.4" customHeight="1" x14ac:dyDescent="0.3">
      <c r="A1374" s="649">
        <v>21</v>
      </c>
      <c r="B1374" s="650" t="s">
        <v>581</v>
      </c>
      <c r="C1374" s="650">
        <v>89301212</v>
      </c>
      <c r="D1374" s="729" t="s">
        <v>5559</v>
      </c>
      <c r="E1374" s="730" t="s">
        <v>3647</v>
      </c>
      <c r="F1374" s="650" t="s">
        <v>3625</v>
      </c>
      <c r="G1374" s="650" t="s">
        <v>3671</v>
      </c>
      <c r="H1374" s="650" t="s">
        <v>1839</v>
      </c>
      <c r="I1374" s="650" t="s">
        <v>1927</v>
      </c>
      <c r="J1374" s="650" t="s">
        <v>1924</v>
      </c>
      <c r="K1374" s="650" t="s">
        <v>2869</v>
      </c>
      <c r="L1374" s="651">
        <v>2332.92</v>
      </c>
      <c r="M1374" s="651">
        <v>27995.040000000001</v>
      </c>
      <c r="N1374" s="650">
        <v>12</v>
      </c>
      <c r="O1374" s="731">
        <v>3.5</v>
      </c>
      <c r="P1374" s="651">
        <v>27995.040000000001</v>
      </c>
      <c r="Q1374" s="666">
        <v>1</v>
      </c>
      <c r="R1374" s="650">
        <v>12</v>
      </c>
      <c r="S1374" s="666">
        <v>1</v>
      </c>
      <c r="T1374" s="731">
        <v>3.5</v>
      </c>
      <c r="U1374" s="689">
        <v>1</v>
      </c>
    </row>
    <row r="1375" spans="1:21" ht="14.4" customHeight="1" x14ac:dyDescent="0.3">
      <c r="A1375" s="649">
        <v>21</v>
      </c>
      <c r="B1375" s="650" t="s">
        <v>581</v>
      </c>
      <c r="C1375" s="650">
        <v>89301212</v>
      </c>
      <c r="D1375" s="729" t="s">
        <v>5559</v>
      </c>
      <c r="E1375" s="730" t="s">
        <v>3647</v>
      </c>
      <c r="F1375" s="650" t="s">
        <v>3625</v>
      </c>
      <c r="G1375" s="650" t="s">
        <v>4601</v>
      </c>
      <c r="H1375" s="650" t="s">
        <v>582</v>
      </c>
      <c r="I1375" s="650" t="s">
        <v>4917</v>
      </c>
      <c r="J1375" s="650" t="s">
        <v>1639</v>
      </c>
      <c r="K1375" s="650" t="s">
        <v>4918</v>
      </c>
      <c r="L1375" s="651">
        <v>0</v>
      </c>
      <c r="M1375" s="651">
        <v>0</v>
      </c>
      <c r="N1375" s="650">
        <v>4</v>
      </c>
      <c r="O1375" s="731">
        <v>2</v>
      </c>
      <c r="P1375" s="651">
        <v>0</v>
      </c>
      <c r="Q1375" s="666"/>
      <c r="R1375" s="650">
        <v>4</v>
      </c>
      <c r="S1375" s="666">
        <v>1</v>
      </c>
      <c r="T1375" s="731">
        <v>2</v>
      </c>
      <c r="U1375" s="689">
        <v>1</v>
      </c>
    </row>
    <row r="1376" spans="1:21" ht="14.4" customHeight="1" x14ac:dyDescent="0.3">
      <c r="A1376" s="649">
        <v>21</v>
      </c>
      <c r="B1376" s="650" t="s">
        <v>581</v>
      </c>
      <c r="C1376" s="650">
        <v>89301212</v>
      </c>
      <c r="D1376" s="729" t="s">
        <v>5559</v>
      </c>
      <c r="E1376" s="730" t="s">
        <v>3647</v>
      </c>
      <c r="F1376" s="650" t="s">
        <v>3625</v>
      </c>
      <c r="G1376" s="650" t="s">
        <v>4144</v>
      </c>
      <c r="H1376" s="650" t="s">
        <v>1839</v>
      </c>
      <c r="I1376" s="650" t="s">
        <v>4751</v>
      </c>
      <c r="J1376" s="650" t="s">
        <v>1849</v>
      </c>
      <c r="K1376" s="650" t="s">
        <v>4752</v>
      </c>
      <c r="L1376" s="651">
        <v>193.26</v>
      </c>
      <c r="M1376" s="651">
        <v>1159.56</v>
      </c>
      <c r="N1376" s="650">
        <v>6</v>
      </c>
      <c r="O1376" s="731">
        <v>1.5</v>
      </c>
      <c r="P1376" s="651"/>
      <c r="Q1376" s="666">
        <v>0</v>
      </c>
      <c r="R1376" s="650"/>
      <c r="S1376" s="666">
        <v>0</v>
      </c>
      <c r="T1376" s="731"/>
      <c r="U1376" s="689">
        <v>0</v>
      </c>
    </row>
    <row r="1377" spans="1:21" ht="14.4" customHeight="1" x14ac:dyDescent="0.3">
      <c r="A1377" s="649">
        <v>21</v>
      </c>
      <c r="B1377" s="650" t="s">
        <v>581</v>
      </c>
      <c r="C1377" s="650">
        <v>89301212</v>
      </c>
      <c r="D1377" s="729" t="s">
        <v>5559</v>
      </c>
      <c r="E1377" s="730" t="s">
        <v>3647</v>
      </c>
      <c r="F1377" s="650" t="s">
        <v>3625</v>
      </c>
      <c r="G1377" s="650" t="s">
        <v>4144</v>
      </c>
      <c r="H1377" s="650" t="s">
        <v>582</v>
      </c>
      <c r="I1377" s="650" t="s">
        <v>2725</v>
      </c>
      <c r="J1377" s="650" t="s">
        <v>1849</v>
      </c>
      <c r="K1377" s="650" t="s">
        <v>4245</v>
      </c>
      <c r="L1377" s="651">
        <v>96.63</v>
      </c>
      <c r="M1377" s="651">
        <v>289.89</v>
      </c>
      <c r="N1377" s="650">
        <v>3</v>
      </c>
      <c r="O1377" s="731">
        <v>1</v>
      </c>
      <c r="P1377" s="651">
        <v>289.89</v>
      </c>
      <c r="Q1377" s="666">
        <v>1</v>
      </c>
      <c r="R1377" s="650">
        <v>3</v>
      </c>
      <c r="S1377" s="666">
        <v>1</v>
      </c>
      <c r="T1377" s="731">
        <v>1</v>
      </c>
      <c r="U1377" s="689">
        <v>1</v>
      </c>
    </row>
    <row r="1378" spans="1:21" ht="14.4" customHeight="1" x14ac:dyDescent="0.3">
      <c r="A1378" s="649">
        <v>21</v>
      </c>
      <c r="B1378" s="650" t="s">
        <v>581</v>
      </c>
      <c r="C1378" s="650">
        <v>89301212</v>
      </c>
      <c r="D1378" s="729" t="s">
        <v>5559</v>
      </c>
      <c r="E1378" s="730" t="s">
        <v>3647</v>
      </c>
      <c r="F1378" s="650" t="s">
        <v>3625</v>
      </c>
      <c r="G1378" s="650" t="s">
        <v>3672</v>
      </c>
      <c r="H1378" s="650" t="s">
        <v>582</v>
      </c>
      <c r="I1378" s="650" t="s">
        <v>3791</v>
      </c>
      <c r="J1378" s="650" t="s">
        <v>3674</v>
      </c>
      <c r="K1378" s="650" t="s">
        <v>793</v>
      </c>
      <c r="L1378" s="651">
        <v>97.97</v>
      </c>
      <c r="M1378" s="651">
        <v>293.90999999999997</v>
      </c>
      <c r="N1378" s="650">
        <v>3</v>
      </c>
      <c r="O1378" s="731">
        <v>0.5</v>
      </c>
      <c r="P1378" s="651">
        <v>293.90999999999997</v>
      </c>
      <c r="Q1378" s="666">
        <v>1</v>
      </c>
      <c r="R1378" s="650">
        <v>3</v>
      </c>
      <c r="S1378" s="666">
        <v>1</v>
      </c>
      <c r="T1378" s="731">
        <v>0.5</v>
      </c>
      <c r="U1378" s="689">
        <v>1</v>
      </c>
    </row>
    <row r="1379" spans="1:21" ht="14.4" customHeight="1" x14ac:dyDescent="0.3">
      <c r="A1379" s="649">
        <v>21</v>
      </c>
      <c r="B1379" s="650" t="s">
        <v>581</v>
      </c>
      <c r="C1379" s="650">
        <v>89301212</v>
      </c>
      <c r="D1379" s="729" t="s">
        <v>5559</v>
      </c>
      <c r="E1379" s="730" t="s">
        <v>3647</v>
      </c>
      <c r="F1379" s="650" t="s">
        <v>3625</v>
      </c>
      <c r="G1379" s="650" t="s">
        <v>3672</v>
      </c>
      <c r="H1379" s="650" t="s">
        <v>582</v>
      </c>
      <c r="I1379" s="650" t="s">
        <v>4611</v>
      </c>
      <c r="J1379" s="650" t="s">
        <v>3787</v>
      </c>
      <c r="K1379" s="650" t="s">
        <v>793</v>
      </c>
      <c r="L1379" s="651">
        <v>97.97</v>
      </c>
      <c r="M1379" s="651">
        <v>195.94</v>
      </c>
      <c r="N1379" s="650">
        <v>2</v>
      </c>
      <c r="O1379" s="731">
        <v>0.5</v>
      </c>
      <c r="P1379" s="651">
        <v>195.94</v>
      </c>
      <c r="Q1379" s="666">
        <v>1</v>
      </c>
      <c r="R1379" s="650">
        <v>2</v>
      </c>
      <c r="S1379" s="666">
        <v>1</v>
      </c>
      <c r="T1379" s="731">
        <v>0.5</v>
      </c>
      <c r="U1379" s="689">
        <v>1</v>
      </c>
    </row>
    <row r="1380" spans="1:21" ht="14.4" customHeight="1" x14ac:dyDescent="0.3">
      <c r="A1380" s="649">
        <v>21</v>
      </c>
      <c r="B1380" s="650" t="s">
        <v>581</v>
      </c>
      <c r="C1380" s="650">
        <v>89301212</v>
      </c>
      <c r="D1380" s="729" t="s">
        <v>5559</v>
      </c>
      <c r="E1380" s="730" t="s">
        <v>3647</v>
      </c>
      <c r="F1380" s="650" t="s">
        <v>3625</v>
      </c>
      <c r="G1380" s="650" t="s">
        <v>3672</v>
      </c>
      <c r="H1380" s="650" t="s">
        <v>582</v>
      </c>
      <c r="I1380" s="650" t="s">
        <v>791</v>
      </c>
      <c r="J1380" s="650" t="s">
        <v>792</v>
      </c>
      <c r="K1380" s="650" t="s">
        <v>4012</v>
      </c>
      <c r="L1380" s="651">
        <v>97.97</v>
      </c>
      <c r="M1380" s="651">
        <v>1175.6399999999999</v>
      </c>
      <c r="N1380" s="650">
        <v>12</v>
      </c>
      <c r="O1380" s="731">
        <v>4.5</v>
      </c>
      <c r="P1380" s="651">
        <v>783.76</v>
      </c>
      <c r="Q1380" s="666">
        <v>0.66666666666666674</v>
      </c>
      <c r="R1380" s="650">
        <v>8</v>
      </c>
      <c r="S1380" s="666">
        <v>0.66666666666666663</v>
      </c>
      <c r="T1380" s="731">
        <v>3</v>
      </c>
      <c r="U1380" s="689">
        <v>0.66666666666666663</v>
      </c>
    </row>
    <row r="1381" spans="1:21" ht="14.4" customHeight="1" x14ac:dyDescent="0.3">
      <c r="A1381" s="649">
        <v>21</v>
      </c>
      <c r="B1381" s="650" t="s">
        <v>581</v>
      </c>
      <c r="C1381" s="650">
        <v>89301212</v>
      </c>
      <c r="D1381" s="729" t="s">
        <v>5559</v>
      </c>
      <c r="E1381" s="730" t="s">
        <v>3647</v>
      </c>
      <c r="F1381" s="650" t="s">
        <v>3625</v>
      </c>
      <c r="G1381" s="650" t="s">
        <v>3669</v>
      </c>
      <c r="H1381" s="650" t="s">
        <v>1839</v>
      </c>
      <c r="I1381" s="650" t="s">
        <v>2024</v>
      </c>
      <c r="J1381" s="650" t="s">
        <v>2025</v>
      </c>
      <c r="K1381" s="650" t="s">
        <v>2026</v>
      </c>
      <c r="L1381" s="651">
        <v>497.4</v>
      </c>
      <c r="M1381" s="651">
        <v>21388.199999999997</v>
      </c>
      <c r="N1381" s="650">
        <v>43</v>
      </c>
      <c r="O1381" s="731">
        <v>32.5</v>
      </c>
      <c r="P1381" s="651">
        <v>17408.999999999996</v>
      </c>
      <c r="Q1381" s="666">
        <v>0.81395348837209291</v>
      </c>
      <c r="R1381" s="650">
        <v>35</v>
      </c>
      <c r="S1381" s="666">
        <v>0.81395348837209303</v>
      </c>
      <c r="T1381" s="731">
        <v>26</v>
      </c>
      <c r="U1381" s="689">
        <v>0.8</v>
      </c>
    </row>
    <row r="1382" spans="1:21" ht="14.4" customHeight="1" x14ac:dyDescent="0.3">
      <c r="A1382" s="649">
        <v>21</v>
      </c>
      <c r="B1382" s="650" t="s">
        <v>581</v>
      </c>
      <c r="C1382" s="650">
        <v>89301212</v>
      </c>
      <c r="D1382" s="729" t="s">
        <v>5559</v>
      </c>
      <c r="E1382" s="730" t="s">
        <v>3647</v>
      </c>
      <c r="F1382" s="650" t="s">
        <v>3625</v>
      </c>
      <c r="G1382" s="650" t="s">
        <v>3669</v>
      </c>
      <c r="H1382" s="650" t="s">
        <v>1839</v>
      </c>
      <c r="I1382" s="650" t="s">
        <v>2042</v>
      </c>
      <c r="J1382" s="650" t="s">
        <v>2043</v>
      </c>
      <c r="K1382" s="650" t="s">
        <v>3418</v>
      </c>
      <c r="L1382" s="651">
        <v>1359.61</v>
      </c>
      <c r="M1382" s="651">
        <v>43507.520000000004</v>
      </c>
      <c r="N1382" s="650">
        <v>32</v>
      </c>
      <c r="O1382" s="731">
        <v>8</v>
      </c>
      <c r="P1382" s="651">
        <v>32630.640000000003</v>
      </c>
      <c r="Q1382" s="666">
        <v>0.75</v>
      </c>
      <c r="R1382" s="650">
        <v>24</v>
      </c>
      <c r="S1382" s="666">
        <v>0.75</v>
      </c>
      <c r="T1382" s="731">
        <v>6</v>
      </c>
      <c r="U1382" s="689">
        <v>0.75</v>
      </c>
    </row>
    <row r="1383" spans="1:21" ht="14.4" customHeight="1" x14ac:dyDescent="0.3">
      <c r="A1383" s="649">
        <v>21</v>
      </c>
      <c r="B1383" s="650" t="s">
        <v>581</v>
      </c>
      <c r="C1383" s="650">
        <v>89301212</v>
      </c>
      <c r="D1383" s="729" t="s">
        <v>5559</v>
      </c>
      <c r="E1383" s="730" t="s">
        <v>3647</v>
      </c>
      <c r="F1383" s="650" t="s">
        <v>3625</v>
      </c>
      <c r="G1383" s="650" t="s">
        <v>3669</v>
      </c>
      <c r="H1383" s="650" t="s">
        <v>1839</v>
      </c>
      <c r="I1383" s="650" t="s">
        <v>3685</v>
      </c>
      <c r="J1383" s="650" t="s">
        <v>3686</v>
      </c>
      <c r="K1383" s="650" t="s">
        <v>3687</v>
      </c>
      <c r="L1383" s="651">
        <v>1359.61</v>
      </c>
      <c r="M1383" s="651">
        <v>2719.22</v>
      </c>
      <c r="N1383" s="650">
        <v>2</v>
      </c>
      <c r="O1383" s="731">
        <v>1</v>
      </c>
      <c r="P1383" s="651">
        <v>2719.22</v>
      </c>
      <c r="Q1383" s="666">
        <v>1</v>
      </c>
      <c r="R1383" s="650">
        <v>2</v>
      </c>
      <c r="S1383" s="666">
        <v>1</v>
      </c>
      <c r="T1383" s="731">
        <v>1</v>
      </c>
      <c r="U1383" s="689">
        <v>1</v>
      </c>
    </row>
    <row r="1384" spans="1:21" ht="14.4" customHeight="1" x14ac:dyDescent="0.3">
      <c r="A1384" s="649">
        <v>21</v>
      </c>
      <c r="B1384" s="650" t="s">
        <v>581</v>
      </c>
      <c r="C1384" s="650">
        <v>89301212</v>
      </c>
      <c r="D1384" s="729" t="s">
        <v>5559</v>
      </c>
      <c r="E1384" s="730" t="s">
        <v>3647</v>
      </c>
      <c r="F1384" s="650" t="s">
        <v>3625</v>
      </c>
      <c r="G1384" s="650" t="s">
        <v>4252</v>
      </c>
      <c r="H1384" s="650" t="s">
        <v>582</v>
      </c>
      <c r="I1384" s="650" t="s">
        <v>4253</v>
      </c>
      <c r="J1384" s="650" t="s">
        <v>4254</v>
      </c>
      <c r="K1384" s="650" t="s">
        <v>4255</v>
      </c>
      <c r="L1384" s="651">
        <v>1044.3599999999999</v>
      </c>
      <c r="M1384" s="651">
        <v>3133.08</v>
      </c>
      <c r="N1384" s="650">
        <v>3</v>
      </c>
      <c r="O1384" s="731">
        <v>1</v>
      </c>
      <c r="P1384" s="651">
        <v>3133.08</v>
      </c>
      <c r="Q1384" s="666">
        <v>1</v>
      </c>
      <c r="R1384" s="650">
        <v>3</v>
      </c>
      <c r="S1384" s="666">
        <v>1</v>
      </c>
      <c r="T1384" s="731">
        <v>1</v>
      </c>
      <c r="U1384" s="689">
        <v>1</v>
      </c>
    </row>
    <row r="1385" spans="1:21" ht="14.4" customHeight="1" x14ac:dyDescent="0.3">
      <c r="A1385" s="649">
        <v>21</v>
      </c>
      <c r="B1385" s="650" t="s">
        <v>581</v>
      </c>
      <c r="C1385" s="650">
        <v>89301212</v>
      </c>
      <c r="D1385" s="729" t="s">
        <v>5559</v>
      </c>
      <c r="E1385" s="730" t="s">
        <v>3647</v>
      </c>
      <c r="F1385" s="650" t="s">
        <v>3625</v>
      </c>
      <c r="G1385" s="650" t="s">
        <v>3805</v>
      </c>
      <c r="H1385" s="650" t="s">
        <v>582</v>
      </c>
      <c r="I1385" s="650" t="s">
        <v>1782</v>
      </c>
      <c r="J1385" s="650" t="s">
        <v>850</v>
      </c>
      <c r="K1385" s="650" t="s">
        <v>1165</v>
      </c>
      <c r="L1385" s="651">
        <v>113.37</v>
      </c>
      <c r="M1385" s="651">
        <v>906.96</v>
      </c>
      <c r="N1385" s="650">
        <v>8</v>
      </c>
      <c r="O1385" s="731">
        <v>4.5</v>
      </c>
      <c r="P1385" s="651">
        <v>453.48</v>
      </c>
      <c r="Q1385" s="666">
        <v>0.5</v>
      </c>
      <c r="R1385" s="650">
        <v>4</v>
      </c>
      <c r="S1385" s="666">
        <v>0.5</v>
      </c>
      <c r="T1385" s="731">
        <v>2</v>
      </c>
      <c r="U1385" s="689">
        <v>0.44444444444444442</v>
      </c>
    </row>
    <row r="1386" spans="1:21" ht="14.4" customHeight="1" x14ac:dyDescent="0.3">
      <c r="A1386" s="649">
        <v>21</v>
      </c>
      <c r="B1386" s="650" t="s">
        <v>581</v>
      </c>
      <c r="C1386" s="650">
        <v>89301212</v>
      </c>
      <c r="D1386" s="729" t="s">
        <v>5559</v>
      </c>
      <c r="E1386" s="730" t="s">
        <v>3647</v>
      </c>
      <c r="F1386" s="650" t="s">
        <v>3625</v>
      </c>
      <c r="G1386" s="650" t="s">
        <v>3805</v>
      </c>
      <c r="H1386" s="650" t="s">
        <v>582</v>
      </c>
      <c r="I1386" s="650" t="s">
        <v>849</v>
      </c>
      <c r="J1386" s="650" t="s">
        <v>850</v>
      </c>
      <c r="K1386" s="650" t="s">
        <v>851</v>
      </c>
      <c r="L1386" s="651">
        <v>56.69</v>
      </c>
      <c r="M1386" s="651">
        <v>113.38</v>
      </c>
      <c r="N1386" s="650">
        <v>2</v>
      </c>
      <c r="O1386" s="731">
        <v>2</v>
      </c>
      <c r="P1386" s="651"/>
      <c r="Q1386" s="666">
        <v>0</v>
      </c>
      <c r="R1386" s="650"/>
      <c r="S1386" s="666">
        <v>0</v>
      </c>
      <c r="T1386" s="731"/>
      <c r="U1386" s="689">
        <v>0</v>
      </c>
    </row>
    <row r="1387" spans="1:21" ht="14.4" customHeight="1" x14ac:dyDescent="0.3">
      <c r="A1387" s="649">
        <v>21</v>
      </c>
      <c r="B1387" s="650" t="s">
        <v>581</v>
      </c>
      <c r="C1387" s="650">
        <v>89301212</v>
      </c>
      <c r="D1387" s="729" t="s">
        <v>5559</v>
      </c>
      <c r="E1387" s="730" t="s">
        <v>3647</v>
      </c>
      <c r="F1387" s="650" t="s">
        <v>3625</v>
      </c>
      <c r="G1387" s="650" t="s">
        <v>3806</v>
      </c>
      <c r="H1387" s="650" t="s">
        <v>582</v>
      </c>
      <c r="I1387" s="650" t="s">
        <v>1294</v>
      </c>
      <c r="J1387" s="650" t="s">
        <v>3809</v>
      </c>
      <c r="K1387" s="650" t="s">
        <v>3810</v>
      </c>
      <c r="L1387" s="651">
        <v>91.52</v>
      </c>
      <c r="M1387" s="651">
        <v>366.08</v>
      </c>
      <c r="N1387" s="650">
        <v>4</v>
      </c>
      <c r="O1387" s="731">
        <v>0.5</v>
      </c>
      <c r="P1387" s="651">
        <v>366.08</v>
      </c>
      <c r="Q1387" s="666">
        <v>1</v>
      </c>
      <c r="R1387" s="650">
        <v>4</v>
      </c>
      <c r="S1387" s="666">
        <v>1</v>
      </c>
      <c r="T1387" s="731">
        <v>0.5</v>
      </c>
      <c r="U1387" s="689">
        <v>1</v>
      </c>
    </row>
    <row r="1388" spans="1:21" ht="14.4" customHeight="1" x14ac:dyDescent="0.3">
      <c r="A1388" s="649">
        <v>21</v>
      </c>
      <c r="B1388" s="650" t="s">
        <v>581</v>
      </c>
      <c r="C1388" s="650">
        <v>89301212</v>
      </c>
      <c r="D1388" s="729" t="s">
        <v>5559</v>
      </c>
      <c r="E1388" s="730" t="s">
        <v>3647</v>
      </c>
      <c r="F1388" s="650" t="s">
        <v>3625</v>
      </c>
      <c r="G1388" s="650" t="s">
        <v>4627</v>
      </c>
      <c r="H1388" s="650" t="s">
        <v>1839</v>
      </c>
      <c r="I1388" s="650" t="s">
        <v>1863</v>
      </c>
      <c r="J1388" s="650" t="s">
        <v>3437</v>
      </c>
      <c r="K1388" s="650" t="s">
        <v>1088</v>
      </c>
      <c r="L1388" s="651">
        <v>134.83000000000001</v>
      </c>
      <c r="M1388" s="651">
        <v>134.83000000000001</v>
      </c>
      <c r="N1388" s="650">
        <v>1</v>
      </c>
      <c r="O1388" s="731">
        <v>0.5</v>
      </c>
      <c r="P1388" s="651">
        <v>134.83000000000001</v>
      </c>
      <c r="Q1388" s="666">
        <v>1</v>
      </c>
      <c r="R1388" s="650">
        <v>1</v>
      </c>
      <c r="S1388" s="666">
        <v>1</v>
      </c>
      <c r="T1388" s="731">
        <v>0.5</v>
      </c>
      <c r="U1388" s="689">
        <v>1</v>
      </c>
    </row>
    <row r="1389" spans="1:21" ht="14.4" customHeight="1" x14ac:dyDescent="0.3">
      <c r="A1389" s="649">
        <v>21</v>
      </c>
      <c r="B1389" s="650" t="s">
        <v>581</v>
      </c>
      <c r="C1389" s="650">
        <v>89301212</v>
      </c>
      <c r="D1389" s="729" t="s">
        <v>5559</v>
      </c>
      <c r="E1389" s="730" t="s">
        <v>3647</v>
      </c>
      <c r="F1389" s="650" t="s">
        <v>3625</v>
      </c>
      <c r="G1389" s="650" t="s">
        <v>4033</v>
      </c>
      <c r="H1389" s="650" t="s">
        <v>582</v>
      </c>
      <c r="I1389" s="650" t="s">
        <v>4919</v>
      </c>
      <c r="J1389" s="650" t="s">
        <v>4920</v>
      </c>
      <c r="K1389" s="650" t="s">
        <v>2802</v>
      </c>
      <c r="L1389" s="651">
        <v>110.25</v>
      </c>
      <c r="M1389" s="651">
        <v>220.5</v>
      </c>
      <c r="N1389" s="650">
        <v>2</v>
      </c>
      <c r="O1389" s="731">
        <v>1</v>
      </c>
      <c r="P1389" s="651"/>
      <c r="Q1389" s="666">
        <v>0</v>
      </c>
      <c r="R1389" s="650"/>
      <c r="S1389" s="666">
        <v>0</v>
      </c>
      <c r="T1389" s="731"/>
      <c r="U1389" s="689">
        <v>0</v>
      </c>
    </row>
    <row r="1390" spans="1:21" ht="14.4" customHeight="1" x14ac:dyDescent="0.3">
      <c r="A1390" s="649">
        <v>21</v>
      </c>
      <c r="B1390" s="650" t="s">
        <v>581</v>
      </c>
      <c r="C1390" s="650">
        <v>89301212</v>
      </c>
      <c r="D1390" s="729" t="s">
        <v>5559</v>
      </c>
      <c r="E1390" s="730" t="s">
        <v>3647</v>
      </c>
      <c r="F1390" s="650" t="s">
        <v>3625</v>
      </c>
      <c r="G1390" s="650" t="s">
        <v>4033</v>
      </c>
      <c r="H1390" s="650" t="s">
        <v>582</v>
      </c>
      <c r="I1390" s="650" t="s">
        <v>4921</v>
      </c>
      <c r="J1390" s="650" t="s">
        <v>4920</v>
      </c>
      <c r="K1390" s="650" t="s">
        <v>4922</v>
      </c>
      <c r="L1390" s="651">
        <v>330.74</v>
      </c>
      <c r="M1390" s="651">
        <v>992.22</v>
      </c>
      <c r="N1390" s="650">
        <v>3</v>
      </c>
      <c r="O1390" s="731">
        <v>3</v>
      </c>
      <c r="P1390" s="651"/>
      <c r="Q1390" s="666">
        <v>0</v>
      </c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21</v>
      </c>
      <c r="B1391" s="650" t="s">
        <v>581</v>
      </c>
      <c r="C1391" s="650">
        <v>89301212</v>
      </c>
      <c r="D1391" s="729" t="s">
        <v>5559</v>
      </c>
      <c r="E1391" s="730" t="s">
        <v>3647</v>
      </c>
      <c r="F1391" s="650" t="s">
        <v>3625</v>
      </c>
      <c r="G1391" s="650" t="s">
        <v>4378</v>
      </c>
      <c r="H1391" s="650" t="s">
        <v>1839</v>
      </c>
      <c r="I1391" s="650" t="s">
        <v>2956</v>
      </c>
      <c r="J1391" s="650" t="s">
        <v>2957</v>
      </c>
      <c r="K1391" s="650" t="s">
        <v>1903</v>
      </c>
      <c r="L1391" s="651">
        <v>130.59</v>
      </c>
      <c r="M1391" s="651">
        <v>261.18</v>
      </c>
      <c r="N1391" s="650">
        <v>2</v>
      </c>
      <c r="O1391" s="731">
        <v>0.5</v>
      </c>
      <c r="P1391" s="651"/>
      <c r="Q1391" s="666">
        <v>0</v>
      </c>
      <c r="R1391" s="650"/>
      <c r="S1391" s="666">
        <v>0</v>
      </c>
      <c r="T1391" s="731"/>
      <c r="U1391" s="689">
        <v>0</v>
      </c>
    </row>
    <row r="1392" spans="1:21" ht="14.4" customHeight="1" x14ac:dyDescent="0.3">
      <c r="A1392" s="649">
        <v>21</v>
      </c>
      <c r="B1392" s="650" t="s">
        <v>581</v>
      </c>
      <c r="C1392" s="650">
        <v>89301212</v>
      </c>
      <c r="D1392" s="729" t="s">
        <v>5559</v>
      </c>
      <c r="E1392" s="730" t="s">
        <v>3647</v>
      </c>
      <c r="F1392" s="650" t="s">
        <v>3625</v>
      </c>
      <c r="G1392" s="650" t="s">
        <v>4378</v>
      </c>
      <c r="H1392" s="650" t="s">
        <v>1839</v>
      </c>
      <c r="I1392" s="650" t="s">
        <v>2925</v>
      </c>
      <c r="J1392" s="650" t="s">
        <v>2926</v>
      </c>
      <c r="K1392" s="650" t="s">
        <v>612</v>
      </c>
      <c r="L1392" s="651">
        <v>201.88</v>
      </c>
      <c r="M1392" s="651">
        <v>403.76</v>
      </c>
      <c r="N1392" s="650">
        <v>2</v>
      </c>
      <c r="O1392" s="731">
        <v>1</v>
      </c>
      <c r="P1392" s="651"/>
      <c r="Q1392" s="666">
        <v>0</v>
      </c>
      <c r="R1392" s="650"/>
      <c r="S1392" s="666">
        <v>0</v>
      </c>
      <c r="T1392" s="731"/>
      <c r="U1392" s="689">
        <v>0</v>
      </c>
    </row>
    <row r="1393" spans="1:21" ht="14.4" customHeight="1" x14ac:dyDescent="0.3">
      <c r="A1393" s="649">
        <v>21</v>
      </c>
      <c r="B1393" s="650" t="s">
        <v>581</v>
      </c>
      <c r="C1393" s="650">
        <v>89301212</v>
      </c>
      <c r="D1393" s="729" t="s">
        <v>5559</v>
      </c>
      <c r="E1393" s="730" t="s">
        <v>3647</v>
      </c>
      <c r="F1393" s="650" t="s">
        <v>3625</v>
      </c>
      <c r="G1393" s="650" t="s">
        <v>3815</v>
      </c>
      <c r="H1393" s="650" t="s">
        <v>582</v>
      </c>
      <c r="I1393" s="650" t="s">
        <v>4923</v>
      </c>
      <c r="J1393" s="650" t="s">
        <v>4924</v>
      </c>
      <c r="K1393" s="650" t="s">
        <v>4925</v>
      </c>
      <c r="L1393" s="651">
        <v>0</v>
      </c>
      <c r="M1393" s="651">
        <v>0</v>
      </c>
      <c r="N1393" s="650">
        <v>2</v>
      </c>
      <c r="O1393" s="731">
        <v>1</v>
      </c>
      <c r="P1393" s="651"/>
      <c r="Q1393" s="666"/>
      <c r="R1393" s="650"/>
      <c r="S1393" s="666">
        <v>0</v>
      </c>
      <c r="T1393" s="731"/>
      <c r="U1393" s="689">
        <v>0</v>
      </c>
    </row>
    <row r="1394" spans="1:21" ht="14.4" customHeight="1" x14ac:dyDescent="0.3">
      <c r="A1394" s="649">
        <v>21</v>
      </c>
      <c r="B1394" s="650" t="s">
        <v>581</v>
      </c>
      <c r="C1394" s="650">
        <v>89301212</v>
      </c>
      <c r="D1394" s="729" t="s">
        <v>5559</v>
      </c>
      <c r="E1394" s="730" t="s">
        <v>3647</v>
      </c>
      <c r="F1394" s="650" t="s">
        <v>3625</v>
      </c>
      <c r="G1394" s="650" t="s">
        <v>3821</v>
      </c>
      <c r="H1394" s="650" t="s">
        <v>582</v>
      </c>
      <c r="I1394" s="650" t="s">
        <v>857</v>
      </c>
      <c r="J1394" s="650" t="s">
        <v>3822</v>
      </c>
      <c r="K1394" s="650" t="s">
        <v>3823</v>
      </c>
      <c r="L1394" s="651">
        <v>0</v>
      </c>
      <c r="M1394" s="651">
        <v>0</v>
      </c>
      <c r="N1394" s="650">
        <v>2</v>
      </c>
      <c r="O1394" s="731">
        <v>0.5</v>
      </c>
      <c r="P1394" s="651"/>
      <c r="Q1394" s="666"/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21</v>
      </c>
      <c r="B1395" s="650" t="s">
        <v>581</v>
      </c>
      <c r="C1395" s="650">
        <v>89301212</v>
      </c>
      <c r="D1395" s="729" t="s">
        <v>5559</v>
      </c>
      <c r="E1395" s="730" t="s">
        <v>3647</v>
      </c>
      <c r="F1395" s="650" t="s">
        <v>3625</v>
      </c>
      <c r="G1395" s="650" t="s">
        <v>3824</v>
      </c>
      <c r="H1395" s="650" t="s">
        <v>582</v>
      </c>
      <c r="I1395" s="650" t="s">
        <v>4034</v>
      </c>
      <c r="J1395" s="650" t="s">
        <v>727</v>
      </c>
      <c r="K1395" s="650" t="s">
        <v>4035</v>
      </c>
      <c r="L1395" s="651">
        <v>219.94</v>
      </c>
      <c r="M1395" s="651">
        <v>219.94</v>
      </c>
      <c r="N1395" s="650">
        <v>1</v>
      </c>
      <c r="O1395" s="731">
        <v>1</v>
      </c>
      <c r="P1395" s="651"/>
      <c r="Q1395" s="666">
        <v>0</v>
      </c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21</v>
      </c>
      <c r="B1396" s="650" t="s">
        <v>581</v>
      </c>
      <c r="C1396" s="650">
        <v>89301212</v>
      </c>
      <c r="D1396" s="729" t="s">
        <v>5559</v>
      </c>
      <c r="E1396" s="730" t="s">
        <v>3647</v>
      </c>
      <c r="F1396" s="650" t="s">
        <v>3625</v>
      </c>
      <c r="G1396" s="650" t="s">
        <v>4926</v>
      </c>
      <c r="H1396" s="650" t="s">
        <v>582</v>
      </c>
      <c r="I1396" s="650" t="s">
        <v>4927</v>
      </c>
      <c r="J1396" s="650" t="s">
        <v>4928</v>
      </c>
      <c r="K1396" s="650" t="s">
        <v>4929</v>
      </c>
      <c r="L1396" s="651">
        <v>79.349999999999994</v>
      </c>
      <c r="M1396" s="651">
        <v>158.69999999999999</v>
      </c>
      <c r="N1396" s="650">
        <v>2</v>
      </c>
      <c r="O1396" s="731">
        <v>1</v>
      </c>
      <c r="P1396" s="651"/>
      <c r="Q1396" s="666">
        <v>0</v>
      </c>
      <c r="R1396" s="650"/>
      <c r="S1396" s="666">
        <v>0</v>
      </c>
      <c r="T1396" s="731"/>
      <c r="U1396" s="689">
        <v>0</v>
      </c>
    </row>
    <row r="1397" spans="1:21" ht="14.4" customHeight="1" x14ac:dyDescent="0.3">
      <c r="A1397" s="649">
        <v>21</v>
      </c>
      <c r="B1397" s="650" t="s">
        <v>581</v>
      </c>
      <c r="C1397" s="650">
        <v>89301212</v>
      </c>
      <c r="D1397" s="729" t="s">
        <v>5559</v>
      </c>
      <c r="E1397" s="730" t="s">
        <v>3647</v>
      </c>
      <c r="F1397" s="650" t="s">
        <v>3625</v>
      </c>
      <c r="G1397" s="650" t="s">
        <v>4081</v>
      </c>
      <c r="H1397" s="650" t="s">
        <v>1839</v>
      </c>
      <c r="I1397" s="650" t="s">
        <v>4082</v>
      </c>
      <c r="J1397" s="650" t="s">
        <v>3571</v>
      </c>
      <c r="K1397" s="650" t="s">
        <v>2008</v>
      </c>
      <c r="L1397" s="651">
        <v>0</v>
      </c>
      <c r="M1397" s="651">
        <v>0</v>
      </c>
      <c r="N1397" s="650">
        <v>15</v>
      </c>
      <c r="O1397" s="731">
        <v>5</v>
      </c>
      <c r="P1397" s="651">
        <v>0</v>
      </c>
      <c r="Q1397" s="666"/>
      <c r="R1397" s="650">
        <v>3</v>
      </c>
      <c r="S1397" s="666">
        <v>0.2</v>
      </c>
      <c r="T1397" s="731">
        <v>1</v>
      </c>
      <c r="U1397" s="689">
        <v>0.2</v>
      </c>
    </row>
    <row r="1398" spans="1:21" ht="14.4" customHeight="1" x14ac:dyDescent="0.3">
      <c r="A1398" s="649">
        <v>21</v>
      </c>
      <c r="B1398" s="650" t="s">
        <v>581</v>
      </c>
      <c r="C1398" s="650">
        <v>89301212</v>
      </c>
      <c r="D1398" s="729" t="s">
        <v>5559</v>
      </c>
      <c r="E1398" s="730" t="s">
        <v>3647</v>
      </c>
      <c r="F1398" s="650" t="s">
        <v>3625</v>
      </c>
      <c r="G1398" s="650" t="s">
        <v>4081</v>
      </c>
      <c r="H1398" s="650" t="s">
        <v>1839</v>
      </c>
      <c r="I1398" s="650" t="s">
        <v>4082</v>
      </c>
      <c r="J1398" s="650" t="s">
        <v>3571</v>
      </c>
      <c r="K1398" s="650" t="s">
        <v>2008</v>
      </c>
      <c r="L1398" s="651">
        <v>154.4</v>
      </c>
      <c r="M1398" s="651">
        <v>5404</v>
      </c>
      <c r="N1398" s="650">
        <v>35</v>
      </c>
      <c r="O1398" s="731">
        <v>12</v>
      </c>
      <c r="P1398" s="651">
        <v>2316</v>
      </c>
      <c r="Q1398" s="666">
        <v>0.42857142857142855</v>
      </c>
      <c r="R1398" s="650">
        <v>15</v>
      </c>
      <c r="S1398" s="666">
        <v>0.42857142857142855</v>
      </c>
      <c r="T1398" s="731">
        <v>5</v>
      </c>
      <c r="U1398" s="689">
        <v>0.41666666666666669</v>
      </c>
    </row>
    <row r="1399" spans="1:21" ht="14.4" customHeight="1" x14ac:dyDescent="0.3">
      <c r="A1399" s="649">
        <v>21</v>
      </c>
      <c r="B1399" s="650" t="s">
        <v>581</v>
      </c>
      <c r="C1399" s="650">
        <v>89301212</v>
      </c>
      <c r="D1399" s="729" t="s">
        <v>5559</v>
      </c>
      <c r="E1399" s="730" t="s">
        <v>3647</v>
      </c>
      <c r="F1399" s="650" t="s">
        <v>3625</v>
      </c>
      <c r="G1399" s="650" t="s">
        <v>3829</v>
      </c>
      <c r="H1399" s="650" t="s">
        <v>582</v>
      </c>
      <c r="I1399" s="650" t="s">
        <v>1112</v>
      </c>
      <c r="J1399" s="650" t="s">
        <v>946</v>
      </c>
      <c r="K1399" s="650" t="s">
        <v>3830</v>
      </c>
      <c r="L1399" s="651">
        <v>96.72</v>
      </c>
      <c r="M1399" s="651">
        <v>483.59999999999997</v>
      </c>
      <c r="N1399" s="650">
        <v>5</v>
      </c>
      <c r="O1399" s="731">
        <v>1.5</v>
      </c>
      <c r="P1399" s="651">
        <v>193.44</v>
      </c>
      <c r="Q1399" s="666">
        <v>0.4</v>
      </c>
      <c r="R1399" s="650">
        <v>2</v>
      </c>
      <c r="S1399" s="666">
        <v>0.4</v>
      </c>
      <c r="T1399" s="731">
        <v>0.5</v>
      </c>
      <c r="U1399" s="689">
        <v>0.33333333333333331</v>
      </c>
    </row>
    <row r="1400" spans="1:21" ht="14.4" customHeight="1" x14ac:dyDescent="0.3">
      <c r="A1400" s="649">
        <v>21</v>
      </c>
      <c r="B1400" s="650" t="s">
        <v>581</v>
      </c>
      <c r="C1400" s="650">
        <v>89301212</v>
      </c>
      <c r="D1400" s="729" t="s">
        <v>5559</v>
      </c>
      <c r="E1400" s="730" t="s">
        <v>3647</v>
      </c>
      <c r="F1400" s="650" t="s">
        <v>3625</v>
      </c>
      <c r="G1400" s="650" t="s">
        <v>3832</v>
      </c>
      <c r="H1400" s="650" t="s">
        <v>582</v>
      </c>
      <c r="I1400" s="650" t="s">
        <v>4043</v>
      </c>
      <c r="J1400" s="650" t="s">
        <v>1130</v>
      </c>
      <c r="K1400" s="650" t="s">
        <v>762</v>
      </c>
      <c r="L1400" s="651">
        <v>0</v>
      </c>
      <c r="M1400" s="651">
        <v>0</v>
      </c>
      <c r="N1400" s="650">
        <v>2</v>
      </c>
      <c r="O1400" s="731">
        <v>0.5</v>
      </c>
      <c r="P1400" s="651"/>
      <c r="Q1400" s="666"/>
      <c r="R1400" s="650"/>
      <c r="S1400" s="666">
        <v>0</v>
      </c>
      <c r="T1400" s="731"/>
      <c r="U1400" s="689">
        <v>0</v>
      </c>
    </row>
    <row r="1401" spans="1:21" ht="14.4" customHeight="1" x14ac:dyDescent="0.3">
      <c r="A1401" s="649">
        <v>21</v>
      </c>
      <c r="B1401" s="650" t="s">
        <v>581</v>
      </c>
      <c r="C1401" s="650">
        <v>89301212</v>
      </c>
      <c r="D1401" s="729" t="s">
        <v>5559</v>
      </c>
      <c r="E1401" s="730" t="s">
        <v>3647</v>
      </c>
      <c r="F1401" s="650" t="s">
        <v>3625</v>
      </c>
      <c r="G1401" s="650" t="s">
        <v>3832</v>
      </c>
      <c r="H1401" s="650" t="s">
        <v>582</v>
      </c>
      <c r="I1401" s="650" t="s">
        <v>4085</v>
      </c>
      <c r="J1401" s="650" t="s">
        <v>3834</v>
      </c>
      <c r="K1401" s="650" t="s">
        <v>1224</v>
      </c>
      <c r="L1401" s="651">
        <v>154.33000000000001</v>
      </c>
      <c r="M1401" s="651">
        <v>308.66000000000003</v>
      </c>
      <c r="N1401" s="650">
        <v>2</v>
      </c>
      <c r="O1401" s="731">
        <v>1</v>
      </c>
      <c r="P1401" s="651">
        <v>308.66000000000003</v>
      </c>
      <c r="Q1401" s="666">
        <v>1</v>
      </c>
      <c r="R1401" s="650">
        <v>2</v>
      </c>
      <c r="S1401" s="666">
        <v>1</v>
      </c>
      <c r="T1401" s="731">
        <v>1</v>
      </c>
      <c r="U1401" s="689">
        <v>1</v>
      </c>
    </row>
    <row r="1402" spans="1:21" ht="14.4" customHeight="1" x14ac:dyDescent="0.3">
      <c r="A1402" s="649">
        <v>21</v>
      </c>
      <c r="B1402" s="650" t="s">
        <v>581</v>
      </c>
      <c r="C1402" s="650">
        <v>89301212</v>
      </c>
      <c r="D1402" s="729" t="s">
        <v>5559</v>
      </c>
      <c r="E1402" s="730" t="s">
        <v>3647</v>
      </c>
      <c r="F1402" s="650" t="s">
        <v>3625</v>
      </c>
      <c r="G1402" s="650" t="s">
        <v>4050</v>
      </c>
      <c r="H1402" s="650" t="s">
        <v>582</v>
      </c>
      <c r="I1402" s="650" t="s">
        <v>4930</v>
      </c>
      <c r="J1402" s="650" t="s">
        <v>4931</v>
      </c>
      <c r="K1402" s="650" t="s">
        <v>4053</v>
      </c>
      <c r="L1402" s="651">
        <v>0</v>
      </c>
      <c r="M1402" s="651">
        <v>0</v>
      </c>
      <c r="N1402" s="650">
        <v>2</v>
      </c>
      <c r="O1402" s="731">
        <v>1</v>
      </c>
      <c r="P1402" s="651"/>
      <c r="Q1402" s="666"/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21</v>
      </c>
      <c r="B1403" s="650" t="s">
        <v>581</v>
      </c>
      <c r="C1403" s="650">
        <v>89301212</v>
      </c>
      <c r="D1403" s="729" t="s">
        <v>5559</v>
      </c>
      <c r="E1403" s="730" t="s">
        <v>3647</v>
      </c>
      <c r="F1403" s="650" t="s">
        <v>3625</v>
      </c>
      <c r="G1403" s="650" t="s">
        <v>3836</v>
      </c>
      <c r="H1403" s="650" t="s">
        <v>582</v>
      </c>
      <c r="I1403" s="650" t="s">
        <v>3841</v>
      </c>
      <c r="J1403" s="650" t="s">
        <v>3839</v>
      </c>
      <c r="K1403" s="650" t="s">
        <v>1903</v>
      </c>
      <c r="L1403" s="651">
        <v>0</v>
      </c>
      <c r="M1403" s="651">
        <v>0</v>
      </c>
      <c r="N1403" s="650">
        <v>2</v>
      </c>
      <c r="O1403" s="731">
        <v>0.5</v>
      </c>
      <c r="P1403" s="651"/>
      <c r="Q1403" s="666"/>
      <c r="R1403" s="650"/>
      <c r="S1403" s="666">
        <v>0</v>
      </c>
      <c r="T1403" s="731"/>
      <c r="U1403" s="689">
        <v>0</v>
      </c>
    </row>
    <row r="1404" spans="1:21" ht="14.4" customHeight="1" x14ac:dyDescent="0.3">
      <c r="A1404" s="649">
        <v>21</v>
      </c>
      <c r="B1404" s="650" t="s">
        <v>581</v>
      </c>
      <c r="C1404" s="650">
        <v>89301212</v>
      </c>
      <c r="D1404" s="729" t="s">
        <v>5559</v>
      </c>
      <c r="E1404" s="730" t="s">
        <v>3647</v>
      </c>
      <c r="F1404" s="650" t="s">
        <v>3626</v>
      </c>
      <c r="G1404" s="650" t="s">
        <v>4058</v>
      </c>
      <c r="H1404" s="650" t="s">
        <v>582</v>
      </c>
      <c r="I1404" s="650" t="s">
        <v>4932</v>
      </c>
      <c r="J1404" s="650" t="s">
        <v>3640</v>
      </c>
      <c r="K1404" s="650"/>
      <c r="L1404" s="651">
        <v>0</v>
      </c>
      <c r="M1404" s="651">
        <v>0</v>
      </c>
      <c r="N1404" s="650">
        <v>1</v>
      </c>
      <c r="O1404" s="731">
        <v>1</v>
      </c>
      <c r="P1404" s="651"/>
      <c r="Q1404" s="666"/>
      <c r="R1404" s="650"/>
      <c r="S1404" s="666">
        <v>0</v>
      </c>
      <c r="T1404" s="731"/>
      <c r="U1404" s="689">
        <v>0</v>
      </c>
    </row>
    <row r="1405" spans="1:21" ht="14.4" customHeight="1" x14ac:dyDescent="0.3">
      <c r="A1405" s="649">
        <v>21</v>
      </c>
      <c r="B1405" s="650" t="s">
        <v>581</v>
      </c>
      <c r="C1405" s="650">
        <v>89301212</v>
      </c>
      <c r="D1405" s="729" t="s">
        <v>5559</v>
      </c>
      <c r="E1405" s="730" t="s">
        <v>3647</v>
      </c>
      <c r="F1405" s="650" t="s">
        <v>3627</v>
      </c>
      <c r="G1405" s="650" t="s">
        <v>3844</v>
      </c>
      <c r="H1405" s="650" t="s">
        <v>582</v>
      </c>
      <c r="I1405" s="650" t="s">
        <v>3896</v>
      </c>
      <c r="J1405" s="650" t="s">
        <v>3897</v>
      </c>
      <c r="K1405" s="650" t="s">
        <v>3898</v>
      </c>
      <c r="L1405" s="651">
        <v>1000</v>
      </c>
      <c r="M1405" s="651">
        <v>2000</v>
      </c>
      <c r="N1405" s="650">
        <v>2</v>
      </c>
      <c r="O1405" s="731">
        <v>2</v>
      </c>
      <c r="P1405" s="651"/>
      <c r="Q1405" s="666">
        <v>0</v>
      </c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21</v>
      </c>
      <c r="B1406" s="650" t="s">
        <v>581</v>
      </c>
      <c r="C1406" s="650">
        <v>89301212</v>
      </c>
      <c r="D1406" s="729" t="s">
        <v>5559</v>
      </c>
      <c r="E1406" s="730" t="s">
        <v>3648</v>
      </c>
      <c r="F1406" s="650" t="s">
        <v>3625</v>
      </c>
      <c r="G1406" s="650" t="s">
        <v>3697</v>
      </c>
      <c r="H1406" s="650" t="s">
        <v>582</v>
      </c>
      <c r="I1406" s="650" t="s">
        <v>2175</v>
      </c>
      <c r="J1406" s="650" t="s">
        <v>3453</v>
      </c>
      <c r="K1406" s="650" t="s">
        <v>3454</v>
      </c>
      <c r="L1406" s="651">
        <v>156.86000000000001</v>
      </c>
      <c r="M1406" s="651">
        <v>156.86000000000001</v>
      </c>
      <c r="N1406" s="650">
        <v>1</v>
      </c>
      <c r="O1406" s="731">
        <v>1</v>
      </c>
      <c r="P1406" s="651">
        <v>156.86000000000001</v>
      </c>
      <c r="Q1406" s="666">
        <v>1</v>
      </c>
      <c r="R1406" s="650">
        <v>1</v>
      </c>
      <c r="S1406" s="666">
        <v>1</v>
      </c>
      <c r="T1406" s="731">
        <v>1</v>
      </c>
      <c r="U1406" s="689">
        <v>1</v>
      </c>
    </row>
    <row r="1407" spans="1:21" ht="14.4" customHeight="1" x14ac:dyDescent="0.3">
      <c r="A1407" s="649">
        <v>21</v>
      </c>
      <c r="B1407" s="650" t="s">
        <v>581</v>
      </c>
      <c r="C1407" s="650">
        <v>89301212</v>
      </c>
      <c r="D1407" s="729" t="s">
        <v>5559</v>
      </c>
      <c r="E1407" s="730" t="s">
        <v>3648</v>
      </c>
      <c r="F1407" s="650" t="s">
        <v>3625</v>
      </c>
      <c r="G1407" s="650" t="s">
        <v>4933</v>
      </c>
      <c r="H1407" s="650" t="s">
        <v>582</v>
      </c>
      <c r="I1407" s="650" t="s">
        <v>1104</v>
      </c>
      <c r="J1407" s="650" t="s">
        <v>1105</v>
      </c>
      <c r="K1407" s="650" t="s">
        <v>4934</v>
      </c>
      <c r="L1407" s="651">
        <v>0</v>
      </c>
      <c r="M1407" s="651">
        <v>0</v>
      </c>
      <c r="N1407" s="650">
        <v>1</v>
      </c>
      <c r="O1407" s="731">
        <v>1</v>
      </c>
      <c r="P1407" s="651"/>
      <c r="Q1407" s="666"/>
      <c r="R1407" s="650"/>
      <c r="S1407" s="666">
        <v>0</v>
      </c>
      <c r="T1407" s="731"/>
      <c r="U1407" s="689">
        <v>0</v>
      </c>
    </row>
    <row r="1408" spans="1:21" ht="14.4" customHeight="1" x14ac:dyDescent="0.3">
      <c r="A1408" s="649">
        <v>21</v>
      </c>
      <c r="B1408" s="650" t="s">
        <v>581</v>
      </c>
      <c r="C1408" s="650">
        <v>89301212</v>
      </c>
      <c r="D1408" s="729" t="s">
        <v>5559</v>
      </c>
      <c r="E1408" s="730" t="s">
        <v>3648</v>
      </c>
      <c r="F1408" s="650" t="s">
        <v>3625</v>
      </c>
      <c r="G1408" s="650" t="s">
        <v>3672</v>
      </c>
      <c r="H1408" s="650" t="s">
        <v>582</v>
      </c>
      <c r="I1408" s="650" t="s">
        <v>4935</v>
      </c>
      <c r="J1408" s="650" t="s">
        <v>4936</v>
      </c>
      <c r="K1408" s="650" t="s">
        <v>4937</v>
      </c>
      <c r="L1408" s="651">
        <v>0</v>
      </c>
      <c r="M1408" s="651">
        <v>0</v>
      </c>
      <c r="N1408" s="650">
        <v>1</v>
      </c>
      <c r="O1408" s="731">
        <v>1</v>
      </c>
      <c r="P1408" s="651"/>
      <c r="Q1408" s="666"/>
      <c r="R1408" s="650"/>
      <c r="S1408" s="666">
        <v>0</v>
      </c>
      <c r="T1408" s="731"/>
      <c r="U1408" s="689">
        <v>0</v>
      </c>
    </row>
    <row r="1409" spans="1:21" ht="14.4" customHeight="1" x14ac:dyDescent="0.3">
      <c r="A1409" s="649">
        <v>21</v>
      </c>
      <c r="B1409" s="650" t="s">
        <v>581</v>
      </c>
      <c r="C1409" s="650">
        <v>89301212</v>
      </c>
      <c r="D1409" s="729" t="s">
        <v>5559</v>
      </c>
      <c r="E1409" s="730" t="s">
        <v>3649</v>
      </c>
      <c r="F1409" s="650" t="s">
        <v>3625</v>
      </c>
      <c r="G1409" s="650" t="s">
        <v>3677</v>
      </c>
      <c r="H1409" s="650" t="s">
        <v>582</v>
      </c>
      <c r="I1409" s="650" t="s">
        <v>695</v>
      </c>
      <c r="J1409" s="650" t="s">
        <v>696</v>
      </c>
      <c r="K1409" s="650" t="s">
        <v>3678</v>
      </c>
      <c r="L1409" s="651">
        <v>85.72</v>
      </c>
      <c r="M1409" s="651">
        <v>85.72</v>
      </c>
      <c r="N1409" s="650">
        <v>1</v>
      </c>
      <c r="O1409" s="731">
        <v>1</v>
      </c>
      <c r="P1409" s="651"/>
      <c r="Q1409" s="666">
        <v>0</v>
      </c>
      <c r="R1409" s="650"/>
      <c r="S1409" s="666">
        <v>0</v>
      </c>
      <c r="T1409" s="731"/>
      <c r="U1409" s="689">
        <v>0</v>
      </c>
    </row>
    <row r="1410" spans="1:21" ht="14.4" customHeight="1" x14ac:dyDescent="0.3">
      <c r="A1410" s="649">
        <v>21</v>
      </c>
      <c r="B1410" s="650" t="s">
        <v>581</v>
      </c>
      <c r="C1410" s="650">
        <v>89301212</v>
      </c>
      <c r="D1410" s="729" t="s">
        <v>5559</v>
      </c>
      <c r="E1410" s="730" t="s">
        <v>3649</v>
      </c>
      <c r="F1410" s="650" t="s">
        <v>3625</v>
      </c>
      <c r="G1410" s="650" t="s">
        <v>4938</v>
      </c>
      <c r="H1410" s="650" t="s">
        <v>582</v>
      </c>
      <c r="I1410" s="650" t="s">
        <v>4939</v>
      </c>
      <c r="J1410" s="650" t="s">
        <v>4940</v>
      </c>
      <c r="K1410" s="650" t="s">
        <v>4941</v>
      </c>
      <c r="L1410" s="651">
        <v>42.18</v>
      </c>
      <c r="M1410" s="651">
        <v>42.18</v>
      </c>
      <c r="N1410" s="650">
        <v>1</v>
      </c>
      <c r="O1410" s="731">
        <v>1</v>
      </c>
      <c r="P1410" s="651"/>
      <c r="Q1410" s="666">
        <v>0</v>
      </c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21</v>
      </c>
      <c r="B1411" s="650" t="s">
        <v>581</v>
      </c>
      <c r="C1411" s="650">
        <v>89301212</v>
      </c>
      <c r="D1411" s="729" t="s">
        <v>5559</v>
      </c>
      <c r="E1411" s="730" t="s">
        <v>3649</v>
      </c>
      <c r="F1411" s="650" t="s">
        <v>3625</v>
      </c>
      <c r="G1411" s="650" t="s">
        <v>3934</v>
      </c>
      <c r="H1411" s="650" t="s">
        <v>1839</v>
      </c>
      <c r="I1411" s="650" t="s">
        <v>4942</v>
      </c>
      <c r="J1411" s="650" t="s">
        <v>4943</v>
      </c>
      <c r="K1411" s="650" t="s">
        <v>4944</v>
      </c>
      <c r="L1411" s="651">
        <v>71.22</v>
      </c>
      <c r="M1411" s="651">
        <v>71.22</v>
      </c>
      <c r="N1411" s="650">
        <v>1</v>
      </c>
      <c r="O1411" s="731">
        <v>1</v>
      </c>
      <c r="P1411" s="651"/>
      <c r="Q1411" s="666">
        <v>0</v>
      </c>
      <c r="R1411" s="650"/>
      <c r="S1411" s="666">
        <v>0</v>
      </c>
      <c r="T1411" s="731"/>
      <c r="U1411" s="689">
        <v>0</v>
      </c>
    </row>
    <row r="1412" spans="1:21" ht="14.4" customHeight="1" x14ac:dyDescent="0.3">
      <c r="A1412" s="649">
        <v>21</v>
      </c>
      <c r="B1412" s="650" t="s">
        <v>581</v>
      </c>
      <c r="C1412" s="650">
        <v>89301212</v>
      </c>
      <c r="D1412" s="729" t="s">
        <v>5559</v>
      </c>
      <c r="E1412" s="730" t="s">
        <v>3649</v>
      </c>
      <c r="F1412" s="650" t="s">
        <v>3625</v>
      </c>
      <c r="G1412" s="650" t="s">
        <v>4406</v>
      </c>
      <c r="H1412" s="650" t="s">
        <v>582</v>
      </c>
      <c r="I1412" s="650" t="s">
        <v>4407</v>
      </c>
      <c r="J1412" s="650" t="s">
        <v>4408</v>
      </c>
      <c r="K1412" s="650" t="s">
        <v>2695</v>
      </c>
      <c r="L1412" s="651">
        <v>45.75</v>
      </c>
      <c r="M1412" s="651">
        <v>91.5</v>
      </c>
      <c r="N1412" s="650">
        <v>2</v>
      </c>
      <c r="O1412" s="731">
        <v>1.5</v>
      </c>
      <c r="P1412" s="651">
        <v>45.75</v>
      </c>
      <c r="Q1412" s="666">
        <v>0.5</v>
      </c>
      <c r="R1412" s="650">
        <v>1</v>
      </c>
      <c r="S1412" s="666">
        <v>0.5</v>
      </c>
      <c r="T1412" s="731">
        <v>1</v>
      </c>
      <c r="U1412" s="689">
        <v>0.66666666666666663</v>
      </c>
    </row>
    <row r="1413" spans="1:21" ht="14.4" customHeight="1" x14ac:dyDescent="0.3">
      <c r="A1413" s="649">
        <v>21</v>
      </c>
      <c r="B1413" s="650" t="s">
        <v>581</v>
      </c>
      <c r="C1413" s="650">
        <v>89301212</v>
      </c>
      <c r="D1413" s="729" t="s">
        <v>5559</v>
      </c>
      <c r="E1413" s="730" t="s">
        <v>3649</v>
      </c>
      <c r="F1413" s="650" t="s">
        <v>3625</v>
      </c>
      <c r="G1413" s="650" t="s">
        <v>4406</v>
      </c>
      <c r="H1413" s="650" t="s">
        <v>582</v>
      </c>
      <c r="I1413" s="650" t="s">
        <v>4796</v>
      </c>
      <c r="J1413" s="650" t="s">
        <v>4408</v>
      </c>
      <c r="K1413" s="650" t="s">
        <v>4797</v>
      </c>
      <c r="L1413" s="651">
        <v>45.75</v>
      </c>
      <c r="M1413" s="651">
        <v>45.75</v>
      </c>
      <c r="N1413" s="650">
        <v>1</v>
      </c>
      <c r="O1413" s="731">
        <v>0.5</v>
      </c>
      <c r="P1413" s="651"/>
      <c r="Q1413" s="666">
        <v>0</v>
      </c>
      <c r="R1413" s="650"/>
      <c r="S1413" s="666">
        <v>0</v>
      </c>
      <c r="T1413" s="731"/>
      <c r="U1413" s="689">
        <v>0</v>
      </c>
    </row>
    <row r="1414" spans="1:21" ht="14.4" customHeight="1" x14ac:dyDescent="0.3">
      <c r="A1414" s="649">
        <v>21</v>
      </c>
      <c r="B1414" s="650" t="s">
        <v>581</v>
      </c>
      <c r="C1414" s="650">
        <v>89301212</v>
      </c>
      <c r="D1414" s="729" t="s">
        <v>5559</v>
      </c>
      <c r="E1414" s="730" t="s">
        <v>3649</v>
      </c>
      <c r="F1414" s="650" t="s">
        <v>3625</v>
      </c>
      <c r="G1414" s="650" t="s">
        <v>4409</v>
      </c>
      <c r="H1414" s="650" t="s">
        <v>582</v>
      </c>
      <c r="I1414" s="650" t="s">
        <v>2434</v>
      </c>
      <c r="J1414" s="650" t="s">
        <v>2435</v>
      </c>
      <c r="K1414" s="650" t="s">
        <v>2436</v>
      </c>
      <c r="L1414" s="651">
        <v>386.72</v>
      </c>
      <c r="M1414" s="651">
        <v>386.72</v>
      </c>
      <c r="N1414" s="650">
        <v>1</v>
      </c>
      <c r="O1414" s="731">
        <v>1</v>
      </c>
      <c r="P1414" s="651"/>
      <c r="Q1414" s="666">
        <v>0</v>
      </c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21</v>
      </c>
      <c r="B1415" s="650" t="s">
        <v>581</v>
      </c>
      <c r="C1415" s="650">
        <v>89301212</v>
      </c>
      <c r="D1415" s="729" t="s">
        <v>5559</v>
      </c>
      <c r="E1415" s="730" t="s">
        <v>3649</v>
      </c>
      <c r="F1415" s="650" t="s">
        <v>3625</v>
      </c>
      <c r="G1415" s="650" t="s">
        <v>4945</v>
      </c>
      <c r="H1415" s="650" t="s">
        <v>582</v>
      </c>
      <c r="I1415" s="650" t="s">
        <v>4946</v>
      </c>
      <c r="J1415" s="650" t="s">
        <v>1520</v>
      </c>
      <c r="K1415" s="650" t="s">
        <v>4947</v>
      </c>
      <c r="L1415" s="651">
        <v>84.31</v>
      </c>
      <c r="M1415" s="651">
        <v>84.31</v>
      </c>
      <c r="N1415" s="650">
        <v>1</v>
      </c>
      <c r="O1415" s="731">
        <v>0.5</v>
      </c>
      <c r="P1415" s="651">
        <v>84.31</v>
      </c>
      <c r="Q1415" s="666">
        <v>1</v>
      </c>
      <c r="R1415" s="650">
        <v>1</v>
      </c>
      <c r="S1415" s="666">
        <v>1</v>
      </c>
      <c r="T1415" s="731">
        <v>0.5</v>
      </c>
      <c r="U1415" s="689">
        <v>1</v>
      </c>
    </row>
    <row r="1416" spans="1:21" ht="14.4" customHeight="1" x14ac:dyDescent="0.3">
      <c r="A1416" s="649">
        <v>21</v>
      </c>
      <c r="B1416" s="650" t="s">
        <v>581</v>
      </c>
      <c r="C1416" s="650">
        <v>89301212</v>
      </c>
      <c r="D1416" s="729" t="s">
        <v>5559</v>
      </c>
      <c r="E1416" s="730" t="s">
        <v>3649</v>
      </c>
      <c r="F1416" s="650" t="s">
        <v>3625</v>
      </c>
      <c r="G1416" s="650" t="s">
        <v>4945</v>
      </c>
      <c r="H1416" s="650" t="s">
        <v>582</v>
      </c>
      <c r="I1416" s="650" t="s">
        <v>1519</v>
      </c>
      <c r="J1416" s="650" t="s">
        <v>1520</v>
      </c>
      <c r="K1416" s="650" t="s">
        <v>4948</v>
      </c>
      <c r="L1416" s="651">
        <v>36.130000000000003</v>
      </c>
      <c r="M1416" s="651">
        <v>36.130000000000003</v>
      </c>
      <c r="N1416" s="650">
        <v>1</v>
      </c>
      <c r="O1416" s="731">
        <v>1</v>
      </c>
      <c r="P1416" s="651"/>
      <c r="Q1416" s="666">
        <v>0</v>
      </c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21</v>
      </c>
      <c r="B1417" s="650" t="s">
        <v>581</v>
      </c>
      <c r="C1417" s="650">
        <v>89301212</v>
      </c>
      <c r="D1417" s="729" t="s">
        <v>5559</v>
      </c>
      <c r="E1417" s="730" t="s">
        <v>3649</v>
      </c>
      <c r="F1417" s="650" t="s">
        <v>3625</v>
      </c>
      <c r="G1417" s="650" t="s">
        <v>4945</v>
      </c>
      <c r="H1417" s="650" t="s">
        <v>582</v>
      </c>
      <c r="I1417" s="650" t="s">
        <v>4949</v>
      </c>
      <c r="J1417" s="650" t="s">
        <v>1520</v>
      </c>
      <c r="K1417" s="650" t="s">
        <v>4950</v>
      </c>
      <c r="L1417" s="651">
        <v>0</v>
      </c>
      <c r="M1417" s="651">
        <v>0</v>
      </c>
      <c r="N1417" s="650">
        <v>1</v>
      </c>
      <c r="O1417" s="731">
        <v>0.5</v>
      </c>
      <c r="P1417" s="651">
        <v>0</v>
      </c>
      <c r="Q1417" s="666"/>
      <c r="R1417" s="650">
        <v>1</v>
      </c>
      <c r="S1417" s="666">
        <v>1</v>
      </c>
      <c r="T1417" s="731">
        <v>0.5</v>
      </c>
      <c r="U1417" s="689">
        <v>1</v>
      </c>
    </row>
    <row r="1418" spans="1:21" ht="14.4" customHeight="1" x14ac:dyDescent="0.3">
      <c r="A1418" s="649">
        <v>21</v>
      </c>
      <c r="B1418" s="650" t="s">
        <v>581</v>
      </c>
      <c r="C1418" s="650">
        <v>89301212</v>
      </c>
      <c r="D1418" s="729" t="s">
        <v>5559</v>
      </c>
      <c r="E1418" s="730" t="s">
        <v>3649</v>
      </c>
      <c r="F1418" s="650" t="s">
        <v>3625</v>
      </c>
      <c r="G1418" s="650" t="s">
        <v>3675</v>
      </c>
      <c r="H1418" s="650" t="s">
        <v>582</v>
      </c>
      <c r="I1418" s="650" t="s">
        <v>2164</v>
      </c>
      <c r="J1418" s="650" t="s">
        <v>2165</v>
      </c>
      <c r="K1418" s="650" t="s">
        <v>3676</v>
      </c>
      <c r="L1418" s="651">
        <v>50.27</v>
      </c>
      <c r="M1418" s="651">
        <v>50.27</v>
      </c>
      <c r="N1418" s="650">
        <v>1</v>
      </c>
      <c r="O1418" s="731">
        <v>1</v>
      </c>
      <c r="P1418" s="651"/>
      <c r="Q1418" s="666">
        <v>0</v>
      </c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21</v>
      </c>
      <c r="B1419" s="650" t="s">
        <v>581</v>
      </c>
      <c r="C1419" s="650">
        <v>89301212</v>
      </c>
      <c r="D1419" s="729" t="s">
        <v>5559</v>
      </c>
      <c r="E1419" s="730" t="s">
        <v>3649</v>
      </c>
      <c r="F1419" s="650" t="s">
        <v>3625</v>
      </c>
      <c r="G1419" s="650" t="s">
        <v>4586</v>
      </c>
      <c r="H1419" s="650" t="s">
        <v>582</v>
      </c>
      <c r="I1419" s="650" t="s">
        <v>4951</v>
      </c>
      <c r="J1419" s="650" t="s">
        <v>4952</v>
      </c>
      <c r="K1419" s="650" t="s">
        <v>4953</v>
      </c>
      <c r="L1419" s="651">
        <v>0</v>
      </c>
      <c r="M1419" s="651">
        <v>0</v>
      </c>
      <c r="N1419" s="650">
        <v>1</v>
      </c>
      <c r="O1419" s="731">
        <v>0.5</v>
      </c>
      <c r="P1419" s="651">
        <v>0</v>
      </c>
      <c r="Q1419" s="666"/>
      <c r="R1419" s="650">
        <v>1</v>
      </c>
      <c r="S1419" s="666">
        <v>1</v>
      </c>
      <c r="T1419" s="731">
        <v>0.5</v>
      </c>
      <c r="U1419" s="689">
        <v>1</v>
      </c>
    </row>
    <row r="1420" spans="1:21" ht="14.4" customHeight="1" x14ac:dyDescent="0.3">
      <c r="A1420" s="649">
        <v>21</v>
      </c>
      <c r="B1420" s="650" t="s">
        <v>581</v>
      </c>
      <c r="C1420" s="650">
        <v>89301212</v>
      </c>
      <c r="D1420" s="729" t="s">
        <v>5559</v>
      </c>
      <c r="E1420" s="730" t="s">
        <v>3649</v>
      </c>
      <c r="F1420" s="650" t="s">
        <v>3625</v>
      </c>
      <c r="G1420" s="650" t="s">
        <v>3671</v>
      </c>
      <c r="H1420" s="650" t="s">
        <v>1839</v>
      </c>
      <c r="I1420" s="650" t="s">
        <v>1930</v>
      </c>
      <c r="J1420" s="650" t="s">
        <v>1924</v>
      </c>
      <c r="K1420" s="650" t="s">
        <v>2872</v>
      </c>
      <c r="L1420" s="651">
        <v>2916.16</v>
      </c>
      <c r="M1420" s="651">
        <v>8748.48</v>
      </c>
      <c r="N1420" s="650">
        <v>3</v>
      </c>
      <c r="O1420" s="731">
        <v>1</v>
      </c>
      <c r="P1420" s="651">
        <v>8748.48</v>
      </c>
      <c r="Q1420" s="666">
        <v>1</v>
      </c>
      <c r="R1420" s="650">
        <v>3</v>
      </c>
      <c r="S1420" s="666">
        <v>1</v>
      </c>
      <c r="T1420" s="731">
        <v>1</v>
      </c>
      <c r="U1420" s="689">
        <v>1</v>
      </c>
    </row>
    <row r="1421" spans="1:21" ht="14.4" customHeight="1" x14ac:dyDescent="0.3">
      <c r="A1421" s="649">
        <v>21</v>
      </c>
      <c r="B1421" s="650" t="s">
        <v>581</v>
      </c>
      <c r="C1421" s="650">
        <v>89301212</v>
      </c>
      <c r="D1421" s="729" t="s">
        <v>5559</v>
      </c>
      <c r="E1421" s="730" t="s">
        <v>3649</v>
      </c>
      <c r="F1421" s="650" t="s">
        <v>3625</v>
      </c>
      <c r="G1421" s="650" t="s">
        <v>4954</v>
      </c>
      <c r="H1421" s="650" t="s">
        <v>582</v>
      </c>
      <c r="I1421" s="650" t="s">
        <v>4955</v>
      </c>
      <c r="J1421" s="650" t="s">
        <v>4956</v>
      </c>
      <c r="K1421" s="650" t="s">
        <v>4957</v>
      </c>
      <c r="L1421" s="651">
        <v>228.89</v>
      </c>
      <c r="M1421" s="651">
        <v>228.89</v>
      </c>
      <c r="N1421" s="650">
        <v>1</v>
      </c>
      <c r="O1421" s="731">
        <v>0.5</v>
      </c>
      <c r="P1421" s="651">
        <v>228.89</v>
      </c>
      <c r="Q1421" s="666">
        <v>1</v>
      </c>
      <c r="R1421" s="650">
        <v>1</v>
      </c>
      <c r="S1421" s="666">
        <v>1</v>
      </c>
      <c r="T1421" s="731">
        <v>0.5</v>
      </c>
      <c r="U1421" s="689">
        <v>1</v>
      </c>
    </row>
    <row r="1422" spans="1:21" ht="14.4" customHeight="1" x14ac:dyDescent="0.3">
      <c r="A1422" s="649">
        <v>21</v>
      </c>
      <c r="B1422" s="650" t="s">
        <v>581</v>
      </c>
      <c r="C1422" s="650">
        <v>89301212</v>
      </c>
      <c r="D1422" s="729" t="s">
        <v>5559</v>
      </c>
      <c r="E1422" s="730" t="s">
        <v>3649</v>
      </c>
      <c r="F1422" s="650" t="s">
        <v>3625</v>
      </c>
      <c r="G1422" s="650" t="s">
        <v>3669</v>
      </c>
      <c r="H1422" s="650" t="s">
        <v>1839</v>
      </c>
      <c r="I1422" s="650" t="s">
        <v>2024</v>
      </c>
      <c r="J1422" s="650" t="s">
        <v>2025</v>
      </c>
      <c r="K1422" s="650" t="s">
        <v>2026</v>
      </c>
      <c r="L1422" s="651">
        <v>497.4</v>
      </c>
      <c r="M1422" s="651">
        <v>3481.8</v>
      </c>
      <c r="N1422" s="650">
        <v>7</v>
      </c>
      <c r="O1422" s="731">
        <v>5</v>
      </c>
      <c r="P1422" s="651">
        <v>3481.8</v>
      </c>
      <c r="Q1422" s="666">
        <v>1</v>
      </c>
      <c r="R1422" s="650">
        <v>7</v>
      </c>
      <c r="S1422" s="666">
        <v>1</v>
      </c>
      <c r="T1422" s="731">
        <v>5</v>
      </c>
      <c r="U1422" s="689">
        <v>1</v>
      </c>
    </row>
    <row r="1423" spans="1:21" ht="14.4" customHeight="1" x14ac:dyDescent="0.3">
      <c r="A1423" s="649">
        <v>21</v>
      </c>
      <c r="B1423" s="650" t="s">
        <v>581</v>
      </c>
      <c r="C1423" s="650">
        <v>89301212</v>
      </c>
      <c r="D1423" s="729" t="s">
        <v>5559</v>
      </c>
      <c r="E1423" s="730" t="s">
        <v>3649</v>
      </c>
      <c r="F1423" s="650" t="s">
        <v>3625</v>
      </c>
      <c r="G1423" s="650" t="s">
        <v>3669</v>
      </c>
      <c r="H1423" s="650" t="s">
        <v>1839</v>
      </c>
      <c r="I1423" s="650" t="s">
        <v>3685</v>
      </c>
      <c r="J1423" s="650" t="s">
        <v>3686</v>
      </c>
      <c r="K1423" s="650" t="s">
        <v>3687</v>
      </c>
      <c r="L1423" s="651">
        <v>1359.61</v>
      </c>
      <c r="M1423" s="651">
        <v>5438.44</v>
      </c>
      <c r="N1423" s="650">
        <v>4</v>
      </c>
      <c r="O1423" s="731">
        <v>2</v>
      </c>
      <c r="P1423" s="651">
        <v>5438.44</v>
      </c>
      <c r="Q1423" s="666">
        <v>1</v>
      </c>
      <c r="R1423" s="650">
        <v>4</v>
      </c>
      <c r="S1423" s="666">
        <v>1</v>
      </c>
      <c r="T1423" s="731">
        <v>2</v>
      </c>
      <c r="U1423" s="689">
        <v>1</v>
      </c>
    </row>
    <row r="1424" spans="1:21" ht="14.4" customHeight="1" x14ac:dyDescent="0.3">
      <c r="A1424" s="649">
        <v>21</v>
      </c>
      <c r="B1424" s="650" t="s">
        <v>581</v>
      </c>
      <c r="C1424" s="650">
        <v>89301212</v>
      </c>
      <c r="D1424" s="729" t="s">
        <v>5559</v>
      </c>
      <c r="E1424" s="730" t="s">
        <v>3649</v>
      </c>
      <c r="F1424" s="650" t="s">
        <v>3625</v>
      </c>
      <c r="G1424" s="650" t="s">
        <v>3836</v>
      </c>
      <c r="H1424" s="650" t="s">
        <v>582</v>
      </c>
      <c r="I1424" s="650" t="s">
        <v>4397</v>
      </c>
      <c r="J1424" s="650" t="s">
        <v>4323</v>
      </c>
      <c r="K1424" s="650" t="s">
        <v>980</v>
      </c>
      <c r="L1424" s="651">
        <v>0</v>
      </c>
      <c r="M1424" s="651">
        <v>0</v>
      </c>
      <c r="N1424" s="650">
        <v>1</v>
      </c>
      <c r="O1424" s="731">
        <v>1</v>
      </c>
      <c r="P1424" s="651"/>
      <c r="Q1424" s="666"/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21</v>
      </c>
      <c r="B1425" s="650" t="s">
        <v>581</v>
      </c>
      <c r="C1425" s="650">
        <v>89301212</v>
      </c>
      <c r="D1425" s="729" t="s">
        <v>5559</v>
      </c>
      <c r="E1425" s="730" t="s">
        <v>3649</v>
      </c>
      <c r="F1425" s="650" t="s">
        <v>3627</v>
      </c>
      <c r="G1425" s="650" t="s">
        <v>3844</v>
      </c>
      <c r="H1425" s="650" t="s">
        <v>582</v>
      </c>
      <c r="I1425" s="650" t="s">
        <v>3896</v>
      </c>
      <c r="J1425" s="650" t="s">
        <v>3897</v>
      </c>
      <c r="K1425" s="650" t="s">
        <v>3898</v>
      </c>
      <c r="L1425" s="651">
        <v>1000</v>
      </c>
      <c r="M1425" s="651">
        <v>1000</v>
      </c>
      <c r="N1425" s="650">
        <v>1</v>
      </c>
      <c r="O1425" s="731">
        <v>1</v>
      </c>
      <c r="P1425" s="651"/>
      <c r="Q1425" s="666">
        <v>0</v>
      </c>
      <c r="R1425" s="650"/>
      <c r="S1425" s="666">
        <v>0</v>
      </c>
      <c r="T1425" s="731"/>
      <c r="U1425" s="689">
        <v>0</v>
      </c>
    </row>
    <row r="1426" spans="1:21" ht="14.4" customHeight="1" x14ac:dyDescent="0.3">
      <c r="A1426" s="649">
        <v>21</v>
      </c>
      <c r="B1426" s="650" t="s">
        <v>581</v>
      </c>
      <c r="C1426" s="650">
        <v>89301212</v>
      </c>
      <c r="D1426" s="729" t="s">
        <v>5559</v>
      </c>
      <c r="E1426" s="730" t="s">
        <v>3650</v>
      </c>
      <c r="F1426" s="650" t="s">
        <v>3625</v>
      </c>
      <c r="G1426" s="650" t="s">
        <v>3913</v>
      </c>
      <c r="H1426" s="650" t="s">
        <v>582</v>
      </c>
      <c r="I1426" s="650" t="s">
        <v>4958</v>
      </c>
      <c r="J1426" s="650" t="s">
        <v>4959</v>
      </c>
      <c r="K1426" s="650" t="s">
        <v>4960</v>
      </c>
      <c r="L1426" s="651">
        <v>1354.54</v>
      </c>
      <c r="M1426" s="651">
        <v>1354.54</v>
      </c>
      <c r="N1426" s="650">
        <v>1</v>
      </c>
      <c r="O1426" s="731">
        <v>0.5</v>
      </c>
      <c r="P1426" s="651">
        <v>1354.54</v>
      </c>
      <c r="Q1426" s="666">
        <v>1</v>
      </c>
      <c r="R1426" s="650">
        <v>1</v>
      </c>
      <c r="S1426" s="666">
        <v>1</v>
      </c>
      <c r="T1426" s="731">
        <v>0.5</v>
      </c>
      <c r="U1426" s="689">
        <v>1</v>
      </c>
    </row>
    <row r="1427" spans="1:21" ht="14.4" customHeight="1" x14ac:dyDescent="0.3">
      <c r="A1427" s="649">
        <v>21</v>
      </c>
      <c r="B1427" s="650" t="s">
        <v>581</v>
      </c>
      <c r="C1427" s="650">
        <v>89301212</v>
      </c>
      <c r="D1427" s="729" t="s">
        <v>5559</v>
      </c>
      <c r="E1427" s="730" t="s">
        <v>3650</v>
      </c>
      <c r="F1427" s="650" t="s">
        <v>3625</v>
      </c>
      <c r="G1427" s="650" t="s">
        <v>3692</v>
      </c>
      <c r="H1427" s="650" t="s">
        <v>1839</v>
      </c>
      <c r="I1427" s="650" t="s">
        <v>1941</v>
      </c>
      <c r="J1427" s="650" t="s">
        <v>3506</v>
      </c>
      <c r="K1427" s="650" t="s">
        <v>3507</v>
      </c>
      <c r="L1427" s="651">
        <v>6.98</v>
      </c>
      <c r="M1427" s="651">
        <v>6.98</v>
      </c>
      <c r="N1427" s="650">
        <v>1</v>
      </c>
      <c r="O1427" s="731">
        <v>0.5</v>
      </c>
      <c r="P1427" s="651"/>
      <c r="Q1427" s="666">
        <v>0</v>
      </c>
      <c r="R1427" s="650"/>
      <c r="S1427" s="666">
        <v>0</v>
      </c>
      <c r="T1427" s="731"/>
      <c r="U1427" s="689">
        <v>0</v>
      </c>
    </row>
    <row r="1428" spans="1:21" ht="14.4" customHeight="1" x14ac:dyDescent="0.3">
      <c r="A1428" s="649">
        <v>21</v>
      </c>
      <c r="B1428" s="650" t="s">
        <v>581</v>
      </c>
      <c r="C1428" s="650">
        <v>89301212</v>
      </c>
      <c r="D1428" s="729" t="s">
        <v>5559</v>
      </c>
      <c r="E1428" s="730" t="s">
        <v>3650</v>
      </c>
      <c r="F1428" s="650" t="s">
        <v>3625</v>
      </c>
      <c r="G1428" s="650" t="s">
        <v>3934</v>
      </c>
      <c r="H1428" s="650" t="s">
        <v>1839</v>
      </c>
      <c r="I1428" s="650" t="s">
        <v>3935</v>
      </c>
      <c r="J1428" s="650" t="s">
        <v>3936</v>
      </c>
      <c r="K1428" s="650" t="s">
        <v>3567</v>
      </c>
      <c r="L1428" s="651">
        <v>184.22</v>
      </c>
      <c r="M1428" s="651">
        <v>184.22</v>
      </c>
      <c r="N1428" s="650">
        <v>1</v>
      </c>
      <c r="O1428" s="731">
        <v>1</v>
      </c>
      <c r="P1428" s="651"/>
      <c r="Q1428" s="666">
        <v>0</v>
      </c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21</v>
      </c>
      <c r="B1429" s="650" t="s">
        <v>581</v>
      </c>
      <c r="C1429" s="650">
        <v>89301212</v>
      </c>
      <c r="D1429" s="729" t="s">
        <v>5559</v>
      </c>
      <c r="E1429" s="730" t="s">
        <v>3650</v>
      </c>
      <c r="F1429" s="650" t="s">
        <v>3625</v>
      </c>
      <c r="G1429" s="650" t="s">
        <v>3937</v>
      </c>
      <c r="H1429" s="650" t="s">
        <v>1839</v>
      </c>
      <c r="I1429" s="650" t="s">
        <v>1933</v>
      </c>
      <c r="J1429" s="650" t="s">
        <v>1934</v>
      </c>
      <c r="K1429" s="650" t="s">
        <v>1903</v>
      </c>
      <c r="L1429" s="651">
        <v>137.74</v>
      </c>
      <c r="M1429" s="651">
        <v>137.74</v>
      </c>
      <c r="N1429" s="650">
        <v>1</v>
      </c>
      <c r="O1429" s="731">
        <v>1</v>
      </c>
      <c r="P1429" s="651"/>
      <c r="Q1429" s="666">
        <v>0</v>
      </c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21</v>
      </c>
      <c r="B1430" s="650" t="s">
        <v>581</v>
      </c>
      <c r="C1430" s="650">
        <v>89301212</v>
      </c>
      <c r="D1430" s="729" t="s">
        <v>5559</v>
      </c>
      <c r="E1430" s="730" t="s">
        <v>3650</v>
      </c>
      <c r="F1430" s="650" t="s">
        <v>3625</v>
      </c>
      <c r="G1430" s="650" t="s">
        <v>3937</v>
      </c>
      <c r="H1430" s="650" t="s">
        <v>1839</v>
      </c>
      <c r="I1430" s="650" t="s">
        <v>1933</v>
      </c>
      <c r="J1430" s="650" t="s">
        <v>1934</v>
      </c>
      <c r="K1430" s="650" t="s">
        <v>1903</v>
      </c>
      <c r="L1430" s="651">
        <v>118.82</v>
      </c>
      <c r="M1430" s="651">
        <v>118.82</v>
      </c>
      <c r="N1430" s="650">
        <v>1</v>
      </c>
      <c r="O1430" s="731">
        <v>0.5</v>
      </c>
      <c r="P1430" s="651">
        <v>118.82</v>
      </c>
      <c r="Q1430" s="666">
        <v>1</v>
      </c>
      <c r="R1430" s="650">
        <v>1</v>
      </c>
      <c r="S1430" s="666">
        <v>1</v>
      </c>
      <c r="T1430" s="731">
        <v>0.5</v>
      </c>
      <c r="U1430" s="689">
        <v>1</v>
      </c>
    </row>
    <row r="1431" spans="1:21" ht="14.4" customHeight="1" x14ac:dyDescent="0.3">
      <c r="A1431" s="649">
        <v>21</v>
      </c>
      <c r="B1431" s="650" t="s">
        <v>581</v>
      </c>
      <c r="C1431" s="650">
        <v>89301212</v>
      </c>
      <c r="D1431" s="729" t="s">
        <v>5559</v>
      </c>
      <c r="E1431" s="730" t="s">
        <v>3650</v>
      </c>
      <c r="F1431" s="650" t="s">
        <v>3625</v>
      </c>
      <c r="G1431" s="650" t="s">
        <v>3706</v>
      </c>
      <c r="H1431" s="650" t="s">
        <v>1839</v>
      </c>
      <c r="I1431" s="650" t="s">
        <v>2858</v>
      </c>
      <c r="J1431" s="650" t="s">
        <v>2032</v>
      </c>
      <c r="K1431" s="650" t="s">
        <v>3585</v>
      </c>
      <c r="L1431" s="651">
        <v>432.32</v>
      </c>
      <c r="M1431" s="651">
        <v>432.32</v>
      </c>
      <c r="N1431" s="650">
        <v>1</v>
      </c>
      <c r="O1431" s="731">
        <v>0.5</v>
      </c>
      <c r="P1431" s="651"/>
      <c r="Q1431" s="666">
        <v>0</v>
      </c>
      <c r="R1431" s="650"/>
      <c r="S1431" s="666">
        <v>0</v>
      </c>
      <c r="T1431" s="731"/>
      <c r="U1431" s="689">
        <v>0</v>
      </c>
    </row>
    <row r="1432" spans="1:21" ht="14.4" customHeight="1" x14ac:dyDescent="0.3">
      <c r="A1432" s="649">
        <v>21</v>
      </c>
      <c r="B1432" s="650" t="s">
        <v>581</v>
      </c>
      <c r="C1432" s="650">
        <v>89301212</v>
      </c>
      <c r="D1432" s="729" t="s">
        <v>5559</v>
      </c>
      <c r="E1432" s="730" t="s">
        <v>3650</v>
      </c>
      <c r="F1432" s="650" t="s">
        <v>3625</v>
      </c>
      <c r="G1432" s="650" t="s">
        <v>3710</v>
      </c>
      <c r="H1432" s="650" t="s">
        <v>582</v>
      </c>
      <c r="I1432" s="650" t="s">
        <v>3712</v>
      </c>
      <c r="J1432" s="650" t="s">
        <v>1327</v>
      </c>
      <c r="K1432" s="650" t="s">
        <v>3713</v>
      </c>
      <c r="L1432" s="651">
        <v>0</v>
      </c>
      <c r="M1432" s="651">
        <v>0</v>
      </c>
      <c r="N1432" s="650">
        <v>1</v>
      </c>
      <c r="O1432" s="731">
        <v>0.5</v>
      </c>
      <c r="P1432" s="651"/>
      <c r="Q1432" s="666"/>
      <c r="R1432" s="650"/>
      <c r="S1432" s="666">
        <v>0</v>
      </c>
      <c r="T1432" s="731"/>
      <c r="U1432" s="689">
        <v>0</v>
      </c>
    </row>
    <row r="1433" spans="1:21" ht="14.4" customHeight="1" x14ac:dyDescent="0.3">
      <c r="A1433" s="649">
        <v>21</v>
      </c>
      <c r="B1433" s="650" t="s">
        <v>581</v>
      </c>
      <c r="C1433" s="650">
        <v>89301212</v>
      </c>
      <c r="D1433" s="729" t="s">
        <v>5559</v>
      </c>
      <c r="E1433" s="730" t="s">
        <v>3650</v>
      </c>
      <c r="F1433" s="650" t="s">
        <v>3625</v>
      </c>
      <c r="G1433" s="650" t="s">
        <v>3724</v>
      </c>
      <c r="H1433" s="650" t="s">
        <v>582</v>
      </c>
      <c r="I1433" s="650" t="s">
        <v>3950</v>
      </c>
      <c r="J1433" s="650" t="s">
        <v>3951</v>
      </c>
      <c r="K1433" s="650" t="s">
        <v>3952</v>
      </c>
      <c r="L1433" s="651">
        <v>4351.1099999999997</v>
      </c>
      <c r="M1433" s="651">
        <v>4351.1099999999997</v>
      </c>
      <c r="N1433" s="650">
        <v>1</v>
      </c>
      <c r="O1433" s="731">
        <v>1</v>
      </c>
      <c r="P1433" s="651">
        <v>4351.1099999999997</v>
      </c>
      <c r="Q1433" s="666">
        <v>1</v>
      </c>
      <c r="R1433" s="650">
        <v>1</v>
      </c>
      <c r="S1433" s="666">
        <v>1</v>
      </c>
      <c r="T1433" s="731">
        <v>1</v>
      </c>
      <c r="U1433" s="689">
        <v>1</v>
      </c>
    </row>
    <row r="1434" spans="1:21" ht="14.4" customHeight="1" x14ac:dyDescent="0.3">
      <c r="A1434" s="649">
        <v>21</v>
      </c>
      <c r="B1434" s="650" t="s">
        <v>581</v>
      </c>
      <c r="C1434" s="650">
        <v>89301212</v>
      </c>
      <c r="D1434" s="729" t="s">
        <v>5559</v>
      </c>
      <c r="E1434" s="730" t="s">
        <v>3650</v>
      </c>
      <c r="F1434" s="650" t="s">
        <v>3625</v>
      </c>
      <c r="G1434" s="650" t="s">
        <v>3724</v>
      </c>
      <c r="H1434" s="650" t="s">
        <v>582</v>
      </c>
      <c r="I1434" s="650" t="s">
        <v>4445</v>
      </c>
      <c r="J1434" s="650" t="s">
        <v>3957</v>
      </c>
      <c r="K1434" s="650" t="s">
        <v>4446</v>
      </c>
      <c r="L1434" s="651">
        <v>0</v>
      </c>
      <c r="M1434" s="651">
        <v>0</v>
      </c>
      <c r="N1434" s="650">
        <v>1</v>
      </c>
      <c r="O1434" s="731">
        <v>1</v>
      </c>
      <c r="P1434" s="651">
        <v>0</v>
      </c>
      <c r="Q1434" s="666"/>
      <c r="R1434" s="650">
        <v>1</v>
      </c>
      <c r="S1434" s="666">
        <v>1</v>
      </c>
      <c r="T1434" s="731">
        <v>1</v>
      </c>
      <c r="U1434" s="689">
        <v>1</v>
      </c>
    </row>
    <row r="1435" spans="1:21" ht="14.4" customHeight="1" x14ac:dyDescent="0.3">
      <c r="A1435" s="649">
        <v>21</v>
      </c>
      <c r="B1435" s="650" t="s">
        <v>581</v>
      </c>
      <c r="C1435" s="650">
        <v>89301212</v>
      </c>
      <c r="D1435" s="729" t="s">
        <v>5559</v>
      </c>
      <c r="E1435" s="730" t="s">
        <v>3650</v>
      </c>
      <c r="F1435" s="650" t="s">
        <v>3625</v>
      </c>
      <c r="G1435" s="650" t="s">
        <v>4357</v>
      </c>
      <c r="H1435" s="650" t="s">
        <v>1839</v>
      </c>
      <c r="I1435" s="650" t="s">
        <v>2074</v>
      </c>
      <c r="J1435" s="650" t="s">
        <v>2075</v>
      </c>
      <c r="K1435" s="650" t="s">
        <v>3420</v>
      </c>
      <c r="L1435" s="651">
        <v>664.23</v>
      </c>
      <c r="M1435" s="651">
        <v>664.23</v>
      </c>
      <c r="N1435" s="650">
        <v>1</v>
      </c>
      <c r="O1435" s="731">
        <v>1</v>
      </c>
      <c r="P1435" s="651">
        <v>664.23</v>
      </c>
      <c r="Q1435" s="666">
        <v>1</v>
      </c>
      <c r="R1435" s="650">
        <v>1</v>
      </c>
      <c r="S1435" s="666">
        <v>1</v>
      </c>
      <c r="T1435" s="731">
        <v>1</v>
      </c>
      <c r="U1435" s="689">
        <v>1</v>
      </c>
    </row>
    <row r="1436" spans="1:21" ht="14.4" customHeight="1" x14ac:dyDescent="0.3">
      <c r="A1436" s="649">
        <v>21</v>
      </c>
      <c r="B1436" s="650" t="s">
        <v>581</v>
      </c>
      <c r="C1436" s="650">
        <v>89301212</v>
      </c>
      <c r="D1436" s="729" t="s">
        <v>5559</v>
      </c>
      <c r="E1436" s="730" t="s">
        <v>3650</v>
      </c>
      <c r="F1436" s="650" t="s">
        <v>3625</v>
      </c>
      <c r="G1436" s="650" t="s">
        <v>3679</v>
      </c>
      <c r="H1436" s="650" t="s">
        <v>582</v>
      </c>
      <c r="I1436" s="650" t="s">
        <v>2443</v>
      </c>
      <c r="J1436" s="650" t="s">
        <v>2444</v>
      </c>
      <c r="K1436" s="650" t="s">
        <v>2445</v>
      </c>
      <c r="L1436" s="651">
        <v>24.22</v>
      </c>
      <c r="M1436" s="651">
        <v>24.22</v>
      </c>
      <c r="N1436" s="650">
        <v>1</v>
      </c>
      <c r="O1436" s="731">
        <v>0.5</v>
      </c>
      <c r="P1436" s="651">
        <v>24.22</v>
      </c>
      <c r="Q1436" s="666">
        <v>1</v>
      </c>
      <c r="R1436" s="650">
        <v>1</v>
      </c>
      <c r="S1436" s="666">
        <v>1</v>
      </c>
      <c r="T1436" s="731">
        <v>0.5</v>
      </c>
      <c r="U1436" s="689">
        <v>1</v>
      </c>
    </row>
    <row r="1437" spans="1:21" ht="14.4" customHeight="1" x14ac:dyDescent="0.3">
      <c r="A1437" s="649">
        <v>21</v>
      </c>
      <c r="B1437" s="650" t="s">
        <v>581</v>
      </c>
      <c r="C1437" s="650">
        <v>89301212</v>
      </c>
      <c r="D1437" s="729" t="s">
        <v>5559</v>
      </c>
      <c r="E1437" s="730" t="s">
        <v>3650</v>
      </c>
      <c r="F1437" s="650" t="s">
        <v>3625</v>
      </c>
      <c r="G1437" s="650" t="s">
        <v>3901</v>
      </c>
      <c r="H1437" s="650" t="s">
        <v>582</v>
      </c>
      <c r="I1437" s="650" t="s">
        <v>1037</v>
      </c>
      <c r="J1437" s="650" t="s">
        <v>1038</v>
      </c>
      <c r="K1437" s="650" t="s">
        <v>3902</v>
      </c>
      <c r="L1437" s="651">
        <v>0</v>
      </c>
      <c r="M1437" s="651">
        <v>0</v>
      </c>
      <c r="N1437" s="650">
        <v>2</v>
      </c>
      <c r="O1437" s="731">
        <v>0.5</v>
      </c>
      <c r="P1437" s="651"/>
      <c r="Q1437" s="666"/>
      <c r="R1437" s="650"/>
      <c r="S1437" s="666">
        <v>0</v>
      </c>
      <c r="T1437" s="731"/>
      <c r="U1437" s="689">
        <v>0</v>
      </c>
    </row>
    <row r="1438" spans="1:21" ht="14.4" customHeight="1" x14ac:dyDescent="0.3">
      <c r="A1438" s="649">
        <v>21</v>
      </c>
      <c r="B1438" s="650" t="s">
        <v>581</v>
      </c>
      <c r="C1438" s="650">
        <v>89301212</v>
      </c>
      <c r="D1438" s="729" t="s">
        <v>5559</v>
      </c>
      <c r="E1438" s="730" t="s">
        <v>3650</v>
      </c>
      <c r="F1438" s="650" t="s">
        <v>3625</v>
      </c>
      <c r="G1438" s="650" t="s">
        <v>3901</v>
      </c>
      <c r="H1438" s="650" t="s">
        <v>582</v>
      </c>
      <c r="I1438" s="650" t="s">
        <v>3979</v>
      </c>
      <c r="J1438" s="650" t="s">
        <v>1038</v>
      </c>
      <c r="K1438" s="650" t="s">
        <v>3980</v>
      </c>
      <c r="L1438" s="651">
        <v>0</v>
      </c>
      <c r="M1438" s="651">
        <v>0</v>
      </c>
      <c r="N1438" s="650">
        <v>1</v>
      </c>
      <c r="O1438" s="731">
        <v>0.5</v>
      </c>
      <c r="P1438" s="651"/>
      <c r="Q1438" s="666"/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21</v>
      </c>
      <c r="B1439" s="650" t="s">
        <v>581</v>
      </c>
      <c r="C1439" s="650">
        <v>89301212</v>
      </c>
      <c r="D1439" s="729" t="s">
        <v>5559</v>
      </c>
      <c r="E1439" s="730" t="s">
        <v>3650</v>
      </c>
      <c r="F1439" s="650" t="s">
        <v>3625</v>
      </c>
      <c r="G1439" s="650" t="s">
        <v>4563</v>
      </c>
      <c r="H1439" s="650" t="s">
        <v>582</v>
      </c>
      <c r="I1439" s="650" t="s">
        <v>2284</v>
      </c>
      <c r="J1439" s="650" t="s">
        <v>2285</v>
      </c>
      <c r="K1439" s="650" t="s">
        <v>2286</v>
      </c>
      <c r="L1439" s="651">
        <v>0</v>
      </c>
      <c r="M1439" s="651">
        <v>0</v>
      </c>
      <c r="N1439" s="650">
        <v>1</v>
      </c>
      <c r="O1439" s="731">
        <v>0.5</v>
      </c>
      <c r="P1439" s="651">
        <v>0</v>
      </c>
      <c r="Q1439" s="666"/>
      <c r="R1439" s="650">
        <v>1</v>
      </c>
      <c r="S1439" s="666">
        <v>1</v>
      </c>
      <c r="T1439" s="731">
        <v>0.5</v>
      </c>
      <c r="U1439" s="689">
        <v>1</v>
      </c>
    </row>
    <row r="1440" spans="1:21" ht="14.4" customHeight="1" x14ac:dyDescent="0.3">
      <c r="A1440" s="649">
        <v>21</v>
      </c>
      <c r="B1440" s="650" t="s">
        <v>581</v>
      </c>
      <c r="C1440" s="650">
        <v>89301212</v>
      </c>
      <c r="D1440" s="729" t="s">
        <v>5559</v>
      </c>
      <c r="E1440" s="730" t="s">
        <v>3650</v>
      </c>
      <c r="F1440" s="650" t="s">
        <v>3625</v>
      </c>
      <c r="G1440" s="650" t="s">
        <v>3762</v>
      </c>
      <c r="H1440" s="650" t="s">
        <v>1839</v>
      </c>
      <c r="I1440" s="650" t="s">
        <v>2121</v>
      </c>
      <c r="J1440" s="650" t="s">
        <v>2122</v>
      </c>
      <c r="K1440" s="650" t="s">
        <v>3490</v>
      </c>
      <c r="L1440" s="651">
        <v>804.58</v>
      </c>
      <c r="M1440" s="651">
        <v>26551.14</v>
      </c>
      <c r="N1440" s="650">
        <v>33</v>
      </c>
      <c r="O1440" s="731">
        <v>11</v>
      </c>
      <c r="P1440" s="651">
        <v>9654.9600000000009</v>
      </c>
      <c r="Q1440" s="666">
        <v>0.3636363636363637</v>
      </c>
      <c r="R1440" s="650">
        <v>12</v>
      </c>
      <c r="S1440" s="666">
        <v>0.36363636363636365</v>
      </c>
      <c r="T1440" s="731">
        <v>4</v>
      </c>
      <c r="U1440" s="689">
        <v>0.36363636363636365</v>
      </c>
    </row>
    <row r="1441" spans="1:21" ht="14.4" customHeight="1" x14ac:dyDescent="0.3">
      <c r="A1441" s="649">
        <v>21</v>
      </c>
      <c r="B1441" s="650" t="s">
        <v>581</v>
      </c>
      <c r="C1441" s="650">
        <v>89301212</v>
      </c>
      <c r="D1441" s="729" t="s">
        <v>5559</v>
      </c>
      <c r="E1441" s="730" t="s">
        <v>3650</v>
      </c>
      <c r="F1441" s="650" t="s">
        <v>3625</v>
      </c>
      <c r="G1441" s="650" t="s">
        <v>3763</v>
      </c>
      <c r="H1441" s="650" t="s">
        <v>582</v>
      </c>
      <c r="I1441" s="650" t="s">
        <v>2358</v>
      </c>
      <c r="J1441" s="650" t="s">
        <v>3765</v>
      </c>
      <c r="K1441" s="650" t="s">
        <v>4151</v>
      </c>
      <c r="L1441" s="651">
        <v>0</v>
      </c>
      <c r="M1441" s="651">
        <v>0</v>
      </c>
      <c r="N1441" s="650">
        <v>1</v>
      </c>
      <c r="O1441" s="731">
        <v>0.5</v>
      </c>
      <c r="P1441" s="651">
        <v>0</v>
      </c>
      <c r="Q1441" s="666"/>
      <c r="R1441" s="650">
        <v>1</v>
      </c>
      <c r="S1441" s="666">
        <v>1</v>
      </c>
      <c r="T1441" s="731">
        <v>0.5</v>
      </c>
      <c r="U1441" s="689">
        <v>1</v>
      </c>
    </row>
    <row r="1442" spans="1:21" ht="14.4" customHeight="1" x14ac:dyDescent="0.3">
      <c r="A1442" s="649">
        <v>21</v>
      </c>
      <c r="B1442" s="650" t="s">
        <v>581</v>
      </c>
      <c r="C1442" s="650">
        <v>89301212</v>
      </c>
      <c r="D1442" s="729" t="s">
        <v>5559</v>
      </c>
      <c r="E1442" s="730" t="s">
        <v>3650</v>
      </c>
      <c r="F1442" s="650" t="s">
        <v>3625</v>
      </c>
      <c r="G1442" s="650" t="s">
        <v>4961</v>
      </c>
      <c r="H1442" s="650" t="s">
        <v>1839</v>
      </c>
      <c r="I1442" s="650" t="s">
        <v>4962</v>
      </c>
      <c r="J1442" s="650" t="s">
        <v>4963</v>
      </c>
      <c r="K1442" s="650" t="s">
        <v>4964</v>
      </c>
      <c r="L1442" s="651">
        <v>193.26</v>
      </c>
      <c r="M1442" s="651">
        <v>193.26</v>
      </c>
      <c r="N1442" s="650">
        <v>1</v>
      </c>
      <c r="O1442" s="731">
        <v>1</v>
      </c>
      <c r="P1442" s="651">
        <v>193.26</v>
      </c>
      <c r="Q1442" s="666">
        <v>1</v>
      </c>
      <c r="R1442" s="650">
        <v>1</v>
      </c>
      <c r="S1442" s="666">
        <v>1</v>
      </c>
      <c r="T1442" s="731">
        <v>1</v>
      </c>
      <c r="U1442" s="689">
        <v>1</v>
      </c>
    </row>
    <row r="1443" spans="1:21" ht="14.4" customHeight="1" x14ac:dyDescent="0.3">
      <c r="A1443" s="649">
        <v>21</v>
      </c>
      <c r="B1443" s="650" t="s">
        <v>581</v>
      </c>
      <c r="C1443" s="650">
        <v>89301212</v>
      </c>
      <c r="D1443" s="729" t="s">
        <v>5559</v>
      </c>
      <c r="E1443" s="730" t="s">
        <v>3650</v>
      </c>
      <c r="F1443" s="650" t="s">
        <v>3625</v>
      </c>
      <c r="G1443" s="650" t="s">
        <v>3776</v>
      </c>
      <c r="H1443" s="650" t="s">
        <v>582</v>
      </c>
      <c r="I1443" s="650" t="s">
        <v>960</v>
      </c>
      <c r="J1443" s="650" t="s">
        <v>3777</v>
      </c>
      <c r="K1443" s="650" t="s">
        <v>3778</v>
      </c>
      <c r="L1443" s="651">
        <v>56.01</v>
      </c>
      <c r="M1443" s="651">
        <v>336.06</v>
      </c>
      <c r="N1443" s="650">
        <v>6</v>
      </c>
      <c r="O1443" s="731">
        <v>3</v>
      </c>
      <c r="P1443" s="651">
        <v>112.02</v>
      </c>
      <c r="Q1443" s="666">
        <v>0.33333333333333331</v>
      </c>
      <c r="R1443" s="650">
        <v>2</v>
      </c>
      <c r="S1443" s="666">
        <v>0.33333333333333331</v>
      </c>
      <c r="T1443" s="731">
        <v>1</v>
      </c>
      <c r="U1443" s="689">
        <v>0.33333333333333331</v>
      </c>
    </row>
    <row r="1444" spans="1:21" ht="14.4" customHeight="1" x14ac:dyDescent="0.3">
      <c r="A1444" s="649">
        <v>21</v>
      </c>
      <c r="B1444" s="650" t="s">
        <v>581</v>
      </c>
      <c r="C1444" s="650">
        <v>89301212</v>
      </c>
      <c r="D1444" s="729" t="s">
        <v>5559</v>
      </c>
      <c r="E1444" s="730" t="s">
        <v>3650</v>
      </c>
      <c r="F1444" s="650" t="s">
        <v>3625</v>
      </c>
      <c r="G1444" s="650" t="s">
        <v>3671</v>
      </c>
      <c r="H1444" s="650" t="s">
        <v>1839</v>
      </c>
      <c r="I1444" s="650" t="s">
        <v>2865</v>
      </c>
      <c r="J1444" s="650" t="s">
        <v>2018</v>
      </c>
      <c r="K1444" s="650" t="s">
        <v>2866</v>
      </c>
      <c r="L1444" s="651">
        <v>937.93</v>
      </c>
      <c r="M1444" s="651">
        <v>1875.86</v>
      </c>
      <c r="N1444" s="650">
        <v>2</v>
      </c>
      <c r="O1444" s="731">
        <v>1</v>
      </c>
      <c r="P1444" s="651">
        <v>1875.86</v>
      </c>
      <c r="Q1444" s="666">
        <v>1</v>
      </c>
      <c r="R1444" s="650">
        <v>2</v>
      </c>
      <c r="S1444" s="666">
        <v>1</v>
      </c>
      <c r="T1444" s="731">
        <v>1</v>
      </c>
      <c r="U1444" s="689">
        <v>1</v>
      </c>
    </row>
    <row r="1445" spans="1:21" ht="14.4" customHeight="1" x14ac:dyDescent="0.3">
      <c r="A1445" s="649">
        <v>21</v>
      </c>
      <c r="B1445" s="650" t="s">
        <v>581</v>
      </c>
      <c r="C1445" s="650">
        <v>89301212</v>
      </c>
      <c r="D1445" s="729" t="s">
        <v>5559</v>
      </c>
      <c r="E1445" s="730" t="s">
        <v>3650</v>
      </c>
      <c r="F1445" s="650" t="s">
        <v>3625</v>
      </c>
      <c r="G1445" s="650" t="s">
        <v>3671</v>
      </c>
      <c r="H1445" s="650" t="s">
        <v>1839</v>
      </c>
      <c r="I1445" s="650" t="s">
        <v>1923</v>
      </c>
      <c r="J1445" s="650" t="s">
        <v>1924</v>
      </c>
      <c r="K1445" s="650" t="s">
        <v>2866</v>
      </c>
      <c r="L1445" s="651">
        <v>1749.69</v>
      </c>
      <c r="M1445" s="651">
        <v>10498.14</v>
      </c>
      <c r="N1445" s="650">
        <v>6</v>
      </c>
      <c r="O1445" s="731">
        <v>2.5</v>
      </c>
      <c r="P1445" s="651"/>
      <c r="Q1445" s="666">
        <v>0</v>
      </c>
      <c r="R1445" s="650"/>
      <c r="S1445" s="666">
        <v>0</v>
      </c>
      <c r="T1445" s="731"/>
      <c r="U1445" s="689">
        <v>0</v>
      </c>
    </row>
    <row r="1446" spans="1:21" ht="14.4" customHeight="1" x14ac:dyDescent="0.3">
      <c r="A1446" s="649">
        <v>21</v>
      </c>
      <c r="B1446" s="650" t="s">
        <v>581</v>
      </c>
      <c r="C1446" s="650">
        <v>89301212</v>
      </c>
      <c r="D1446" s="729" t="s">
        <v>5559</v>
      </c>
      <c r="E1446" s="730" t="s">
        <v>3650</v>
      </c>
      <c r="F1446" s="650" t="s">
        <v>3625</v>
      </c>
      <c r="G1446" s="650" t="s">
        <v>3784</v>
      </c>
      <c r="H1446" s="650" t="s">
        <v>1839</v>
      </c>
      <c r="I1446" s="650" t="s">
        <v>2256</v>
      </c>
      <c r="J1446" s="650" t="s">
        <v>2257</v>
      </c>
      <c r="K1446" s="650" t="s">
        <v>3461</v>
      </c>
      <c r="L1446" s="651">
        <v>69.86</v>
      </c>
      <c r="M1446" s="651">
        <v>139.72</v>
      </c>
      <c r="N1446" s="650">
        <v>2</v>
      </c>
      <c r="O1446" s="731">
        <v>2</v>
      </c>
      <c r="P1446" s="651"/>
      <c r="Q1446" s="666">
        <v>0</v>
      </c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21</v>
      </c>
      <c r="B1447" s="650" t="s">
        <v>581</v>
      </c>
      <c r="C1447" s="650">
        <v>89301212</v>
      </c>
      <c r="D1447" s="729" t="s">
        <v>5559</v>
      </c>
      <c r="E1447" s="730" t="s">
        <v>3650</v>
      </c>
      <c r="F1447" s="650" t="s">
        <v>3625</v>
      </c>
      <c r="G1447" s="650" t="s">
        <v>3672</v>
      </c>
      <c r="H1447" s="650" t="s">
        <v>582</v>
      </c>
      <c r="I1447" s="650" t="s">
        <v>795</v>
      </c>
      <c r="J1447" s="650" t="s">
        <v>792</v>
      </c>
      <c r="K1447" s="650" t="s">
        <v>4013</v>
      </c>
      <c r="L1447" s="651">
        <v>314.89999999999998</v>
      </c>
      <c r="M1447" s="651">
        <v>314.89999999999998</v>
      </c>
      <c r="N1447" s="650">
        <v>1</v>
      </c>
      <c r="O1447" s="731">
        <v>0.5</v>
      </c>
      <c r="P1447" s="651"/>
      <c r="Q1447" s="666">
        <v>0</v>
      </c>
      <c r="R1447" s="650"/>
      <c r="S1447" s="666">
        <v>0</v>
      </c>
      <c r="T1447" s="731"/>
      <c r="U1447" s="689">
        <v>0</v>
      </c>
    </row>
    <row r="1448" spans="1:21" ht="14.4" customHeight="1" x14ac:dyDescent="0.3">
      <c r="A1448" s="649">
        <v>21</v>
      </c>
      <c r="B1448" s="650" t="s">
        <v>581</v>
      </c>
      <c r="C1448" s="650">
        <v>89301212</v>
      </c>
      <c r="D1448" s="729" t="s">
        <v>5559</v>
      </c>
      <c r="E1448" s="730" t="s">
        <v>3650</v>
      </c>
      <c r="F1448" s="650" t="s">
        <v>3625</v>
      </c>
      <c r="G1448" s="650" t="s">
        <v>3669</v>
      </c>
      <c r="H1448" s="650" t="s">
        <v>1839</v>
      </c>
      <c r="I1448" s="650" t="s">
        <v>2024</v>
      </c>
      <c r="J1448" s="650" t="s">
        <v>2025</v>
      </c>
      <c r="K1448" s="650" t="s">
        <v>2026</v>
      </c>
      <c r="L1448" s="651">
        <v>497.4</v>
      </c>
      <c r="M1448" s="651">
        <v>497.4</v>
      </c>
      <c r="N1448" s="650">
        <v>1</v>
      </c>
      <c r="O1448" s="731">
        <v>1</v>
      </c>
      <c r="P1448" s="651">
        <v>497.4</v>
      </c>
      <c r="Q1448" s="666">
        <v>1</v>
      </c>
      <c r="R1448" s="650">
        <v>1</v>
      </c>
      <c r="S1448" s="666">
        <v>1</v>
      </c>
      <c r="T1448" s="731">
        <v>1</v>
      </c>
      <c r="U1448" s="689">
        <v>1</v>
      </c>
    </row>
    <row r="1449" spans="1:21" ht="14.4" customHeight="1" x14ac:dyDescent="0.3">
      <c r="A1449" s="649">
        <v>21</v>
      </c>
      <c r="B1449" s="650" t="s">
        <v>581</v>
      </c>
      <c r="C1449" s="650">
        <v>89301212</v>
      </c>
      <c r="D1449" s="729" t="s">
        <v>5559</v>
      </c>
      <c r="E1449" s="730" t="s">
        <v>3650</v>
      </c>
      <c r="F1449" s="650" t="s">
        <v>3625</v>
      </c>
      <c r="G1449" s="650" t="s">
        <v>3669</v>
      </c>
      <c r="H1449" s="650" t="s">
        <v>1839</v>
      </c>
      <c r="I1449" s="650" t="s">
        <v>2042</v>
      </c>
      <c r="J1449" s="650" t="s">
        <v>2043</v>
      </c>
      <c r="K1449" s="650" t="s">
        <v>3418</v>
      </c>
      <c r="L1449" s="651">
        <v>1359.61</v>
      </c>
      <c r="M1449" s="651">
        <v>2719.22</v>
      </c>
      <c r="N1449" s="650">
        <v>2</v>
      </c>
      <c r="O1449" s="731">
        <v>0.5</v>
      </c>
      <c r="P1449" s="651">
        <v>2719.22</v>
      </c>
      <c r="Q1449" s="666">
        <v>1</v>
      </c>
      <c r="R1449" s="650">
        <v>2</v>
      </c>
      <c r="S1449" s="666">
        <v>1</v>
      </c>
      <c r="T1449" s="731">
        <v>0.5</v>
      </c>
      <c r="U1449" s="689">
        <v>1</v>
      </c>
    </row>
    <row r="1450" spans="1:21" ht="14.4" customHeight="1" x14ac:dyDescent="0.3">
      <c r="A1450" s="649">
        <v>21</v>
      </c>
      <c r="B1450" s="650" t="s">
        <v>581</v>
      </c>
      <c r="C1450" s="650">
        <v>89301212</v>
      </c>
      <c r="D1450" s="729" t="s">
        <v>5559</v>
      </c>
      <c r="E1450" s="730" t="s">
        <v>3650</v>
      </c>
      <c r="F1450" s="650" t="s">
        <v>3625</v>
      </c>
      <c r="G1450" s="650" t="s">
        <v>3805</v>
      </c>
      <c r="H1450" s="650" t="s">
        <v>582</v>
      </c>
      <c r="I1450" s="650" t="s">
        <v>1782</v>
      </c>
      <c r="J1450" s="650" t="s">
        <v>850</v>
      </c>
      <c r="K1450" s="650" t="s">
        <v>1165</v>
      </c>
      <c r="L1450" s="651">
        <v>113.37</v>
      </c>
      <c r="M1450" s="651">
        <v>113.37</v>
      </c>
      <c r="N1450" s="650">
        <v>1</v>
      </c>
      <c r="O1450" s="731">
        <v>0.5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21</v>
      </c>
      <c r="B1451" s="650" t="s">
        <v>581</v>
      </c>
      <c r="C1451" s="650">
        <v>89301212</v>
      </c>
      <c r="D1451" s="729" t="s">
        <v>5559</v>
      </c>
      <c r="E1451" s="730" t="s">
        <v>3650</v>
      </c>
      <c r="F1451" s="650" t="s">
        <v>3625</v>
      </c>
      <c r="G1451" s="650" t="s">
        <v>4025</v>
      </c>
      <c r="H1451" s="650" t="s">
        <v>1839</v>
      </c>
      <c r="I1451" s="650" t="s">
        <v>4026</v>
      </c>
      <c r="J1451" s="650" t="s">
        <v>4027</v>
      </c>
      <c r="K1451" s="650" t="s">
        <v>4028</v>
      </c>
      <c r="L1451" s="651">
        <v>82.04</v>
      </c>
      <c r="M1451" s="651">
        <v>1722.8400000000001</v>
      </c>
      <c r="N1451" s="650">
        <v>21</v>
      </c>
      <c r="O1451" s="731">
        <v>1</v>
      </c>
      <c r="P1451" s="651"/>
      <c r="Q1451" s="666">
        <v>0</v>
      </c>
      <c r="R1451" s="650"/>
      <c r="S1451" s="666">
        <v>0</v>
      </c>
      <c r="T1451" s="731"/>
      <c r="U1451" s="689">
        <v>0</v>
      </c>
    </row>
    <row r="1452" spans="1:21" ht="14.4" customHeight="1" x14ac:dyDescent="0.3">
      <c r="A1452" s="649">
        <v>21</v>
      </c>
      <c r="B1452" s="650" t="s">
        <v>581</v>
      </c>
      <c r="C1452" s="650">
        <v>89301212</v>
      </c>
      <c r="D1452" s="729" t="s">
        <v>5559</v>
      </c>
      <c r="E1452" s="730" t="s">
        <v>3650</v>
      </c>
      <c r="F1452" s="650" t="s">
        <v>3625</v>
      </c>
      <c r="G1452" s="650" t="s">
        <v>4081</v>
      </c>
      <c r="H1452" s="650" t="s">
        <v>1839</v>
      </c>
      <c r="I1452" s="650" t="s">
        <v>4082</v>
      </c>
      <c r="J1452" s="650" t="s">
        <v>3571</v>
      </c>
      <c r="K1452" s="650" t="s">
        <v>2008</v>
      </c>
      <c r="L1452" s="651">
        <v>0</v>
      </c>
      <c r="M1452" s="651">
        <v>0</v>
      </c>
      <c r="N1452" s="650">
        <v>3</v>
      </c>
      <c r="O1452" s="731">
        <v>1</v>
      </c>
      <c r="P1452" s="651"/>
      <c r="Q1452" s="666"/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21</v>
      </c>
      <c r="B1453" s="650" t="s">
        <v>581</v>
      </c>
      <c r="C1453" s="650">
        <v>89301212</v>
      </c>
      <c r="D1453" s="729" t="s">
        <v>5559</v>
      </c>
      <c r="E1453" s="730" t="s">
        <v>3650</v>
      </c>
      <c r="F1453" s="650" t="s">
        <v>3625</v>
      </c>
      <c r="G1453" s="650" t="s">
        <v>4081</v>
      </c>
      <c r="H1453" s="650" t="s">
        <v>1839</v>
      </c>
      <c r="I1453" s="650" t="s">
        <v>4082</v>
      </c>
      <c r="J1453" s="650" t="s">
        <v>3571</v>
      </c>
      <c r="K1453" s="650" t="s">
        <v>2008</v>
      </c>
      <c r="L1453" s="651">
        <v>154.4</v>
      </c>
      <c r="M1453" s="651">
        <v>1389.6000000000001</v>
      </c>
      <c r="N1453" s="650">
        <v>9</v>
      </c>
      <c r="O1453" s="731">
        <v>3</v>
      </c>
      <c r="P1453" s="651">
        <v>1389.6000000000001</v>
      </c>
      <c r="Q1453" s="666">
        <v>1</v>
      </c>
      <c r="R1453" s="650">
        <v>9</v>
      </c>
      <c r="S1453" s="666">
        <v>1</v>
      </c>
      <c r="T1453" s="731">
        <v>3</v>
      </c>
      <c r="U1453" s="689">
        <v>1</v>
      </c>
    </row>
    <row r="1454" spans="1:21" ht="14.4" customHeight="1" x14ac:dyDescent="0.3">
      <c r="A1454" s="649">
        <v>21</v>
      </c>
      <c r="B1454" s="650" t="s">
        <v>581</v>
      </c>
      <c r="C1454" s="650">
        <v>89301212</v>
      </c>
      <c r="D1454" s="729" t="s">
        <v>5559</v>
      </c>
      <c r="E1454" s="730" t="s">
        <v>3650</v>
      </c>
      <c r="F1454" s="650" t="s">
        <v>3625</v>
      </c>
      <c r="G1454" s="650" t="s">
        <v>3831</v>
      </c>
      <c r="H1454" s="650" t="s">
        <v>1839</v>
      </c>
      <c r="I1454" s="650" t="s">
        <v>1894</v>
      </c>
      <c r="J1454" s="650" t="s">
        <v>1895</v>
      </c>
      <c r="K1454" s="650" t="s">
        <v>3498</v>
      </c>
      <c r="L1454" s="651">
        <v>147.36000000000001</v>
      </c>
      <c r="M1454" s="651">
        <v>147.36000000000001</v>
      </c>
      <c r="N1454" s="650">
        <v>1</v>
      </c>
      <c r="O1454" s="731">
        <v>0.5</v>
      </c>
      <c r="P1454" s="651"/>
      <c r="Q1454" s="666">
        <v>0</v>
      </c>
      <c r="R1454" s="650"/>
      <c r="S1454" s="666">
        <v>0</v>
      </c>
      <c r="T1454" s="731"/>
      <c r="U1454" s="689">
        <v>0</v>
      </c>
    </row>
    <row r="1455" spans="1:21" ht="14.4" customHeight="1" x14ac:dyDescent="0.3">
      <c r="A1455" s="649">
        <v>21</v>
      </c>
      <c r="B1455" s="650" t="s">
        <v>581</v>
      </c>
      <c r="C1455" s="650">
        <v>89301212</v>
      </c>
      <c r="D1455" s="729" t="s">
        <v>5559</v>
      </c>
      <c r="E1455" s="730" t="s">
        <v>3650</v>
      </c>
      <c r="F1455" s="650" t="s">
        <v>3625</v>
      </c>
      <c r="G1455" s="650" t="s">
        <v>3831</v>
      </c>
      <c r="H1455" s="650" t="s">
        <v>1839</v>
      </c>
      <c r="I1455" s="650" t="s">
        <v>4083</v>
      </c>
      <c r="J1455" s="650" t="s">
        <v>2036</v>
      </c>
      <c r="K1455" s="650" t="s">
        <v>4084</v>
      </c>
      <c r="L1455" s="651">
        <v>314.33999999999997</v>
      </c>
      <c r="M1455" s="651">
        <v>628.67999999999995</v>
      </c>
      <c r="N1455" s="650">
        <v>2</v>
      </c>
      <c r="O1455" s="731">
        <v>0.5</v>
      </c>
      <c r="P1455" s="651"/>
      <c r="Q1455" s="666">
        <v>0</v>
      </c>
      <c r="R1455" s="650"/>
      <c r="S1455" s="666">
        <v>0</v>
      </c>
      <c r="T1455" s="731"/>
      <c r="U1455" s="689">
        <v>0</v>
      </c>
    </row>
    <row r="1456" spans="1:21" ht="14.4" customHeight="1" x14ac:dyDescent="0.3">
      <c r="A1456" s="649">
        <v>21</v>
      </c>
      <c r="B1456" s="650" t="s">
        <v>581</v>
      </c>
      <c r="C1456" s="650">
        <v>89301212</v>
      </c>
      <c r="D1456" s="729" t="s">
        <v>5559</v>
      </c>
      <c r="E1456" s="730" t="s">
        <v>3650</v>
      </c>
      <c r="F1456" s="650" t="s">
        <v>3625</v>
      </c>
      <c r="G1456" s="650" t="s">
        <v>4393</v>
      </c>
      <c r="H1456" s="650" t="s">
        <v>582</v>
      </c>
      <c r="I1456" s="650" t="s">
        <v>4965</v>
      </c>
      <c r="J1456" s="650" t="s">
        <v>4473</v>
      </c>
      <c r="K1456" s="650" t="s">
        <v>4966</v>
      </c>
      <c r="L1456" s="651">
        <v>0</v>
      </c>
      <c r="M1456" s="651">
        <v>0</v>
      </c>
      <c r="N1456" s="650">
        <v>1</v>
      </c>
      <c r="O1456" s="731">
        <v>1</v>
      </c>
      <c r="P1456" s="651"/>
      <c r="Q1456" s="666"/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21</v>
      </c>
      <c r="B1457" s="650" t="s">
        <v>581</v>
      </c>
      <c r="C1457" s="650">
        <v>89301212</v>
      </c>
      <c r="D1457" s="729" t="s">
        <v>5559</v>
      </c>
      <c r="E1457" s="730" t="s">
        <v>3650</v>
      </c>
      <c r="F1457" s="650" t="s">
        <v>3625</v>
      </c>
      <c r="G1457" s="650" t="s">
        <v>3836</v>
      </c>
      <c r="H1457" s="650" t="s">
        <v>582</v>
      </c>
      <c r="I1457" s="650" t="s">
        <v>3837</v>
      </c>
      <c r="J1457" s="650" t="s">
        <v>1734</v>
      </c>
      <c r="K1457" s="650" t="s">
        <v>980</v>
      </c>
      <c r="L1457" s="651">
        <v>0</v>
      </c>
      <c r="M1457" s="651">
        <v>0</v>
      </c>
      <c r="N1457" s="650">
        <v>1</v>
      </c>
      <c r="O1457" s="731">
        <v>1</v>
      </c>
      <c r="P1457" s="651"/>
      <c r="Q1457" s="666"/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21</v>
      </c>
      <c r="B1458" s="650" t="s">
        <v>581</v>
      </c>
      <c r="C1458" s="650">
        <v>89301212</v>
      </c>
      <c r="D1458" s="729" t="s">
        <v>5559</v>
      </c>
      <c r="E1458" s="730" t="s">
        <v>3650</v>
      </c>
      <c r="F1458" s="650" t="s">
        <v>3625</v>
      </c>
      <c r="G1458" s="650" t="s">
        <v>4967</v>
      </c>
      <c r="H1458" s="650" t="s">
        <v>582</v>
      </c>
      <c r="I1458" s="650" t="s">
        <v>4968</v>
      </c>
      <c r="J1458" s="650" t="s">
        <v>4969</v>
      </c>
      <c r="K1458" s="650" t="s">
        <v>4970</v>
      </c>
      <c r="L1458" s="651">
        <v>0</v>
      </c>
      <c r="M1458" s="651">
        <v>0</v>
      </c>
      <c r="N1458" s="650">
        <v>2</v>
      </c>
      <c r="O1458" s="731">
        <v>2</v>
      </c>
      <c r="P1458" s="651">
        <v>0</v>
      </c>
      <c r="Q1458" s="666"/>
      <c r="R1458" s="650">
        <v>2</v>
      </c>
      <c r="S1458" s="666">
        <v>1</v>
      </c>
      <c r="T1458" s="731">
        <v>2</v>
      </c>
      <c r="U1458" s="689">
        <v>1</v>
      </c>
    </row>
    <row r="1459" spans="1:21" ht="14.4" customHeight="1" x14ac:dyDescent="0.3">
      <c r="A1459" s="649">
        <v>21</v>
      </c>
      <c r="B1459" s="650" t="s">
        <v>581</v>
      </c>
      <c r="C1459" s="650">
        <v>89301212</v>
      </c>
      <c r="D1459" s="729" t="s">
        <v>5559</v>
      </c>
      <c r="E1459" s="730" t="s">
        <v>3650</v>
      </c>
      <c r="F1459" s="650" t="s">
        <v>3627</v>
      </c>
      <c r="G1459" s="650" t="s">
        <v>3844</v>
      </c>
      <c r="H1459" s="650" t="s">
        <v>582</v>
      </c>
      <c r="I1459" s="650" t="s">
        <v>3896</v>
      </c>
      <c r="J1459" s="650" t="s">
        <v>3897</v>
      </c>
      <c r="K1459" s="650" t="s">
        <v>3898</v>
      </c>
      <c r="L1459" s="651">
        <v>1000</v>
      </c>
      <c r="M1459" s="651">
        <v>2000</v>
      </c>
      <c r="N1459" s="650">
        <v>2</v>
      </c>
      <c r="O1459" s="731">
        <v>2</v>
      </c>
      <c r="P1459" s="651"/>
      <c r="Q1459" s="666">
        <v>0</v>
      </c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21</v>
      </c>
      <c r="B1460" s="650" t="s">
        <v>581</v>
      </c>
      <c r="C1460" s="650">
        <v>89301212</v>
      </c>
      <c r="D1460" s="729" t="s">
        <v>5559</v>
      </c>
      <c r="E1460" s="730" t="s">
        <v>3651</v>
      </c>
      <c r="F1460" s="650" t="s">
        <v>3625</v>
      </c>
      <c r="G1460" s="650" t="s">
        <v>3913</v>
      </c>
      <c r="H1460" s="650" t="s">
        <v>582</v>
      </c>
      <c r="I1460" s="650" t="s">
        <v>2641</v>
      </c>
      <c r="J1460" s="650" t="s">
        <v>2642</v>
      </c>
      <c r="K1460" s="650" t="s">
        <v>3917</v>
      </c>
      <c r="L1460" s="651">
        <v>1354.54</v>
      </c>
      <c r="M1460" s="651">
        <v>4063.62</v>
      </c>
      <c r="N1460" s="650">
        <v>3</v>
      </c>
      <c r="O1460" s="731">
        <v>0.5</v>
      </c>
      <c r="P1460" s="651"/>
      <c r="Q1460" s="666">
        <v>0</v>
      </c>
      <c r="R1460" s="650"/>
      <c r="S1460" s="666">
        <v>0</v>
      </c>
      <c r="T1460" s="731"/>
      <c r="U1460" s="689">
        <v>0</v>
      </c>
    </row>
    <row r="1461" spans="1:21" ht="14.4" customHeight="1" x14ac:dyDescent="0.3">
      <c r="A1461" s="649">
        <v>21</v>
      </c>
      <c r="B1461" s="650" t="s">
        <v>581</v>
      </c>
      <c r="C1461" s="650">
        <v>89301212</v>
      </c>
      <c r="D1461" s="729" t="s">
        <v>5559</v>
      </c>
      <c r="E1461" s="730" t="s">
        <v>3651</v>
      </c>
      <c r="F1461" s="650" t="s">
        <v>3625</v>
      </c>
      <c r="G1461" s="650" t="s">
        <v>3913</v>
      </c>
      <c r="H1461" s="650" t="s">
        <v>582</v>
      </c>
      <c r="I1461" s="650" t="s">
        <v>4971</v>
      </c>
      <c r="J1461" s="650" t="s">
        <v>4972</v>
      </c>
      <c r="K1461" s="650" t="s">
        <v>4973</v>
      </c>
      <c r="L1461" s="651">
        <v>0</v>
      </c>
      <c r="M1461" s="651">
        <v>0</v>
      </c>
      <c r="N1461" s="650">
        <v>1</v>
      </c>
      <c r="O1461" s="731">
        <v>1</v>
      </c>
      <c r="P1461" s="651"/>
      <c r="Q1461" s="666"/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21</v>
      </c>
      <c r="B1462" s="650" t="s">
        <v>581</v>
      </c>
      <c r="C1462" s="650">
        <v>89301212</v>
      </c>
      <c r="D1462" s="729" t="s">
        <v>5559</v>
      </c>
      <c r="E1462" s="730" t="s">
        <v>3651</v>
      </c>
      <c r="F1462" s="650" t="s">
        <v>3625</v>
      </c>
      <c r="G1462" s="650" t="s">
        <v>3677</v>
      </c>
      <c r="H1462" s="650" t="s">
        <v>582</v>
      </c>
      <c r="I1462" s="650" t="s">
        <v>1060</v>
      </c>
      <c r="J1462" s="650" t="s">
        <v>1061</v>
      </c>
      <c r="K1462" s="650" t="s">
        <v>1062</v>
      </c>
      <c r="L1462" s="651">
        <v>89.6</v>
      </c>
      <c r="M1462" s="651">
        <v>268.79999999999995</v>
      </c>
      <c r="N1462" s="650">
        <v>3</v>
      </c>
      <c r="O1462" s="731">
        <v>2.5</v>
      </c>
      <c r="P1462" s="651">
        <v>179.2</v>
      </c>
      <c r="Q1462" s="666">
        <v>0.66666666666666674</v>
      </c>
      <c r="R1462" s="650">
        <v>2</v>
      </c>
      <c r="S1462" s="666">
        <v>0.66666666666666663</v>
      </c>
      <c r="T1462" s="731">
        <v>1.5</v>
      </c>
      <c r="U1462" s="689">
        <v>0.6</v>
      </c>
    </row>
    <row r="1463" spans="1:21" ht="14.4" customHeight="1" x14ac:dyDescent="0.3">
      <c r="A1463" s="649">
        <v>21</v>
      </c>
      <c r="B1463" s="650" t="s">
        <v>581</v>
      </c>
      <c r="C1463" s="650">
        <v>89301212</v>
      </c>
      <c r="D1463" s="729" t="s">
        <v>5559</v>
      </c>
      <c r="E1463" s="730" t="s">
        <v>3651</v>
      </c>
      <c r="F1463" s="650" t="s">
        <v>3625</v>
      </c>
      <c r="G1463" s="650" t="s">
        <v>3677</v>
      </c>
      <c r="H1463" s="650" t="s">
        <v>582</v>
      </c>
      <c r="I1463" s="650" t="s">
        <v>1060</v>
      </c>
      <c r="J1463" s="650" t="s">
        <v>1061</v>
      </c>
      <c r="K1463" s="650" t="s">
        <v>1062</v>
      </c>
      <c r="L1463" s="651">
        <v>95.25</v>
      </c>
      <c r="M1463" s="651">
        <v>1428.75</v>
      </c>
      <c r="N1463" s="650">
        <v>15</v>
      </c>
      <c r="O1463" s="731">
        <v>10.5</v>
      </c>
      <c r="P1463" s="651">
        <v>476.25</v>
      </c>
      <c r="Q1463" s="666">
        <v>0.33333333333333331</v>
      </c>
      <c r="R1463" s="650">
        <v>5</v>
      </c>
      <c r="S1463" s="666">
        <v>0.33333333333333331</v>
      </c>
      <c r="T1463" s="731">
        <v>3.5</v>
      </c>
      <c r="U1463" s="689">
        <v>0.33333333333333331</v>
      </c>
    </row>
    <row r="1464" spans="1:21" ht="14.4" customHeight="1" x14ac:dyDescent="0.3">
      <c r="A1464" s="649">
        <v>21</v>
      </c>
      <c r="B1464" s="650" t="s">
        <v>581</v>
      </c>
      <c r="C1464" s="650">
        <v>89301212</v>
      </c>
      <c r="D1464" s="729" t="s">
        <v>5559</v>
      </c>
      <c r="E1464" s="730" t="s">
        <v>3651</v>
      </c>
      <c r="F1464" s="650" t="s">
        <v>3625</v>
      </c>
      <c r="G1464" s="650" t="s">
        <v>3677</v>
      </c>
      <c r="H1464" s="650" t="s">
        <v>582</v>
      </c>
      <c r="I1464" s="650" t="s">
        <v>4166</v>
      </c>
      <c r="J1464" s="650" t="s">
        <v>3849</v>
      </c>
      <c r="K1464" s="650" t="s">
        <v>1062</v>
      </c>
      <c r="L1464" s="651">
        <v>0</v>
      </c>
      <c r="M1464" s="651">
        <v>0</v>
      </c>
      <c r="N1464" s="650">
        <v>1</v>
      </c>
      <c r="O1464" s="731">
        <v>0.5</v>
      </c>
      <c r="P1464" s="651">
        <v>0</v>
      </c>
      <c r="Q1464" s="666"/>
      <c r="R1464" s="650">
        <v>1</v>
      </c>
      <c r="S1464" s="666">
        <v>1</v>
      </c>
      <c r="T1464" s="731">
        <v>0.5</v>
      </c>
      <c r="U1464" s="689">
        <v>1</v>
      </c>
    </row>
    <row r="1465" spans="1:21" ht="14.4" customHeight="1" x14ac:dyDescent="0.3">
      <c r="A1465" s="649">
        <v>21</v>
      </c>
      <c r="B1465" s="650" t="s">
        <v>581</v>
      </c>
      <c r="C1465" s="650">
        <v>89301212</v>
      </c>
      <c r="D1465" s="729" t="s">
        <v>5559</v>
      </c>
      <c r="E1465" s="730" t="s">
        <v>3651</v>
      </c>
      <c r="F1465" s="650" t="s">
        <v>3625</v>
      </c>
      <c r="G1465" s="650" t="s">
        <v>3677</v>
      </c>
      <c r="H1465" s="650" t="s">
        <v>582</v>
      </c>
      <c r="I1465" s="650" t="s">
        <v>695</v>
      </c>
      <c r="J1465" s="650" t="s">
        <v>696</v>
      </c>
      <c r="K1465" s="650" t="s">
        <v>3678</v>
      </c>
      <c r="L1465" s="651">
        <v>85.72</v>
      </c>
      <c r="M1465" s="651">
        <v>85.72</v>
      </c>
      <c r="N1465" s="650">
        <v>1</v>
      </c>
      <c r="O1465" s="731">
        <v>1</v>
      </c>
      <c r="P1465" s="651"/>
      <c r="Q1465" s="666">
        <v>0</v>
      </c>
      <c r="R1465" s="650"/>
      <c r="S1465" s="666">
        <v>0</v>
      </c>
      <c r="T1465" s="731"/>
      <c r="U1465" s="689">
        <v>0</v>
      </c>
    </row>
    <row r="1466" spans="1:21" ht="14.4" customHeight="1" x14ac:dyDescent="0.3">
      <c r="A1466" s="649">
        <v>21</v>
      </c>
      <c r="B1466" s="650" t="s">
        <v>581</v>
      </c>
      <c r="C1466" s="650">
        <v>89301212</v>
      </c>
      <c r="D1466" s="729" t="s">
        <v>5559</v>
      </c>
      <c r="E1466" s="730" t="s">
        <v>3651</v>
      </c>
      <c r="F1466" s="650" t="s">
        <v>3625</v>
      </c>
      <c r="G1466" s="650" t="s">
        <v>3677</v>
      </c>
      <c r="H1466" s="650" t="s">
        <v>582</v>
      </c>
      <c r="I1466" s="650" t="s">
        <v>3690</v>
      </c>
      <c r="J1466" s="650" t="s">
        <v>696</v>
      </c>
      <c r="K1466" s="650" t="s">
        <v>3691</v>
      </c>
      <c r="L1466" s="651">
        <v>285.75</v>
      </c>
      <c r="M1466" s="651">
        <v>1428.75</v>
      </c>
      <c r="N1466" s="650">
        <v>5</v>
      </c>
      <c r="O1466" s="731">
        <v>3.5</v>
      </c>
      <c r="P1466" s="651"/>
      <c r="Q1466" s="666">
        <v>0</v>
      </c>
      <c r="R1466" s="650"/>
      <c r="S1466" s="666">
        <v>0</v>
      </c>
      <c r="T1466" s="731"/>
      <c r="U1466" s="689">
        <v>0</v>
      </c>
    </row>
    <row r="1467" spans="1:21" ht="14.4" customHeight="1" x14ac:dyDescent="0.3">
      <c r="A1467" s="649">
        <v>21</v>
      </c>
      <c r="B1467" s="650" t="s">
        <v>581</v>
      </c>
      <c r="C1467" s="650">
        <v>89301212</v>
      </c>
      <c r="D1467" s="729" t="s">
        <v>5559</v>
      </c>
      <c r="E1467" s="730" t="s">
        <v>3651</v>
      </c>
      <c r="F1467" s="650" t="s">
        <v>3625</v>
      </c>
      <c r="G1467" s="650" t="s">
        <v>3692</v>
      </c>
      <c r="H1467" s="650" t="s">
        <v>1839</v>
      </c>
      <c r="I1467" s="650" t="s">
        <v>1941</v>
      </c>
      <c r="J1467" s="650" t="s">
        <v>3506</v>
      </c>
      <c r="K1467" s="650" t="s">
        <v>3507</v>
      </c>
      <c r="L1467" s="651">
        <v>6.98</v>
      </c>
      <c r="M1467" s="651">
        <v>188.46</v>
      </c>
      <c r="N1467" s="650">
        <v>27</v>
      </c>
      <c r="O1467" s="731">
        <v>8</v>
      </c>
      <c r="P1467" s="651">
        <v>69.800000000000011</v>
      </c>
      <c r="Q1467" s="666">
        <v>0.37037037037037041</v>
      </c>
      <c r="R1467" s="650">
        <v>10</v>
      </c>
      <c r="S1467" s="666">
        <v>0.37037037037037035</v>
      </c>
      <c r="T1467" s="731">
        <v>2.5</v>
      </c>
      <c r="U1467" s="689">
        <v>0.3125</v>
      </c>
    </row>
    <row r="1468" spans="1:21" ht="14.4" customHeight="1" x14ac:dyDescent="0.3">
      <c r="A1468" s="649">
        <v>21</v>
      </c>
      <c r="B1468" s="650" t="s">
        <v>581</v>
      </c>
      <c r="C1468" s="650">
        <v>89301212</v>
      </c>
      <c r="D1468" s="729" t="s">
        <v>5559</v>
      </c>
      <c r="E1468" s="730" t="s">
        <v>3651</v>
      </c>
      <c r="F1468" s="650" t="s">
        <v>3625</v>
      </c>
      <c r="G1468" s="650" t="s">
        <v>3692</v>
      </c>
      <c r="H1468" s="650" t="s">
        <v>1839</v>
      </c>
      <c r="I1468" s="650" t="s">
        <v>2028</v>
      </c>
      <c r="J1468" s="650" t="s">
        <v>3508</v>
      </c>
      <c r="K1468" s="650" t="s">
        <v>3509</v>
      </c>
      <c r="L1468" s="651">
        <v>10.73</v>
      </c>
      <c r="M1468" s="651">
        <v>42.92</v>
      </c>
      <c r="N1468" s="650">
        <v>4</v>
      </c>
      <c r="O1468" s="731">
        <v>1.5</v>
      </c>
      <c r="P1468" s="651">
        <v>21.46</v>
      </c>
      <c r="Q1468" s="666">
        <v>0.5</v>
      </c>
      <c r="R1468" s="650">
        <v>2</v>
      </c>
      <c r="S1468" s="666">
        <v>0.5</v>
      </c>
      <c r="T1468" s="731">
        <v>0.5</v>
      </c>
      <c r="U1468" s="689">
        <v>0.33333333333333331</v>
      </c>
    </row>
    <row r="1469" spans="1:21" ht="14.4" customHeight="1" x14ac:dyDescent="0.3">
      <c r="A1469" s="649">
        <v>21</v>
      </c>
      <c r="B1469" s="650" t="s">
        <v>581</v>
      </c>
      <c r="C1469" s="650">
        <v>89301212</v>
      </c>
      <c r="D1469" s="729" t="s">
        <v>5559</v>
      </c>
      <c r="E1469" s="730" t="s">
        <v>3651</v>
      </c>
      <c r="F1469" s="650" t="s">
        <v>3625</v>
      </c>
      <c r="G1469" s="650" t="s">
        <v>3693</v>
      </c>
      <c r="H1469" s="650" t="s">
        <v>582</v>
      </c>
      <c r="I1469" s="650" t="s">
        <v>3920</v>
      </c>
      <c r="J1469" s="650" t="s">
        <v>1087</v>
      </c>
      <c r="K1469" s="650" t="s">
        <v>1088</v>
      </c>
      <c r="L1469" s="651">
        <v>81.209999999999994</v>
      </c>
      <c r="M1469" s="651">
        <v>406.04999999999995</v>
      </c>
      <c r="N1469" s="650">
        <v>5</v>
      </c>
      <c r="O1469" s="731">
        <v>4</v>
      </c>
      <c r="P1469" s="651">
        <v>81.209999999999994</v>
      </c>
      <c r="Q1469" s="666">
        <v>0.2</v>
      </c>
      <c r="R1469" s="650">
        <v>1</v>
      </c>
      <c r="S1469" s="666">
        <v>0.2</v>
      </c>
      <c r="T1469" s="731">
        <v>1</v>
      </c>
      <c r="U1469" s="689">
        <v>0.25</v>
      </c>
    </row>
    <row r="1470" spans="1:21" ht="14.4" customHeight="1" x14ac:dyDescent="0.3">
      <c r="A1470" s="649">
        <v>21</v>
      </c>
      <c r="B1470" s="650" t="s">
        <v>581</v>
      </c>
      <c r="C1470" s="650">
        <v>89301212</v>
      </c>
      <c r="D1470" s="729" t="s">
        <v>5559</v>
      </c>
      <c r="E1470" s="730" t="s">
        <v>3651</v>
      </c>
      <c r="F1470" s="650" t="s">
        <v>3625</v>
      </c>
      <c r="G1470" s="650" t="s">
        <v>3693</v>
      </c>
      <c r="H1470" s="650" t="s">
        <v>582</v>
      </c>
      <c r="I1470" s="650" t="s">
        <v>1086</v>
      </c>
      <c r="J1470" s="650" t="s">
        <v>1087</v>
      </c>
      <c r="K1470" s="650" t="s">
        <v>1088</v>
      </c>
      <c r="L1470" s="651">
        <v>81.209999999999994</v>
      </c>
      <c r="M1470" s="651">
        <v>324.83999999999997</v>
      </c>
      <c r="N1470" s="650">
        <v>4</v>
      </c>
      <c r="O1470" s="731">
        <v>1</v>
      </c>
      <c r="P1470" s="651"/>
      <c r="Q1470" s="666">
        <v>0</v>
      </c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21</v>
      </c>
      <c r="B1471" s="650" t="s">
        <v>581</v>
      </c>
      <c r="C1471" s="650">
        <v>89301212</v>
      </c>
      <c r="D1471" s="729" t="s">
        <v>5559</v>
      </c>
      <c r="E1471" s="730" t="s">
        <v>3651</v>
      </c>
      <c r="F1471" s="650" t="s">
        <v>3625</v>
      </c>
      <c r="G1471" s="650" t="s">
        <v>3693</v>
      </c>
      <c r="H1471" s="650" t="s">
        <v>582</v>
      </c>
      <c r="I1471" s="650" t="s">
        <v>4974</v>
      </c>
      <c r="J1471" s="650" t="s">
        <v>1087</v>
      </c>
      <c r="K1471" s="650" t="s">
        <v>1722</v>
      </c>
      <c r="L1471" s="651">
        <v>270.69</v>
      </c>
      <c r="M1471" s="651">
        <v>270.69</v>
      </c>
      <c r="N1471" s="650">
        <v>1</v>
      </c>
      <c r="O1471" s="731">
        <v>1</v>
      </c>
      <c r="P1471" s="651"/>
      <c r="Q1471" s="666">
        <v>0</v>
      </c>
      <c r="R1471" s="650"/>
      <c r="S1471" s="666">
        <v>0</v>
      </c>
      <c r="T1471" s="731"/>
      <c r="U1471" s="689">
        <v>0</v>
      </c>
    </row>
    <row r="1472" spans="1:21" ht="14.4" customHeight="1" x14ac:dyDescent="0.3">
      <c r="A1472" s="649">
        <v>21</v>
      </c>
      <c r="B1472" s="650" t="s">
        <v>581</v>
      </c>
      <c r="C1472" s="650">
        <v>89301212</v>
      </c>
      <c r="D1472" s="729" t="s">
        <v>5559</v>
      </c>
      <c r="E1472" s="730" t="s">
        <v>3651</v>
      </c>
      <c r="F1472" s="650" t="s">
        <v>3625</v>
      </c>
      <c r="G1472" s="650" t="s">
        <v>3693</v>
      </c>
      <c r="H1472" s="650" t="s">
        <v>582</v>
      </c>
      <c r="I1472" s="650" t="s">
        <v>4975</v>
      </c>
      <c r="J1472" s="650" t="s">
        <v>1087</v>
      </c>
      <c r="K1472" s="650" t="s">
        <v>1722</v>
      </c>
      <c r="L1472" s="651">
        <v>270.69</v>
      </c>
      <c r="M1472" s="651">
        <v>270.69</v>
      </c>
      <c r="N1472" s="650">
        <v>1</v>
      </c>
      <c r="O1472" s="731">
        <v>0.5</v>
      </c>
      <c r="P1472" s="651"/>
      <c r="Q1472" s="666">
        <v>0</v>
      </c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21</v>
      </c>
      <c r="B1473" s="650" t="s">
        <v>581</v>
      </c>
      <c r="C1473" s="650">
        <v>89301212</v>
      </c>
      <c r="D1473" s="729" t="s">
        <v>5559</v>
      </c>
      <c r="E1473" s="730" t="s">
        <v>3651</v>
      </c>
      <c r="F1473" s="650" t="s">
        <v>3625</v>
      </c>
      <c r="G1473" s="650" t="s">
        <v>3693</v>
      </c>
      <c r="H1473" s="650" t="s">
        <v>582</v>
      </c>
      <c r="I1473" s="650" t="s">
        <v>3694</v>
      </c>
      <c r="J1473" s="650" t="s">
        <v>1083</v>
      </c>
      <c r="K1473" s="650" t="s">
        <v>1084</v>
      </c>
      <c r="L1473" s="651">
        <v>0</v>
      </c>
      <c r="M1473" s="651">
        <v>0</v>
      </c>
      <c r="N1473" s="650">
        <v>15</v>
      </c>
      <c r="O1473" s="731">
        <v>5</v>
      </c>
      <c r="P1473" s="651">
        <v>0</v>
      </c>
      <c r="Q1473" s="666"/>
      <c r="R1473" s="650">
        <v>6</v>
      </c>
      <c r="S1473" s="666">
        <v>0.4</v>
      </c>
      <c r="T1473" s="731">
        <v>1.5</v>
      </c>
      <c r="U1473" s="689">
        <v>0.3</v>
      </c>
    </row>
    <row r="1474" spans="1:21" ht="14.4" customHeight="1" x14ac:dyDescent="0.3">
      <c r="A1474" s="649">
        <v>21</v>
      </c>
      <c r="B1474" s="650" t="s">
        <v>581</v>
      </c>
      <c r="C1474" s="650">
        <v>89301212</v>
      </c>
      <c r="D1474" s="729" t="s">
        <v>5559</v>
      </c>
      <c r="E1474" s="730" t="s">
        <v>3651</v>
      </c>
      <c r="F1474" s="650" t="s">
        <v>3625</v>
      </c>
      <c r="G1474" s="650" t="s">
        <v>3693</v>
      </c>
      <c r="H1474" s="650" t="s">
        <v>582</v>
      </c>
      <c r="I1474" s="650" t="s">
        <v>1082</v>
      </c>
      <c r="J1474" s="650" t="s">
        <v>1083</v>
      </c>
      <c r="K1474" s="650" t="s">
        <v>1084</v>
      </c>
      <c r="L1474" s="651">
        <v>60.92</v>
      </c>
      <c r="M1474" s="651">
        <v>365.52</v>
      </c>
      <c r="N1474" s="650">
        <v>6</v>
      </c>
      <c r="O1474" s="731">
        <v>1</v>
      </c>
      <c r="P1474" s="651">
        <v>182.76</v>
      </c>
      <c r="Q1474" s="666">
        <v>0.5</v>
      </c>
      <c r="R1474" s="650">
        <v>3</v>
      </c>
      <c r="S1474" s="666">
        <v>0.5</v>
      </c>
      <c r="T1474" s="731">
        <v>0.5</v>
      </c>
      <c r="U1474" s="689">
        <v>0.5</v>
      </c>
    </row>
    <row r="1475" spans="1:21" ht="14.4" customHeight="1" x14ac:dyDescent="0.3">
      <c r="A1475" s="649">
        <v>21</v>
      </c>
      <c r="B1475" s="650" t="s">
        <v>581</v>
      </c>
      <c r="C1475" s="650">
        <v>89301212</v>
      </c>
      <c r="D1475" s="729" t="s">
        <v>5559</v>
      </c>
      <c r="E1475" s="730" t="s">
        <v>3651</v>
      </c>
      <c r="F1475" s="650" t="s">
        <v>3625</v>
      </c>
      <c r="G1475" s="650" t="s">
        <v>3693</v>
      </c>
      <c r="H1475" s="650" t="s">
        <v>582</v>
      </c>
      <c r="I1475" s="650" t="s">
        <v>2456</v>
      </c>
      <c r="J1475" s="650" t="s">
        <v>1083</v>
      </c>
      <c r="K1475" s="650" t="s">
        <v>2457</v>
      </c>
      <c r="L1475" s="651">
        <v>203.07</v>
      </c>
      <c r="M1475" s="651">
        <v>203.07</v>
      </c>
      <c r="N1475" s="650">
        <v>1</v>
      </c>
      <c r="O1475" s="731">
        <v>0.5</v>
      </c>
      <c r="P1475" s="651">
        <v>203.07</v>
      </c>
      <c r="Q1475" s="666">
        <v>1</v>
      </c>
      <c r="R1475" s="650">
        <v>1</v>
      </c>
      <c r="S1475" s="666">
        <v>1</v>
      </c>
      <c r="T1475" s="731">
        <v>0.5</v>
      </c>
      <c r="U1475" s="689">
        <v>1</v>
      </c>
    </row>
    <row r="1476" spans="1:21" ht="14.4" customHeight="1" x14ac:dyDescent="0.3">
      <c r="A1476" s="649">
        <v>21</v>
      </c>
      <c r="B1476" s="650" t="s">
        <v>581</v>
      </c>
      <c r="C1476" s="650">
        <v>89301212</v>
      </c>
      <c r="D1476" s="729" t="s">
        <v>5559</v>
      </c>
      <c r="E1476" s="730" t="s">
        <v>3651</v>
      </c>
      <c r="F1476" s="650" t="s">
        <v>3625</v>
      </c>
      <c r="G1476" s="650" t="s">
        <v>3693</v>
      </c>
      <c r="H1476" s="650" t="s">
        <v>582</v>
      </c>
      <c r="I1476" s="650" t="s">
        <v>4976</v>
      </c>
      <c r="J1476" s="650" t="s">
        <v>4977</v>
      </c>
      <c r="K1476" s="650" t="s">
        <v>1088</v>
      </c>
      <c r="L1476" s="651">
        <v>81.209999999999994</v>
      </c>
      <c r="M1476" s="651">
        <v>243.63</v>
      </c>
      <c r="N1476" s="650">
        <v>3</v>
      </c>
      <c r="O1476" s="731">
        <v>0.5</v>
      </c>
      <c r="P1476" s="651"/>
      <c r="Q1476" s="666">
        <v>0</v>
      </c>
      <c r="R1476" s="650"/>
      <c r="S1476" s="666">
        <v>0</v>
      </c>
      <c r="T1476" s="731"/>
      <c r="U1476" s="689">
        <v>0</v>
      </c>
    </row>
    <row r="1477" spans="1:21" ht="14.4" customHeight="1" x14ac:dyDescent="0.3">
      <c r="A1477" s="649">
        <v>21</v>
      </c>
      <c r="B1477" s="650" t="s">
        <v>581</v>
      </c>
      <c r="C1477" s="650">
        <v>89301212</v>
      </c>
      <c r="D1477" s="729" t="s">
        <v>5559</v>
      </c>
      <c r="E1477" s="730" t="s">
        <v>3651</v>
      </c>
      <c r="F1477" s="650" t="s">
        <v>3625</v>
      </c>
      <c r="G1477" s="650" t="s">
        <v>3693</v>
      </c>
      <c r="H1477" s="650" t="s">
        <v>582</v>
      </c>
      <c r="I1477" s="650" t="s">
        <v>4978</v>
      </c>
      <c r="J1477" s="650" t="s">
        <v>1087</v>
      </c>
      <c r="K1477" s="650" t="s">
        <v>4979</v>
      </c>
      <c r="L1477" s="651">
        <v>0</v>
      </c>
      <c r="M1477" s="651">
        <v>0</v>
      </c>
      <c r="N1477" s="650">
        <v>1</v>
      </c>
      <c r="O1477" s="731">
        <v>0.5</v>
      </c>
      <c r="P1477" s="651"/>
      <c r="Q1477" s="666"/>
      <c r="R1477" s="650"/>
      <c r="S1477" s="666">
        <v>0</v>
      </c>
      <c r="T1477" s="731"/>
      <c r="U1477" s="689">
        <v>0</v>
      </c>
    </row>
    <row r="1478" spans="1:21" ht="14.4" customHeight="1" x14ac:dyDescent="0.3">
      <c r="A1478" s="649">
        <v>21</v>
      </c>
      <c r="B1478" s="650" t="s">
        <v>581</v>
      </c>
      <c r="C1478" s="650">
        <v>89301212</v>
      </c>
      <c r="D1478" s="729" t="s">
        <v>5559</v>
      </c>
      <c r="E1478" s="730" t="s">
        <v>3651</v>
      </c>
      <c r="F1478" s="650" t="s">
        <v>3625</v>
      </c>
      <c r="G1478" s="650" t="s">
        <v>3697</v>
      </c>
      <c r="H1478" s="650" t="s">
        <v>582</v>
      </c>
      <c r="I1478" s="650" t="s">
        <v>2175</v>
      </c>
      <c r="J1478" s="650" t="s">
        <v>3453</v>
      </c>
      <c r="K1478" s="650" t="s">
        <v>3454</v>
      </c>
      <c r="L1478" s="651">
        <v>333.31</v>
      </c>
      <c r="M1478" s="651">
        <v>999.93000000000006</v>
      </c>
      <c r="N1478" s="650">
        <v>3</v>
      </c>
      <c r="O1478" s="731">
        <v>3</v>
      </c>
      <c r="P1478" s="651">
        <v>333.31</v>
      </c>
      <c r="Q1478" s="666">
        <v>0.33333333333333331</v>
      </c>
      <c r="R1478" s="650">
        <v>1</v>
      </c>
      <c r="S1478" s="666">
        <v>0.33333333333333331</v>
      </c>
      <c r="T1478" s="731">
        <v>1</v>
      </c>
      <c r="U1478" s="689">
        <v>0.33333333333333331</v>
      </c>
    </row>
    <row r="1479" spans="1:21" ht="14.4" customHeight="1" x14ac:dyDescent="0.3">
      <c r="A1479" s="649">
        <v>21</v>
      </c>
      <c r="B1479" s="650" t="s">
        <v>581</v>
      </c>
      <c r="C1479" s="650">
        <v>89301212</v>
      </c>
      <c r="D1479" s="729" t="s">
        <v>5559</v>
      </c>
      <c r="E1479" s="730" t="s">
        <v>3651</v>
      </c>
      <c r="F1479" s="650" t="s">
        <v>3625</v>
      </c>
      <c r="G1479" s="650" t="s">
        <v>3697</v>
      </c>
      <c r="H1479" s="650" t="s">
        <v>582</v>
      </c>
      <c r="I1479" s="650" t="s">
        <v>3040</v>
      </c>
      <c r="J1479" s="650" t="s">
        <v>3564</v>
      </c>
      <c r="K1479" s="650" t="s">
        <v>3565</v>
      </c>
      <c r="L1479" s="651">
        <v>333.31</v>
      </c>
      <c r="M1479" s="651">
        <v>999.93000000000006</v>
      </c>
      <c r="N1479" s="650">
        <v>3</v>
      </c>
      <c r="O1479" s="731">
        <v>3</v>
      </c>
      <c r="P1479" s="651">
        <v>999.93000000000006</v>
      </c>
      <c r="Q1479" s="666">
        <v>1</v>
      </c>
      <c r="R1479" s="650">
        <v>3</v>
      </c>
      <c r="S1479" s="666">
        <v>1</v>
      </c>
      <c r="T1479" s="731">
        <v>3</v>
      </c>
      <c r="U1479" s="689">
        <v>1</v>
      </c>
    </row>
    <row r="1480" spans="1:21" ht="14.4" customHeight="1" x14ac:dyDescent="0.3">
      <c r="A1480" s="649">
        <v>21</v>
      </c>
      <c r="B1480" s="650" t="s">
        <v>581</v>
      </c>
      <c r="C1480" s="650">
        <v>89301212</v>
      </c>
      <c r="D1480" s="729" t="s">
        <v>5559</v>
      </c>
      <c r="E1480" s="730" t="s">
        <v>3651</v>
      </c>
      <c r="F1480" s="650" t="s">
        <v>3625</v>
      </c>
      <c r="G1480" s="650" t="s">
        <v>3697</v>
      </c>
      <c r="H1480" s="650" t="s">
        <v>582</v>
      </c>
      <c r="I1480" s="650" t="s">
        <v>3040</v>
      </c>
      <c r="J1480" s="650" t="s">
        <v>3564</v>
      </c>
      <c r="K1480" s="650" t="s">
        <v>3565</v>
      </c>
      <c r="L1480" s="651">
        <v>151.61000000000001</v>
      </c>
      <c r="M1480" s="651">
        <v>303.22000000000003</v>
      </c>
      <c r="N1480" s="650">
        <v>2</v>
      </c>
      <c r="O1480" s="731">
        <v>2</v>
      </c>
      <c r="P1480" s="651">
        <v>151.61000000000001</v>
      </c>
      <c r="Q1480" s="666">
        <v>0.5</v>
      </c>
      <c r="R1480" s="650">
        <v>1</v>
      </c>
      <c r="S1480" s="666">
        <v>0.5</v>
      </c>
      <c r="T1480" s="731">
        <v>1</v>
      </c>
      <c r="U1480" s="689">
        <v>0.5</v>
      </c>
    </row>
    <row r="1481" spans="1:21" ht="14.4" customHeight="1" x14ac:dyDescent="0.3">
      <c r="A1481" s="649">
        <v>21</v>
      </c>
      <c r="B1481" s="650" t="s">
        <v>581</v>
      </c>
      <c r="C1481" s="650">
        <v>89301212</v>
      </c>
      <c r="D1481" s="729" t="s">
        <v>5559</v>
      </c>
      <c r="E1481" s="730" t="s">
        <v>3651</v>
      </c>
      <c r="F1481" s="650" t="s">
        <v>3625</v>
      </c>
      <c r="G1481" s="650" t="s">
        <v>4170</v>
      </c>
      <c r="H1481" s="650" t="s">
        <v>1839</v>
      </c>
      <c r="I1481" s="650" t="s">
        <v>4171</v>
      </c>
      <c r="J1481" s="650" t="s">
        <v>4172</v>
      </c>
      <c r="K1481" s="650" t="s">
        <v>4173</v>
      </c>
      <c r="L1481" s="651">
        <v>804.58</v>
      </c>
      <c r="M1481" s="651">
        <v>2413.7400000000002</v>
      </c>
      <c r="N1481" s="650">
        <v>3</v>
      </c>
      <c r="O1481" s="731">
        <v>1</v>
      </c>
      <c r="P1481" s="651"/>
      <c r="Q1481" s="666">
        <v>0</v>
      </c>
      <c r="R1481" s="650"/>
      <c r="S1481" s="666">
        <v>0</v>
      </c>
      <c r="T1481" s="731"/>
      <c r="U1481" s="689">
        <v>0</v>
      </c>
    </row>
    <row r="1482" spans="1:21" ht="14.4" customHeight="1" x14ac:dyDescent="0.3">
      <c r="A1482" s="649">
        <v>21</v>
      </c>
      <c r="B1482" s="650" t="s">
        <v>581</v>
      </c>
      <c r="C1482" s="650">
        <v>89301212</v>
      </c>
      <c r="D1482" s="729" t="s">
        <v>5559</v>
      </c>
      <c r="E1482" s="730" t="s">
        <v>3651</v>
      </c>
      <c r="F1482" s="650" t="s">
        <v>3625</v>
      </c>
      <c r="G1482" s="650" t="s">
        <v>4170</v>
      </c>
      <c r="H1482" s="650" t="s">
        <v>1839</v>
      </c>
      <c r="I1482" s="650" t="s">
        <v>4337</v>
      </c>
      <c r="J1482" s="650" t="s">
        <v>4172</v>
      </c>
      <c r="K1482" s="650" t="s">
        <v>4338</v>
      </c>
      <c r="L1482" s="651">
        <v>2681.96</v>
      </c>
      <c r="M1482" s="651">
        <v>8045.88</v>
      </c>
      <c r="N1482" s="650">
        <v>3</v>
      </c>
      <c r="O1482" s="731">
        <v>2.5</v>
      </c>
      <c r="P1482" s="651">
        <v>5363.92</v>
      </c>
      <c r="Q1482" s="666">
        <v>0.66666666666666663</v>
      </c>
      <c r="R1482" s="650">
        <v>2</v>
      </c>
      <c r="S1482" s="666">
        <v>0.66666666666666663</v>
      </c>
      <c r="T1482" s="731">
        <v>1.5</v>
      </c>
      <c r="U1482" s="689">
        <v>0.6</v>
      </c>
    </row>
    <row r="1483" spans="1:21" ht="14.4" customHeight="1" x14ac:dyDescent="0.3">
      <c r="A1483" s="649">
        <v>21</v>
      </c>
      <c r="B1483" s="650" t="s">
        <v>581</v>
      </c>
      <c r="C1483" s="650">
        <v>89301212</v>
      </c>
      <c r="D1483" s="729" t="s">
        <v>5559</v>
      </c>
      <c r="E1483" s="730" t="s">
        <v>3651</v>
      </c>
      <c r="F1483" s="650" t="s">
        <v>3625</v>
      </c>
      <c r="G1483" s="650" t="s">
        <v>4170</v>
      </c>
      <c r="H1483" s="650" t="s">
        <v>582</v>
      </c>
      <c r="I1483" s="650" t="s">
        <v>4174</v>
      </c>
      <c r="J1483" s="650" t="s">
        <v>4175</v>
      </c>
      <c r="K1483" s="650" t="s">
        <v>4176</v>
      </c>
      <c r="L1483" s="651">
        <v>750.95</v>
      </c>
      <c r="M1483" s="651">
        <v>2252.8500000000004</v>
      </c>
      <c r="N1483" s="650">
        <v>3</v>
      </c>
      <c r="O1483" s="731">
        <v>1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21</v>
      </c>
      <c r="B1484" s="650" t="s">
        <v>581</v>
      </c>
      <c r="C1484" s="650">
        <v>89301212</v>
      </c>
      <c r="D1484" s="729" t="s">
        <v>5559</v>
      </c>
      <c r="E1484" s="730" t="s">
        <v>3651</v>
      </c>
      <c r="F1484" s="650" t="s">
        <v>3625</v>
      </c>
      <c r="G1484" s="650" t="s">
        <v>3921</v>
      </c>
      <c r="H1484" s="650" t="s">
        <v>1839</v>
      </c>
      <c r="I1484" s="650" t="s">
        <v>2063</v>
      </c>
      <c r="J1484" s="650" t="s">
        <v>2064</v>
      </c>
      <c r="K1484" s="650" t="s">
        <v>1842</v>
      </c>
      <c r="L1484" s="651">
        <v>0</v>
      </c>
      <c r="M1484" s="651">
        <v>0</v>
      </c>
      <c r="N1484" s="650">
        <v>7</v>
      </c>
      <c r="O1484" s="731">
        <v>2.5</v>
      </c>
      <c r="P1484" s="651"/>
      <c r="Q1484" s="666"/>
      <c r="R1484" s="650"/>
      <c r="S1484" s="666">
        <v>0</v>
      </c>
      <c r="T1484" s="731"/>
      <c r="U1484" s="689">
        <v>0</v>
      </c>
    </row>
    <row r="1485" spans="1:21" ht="14.4" customHeight="1" x14ac:dyDescent="0.3">
      <c r="A1485" s="649">
        <v>21</v>
      </c>
      <c r="B1485" s="650" t="s">
        <v>581</v>
      </c>
      <c r="C1485" s="650">
        <v>89301212</v>
      </c>
      <c r="D1485" s="729" t="s">
        <v>5559</v>
      </c>
      <c r="E1485" s="730" t="s">
        <v>3651</v>
      </c>
      <c r="F1485" s="650" t="s">
        <v>3625</v>
      </c>
      <c r="G1485" s="650" t="s">
        <v>3681</v>
      </c>
      <c r="H1485" s="650" t="s">
        <v>582</v>
      </c>
      <c r="I1485" s="650" t="s">
        <v>3682</v>
      </c>
      <c r="J1485" s="650" t="s">
        <v>3683</v>
      </c>
      <c r="K1485" s="650" t="s">
        <v>3684</v>
      </c>
      <c r="L1485" s="651">
        <v>1789.73</v>
      </c>
      <c r="M1485" s="651">
        <v>137809.21000000002</v>
      </c>
      <c r="N1485" s="650">
        <v>77</v>
      </c>
      <c r="O1485" s="731">
        <v>22</v>
      </c>
      <c r="P1485" s="651">
        <v>121701.64000000003</v>
      </c>
      <c r="Q1485" s="666">
        <v>0.88311688311688319</v>
      </c>
      <c r="R1485" s="650">
        <v>68</v>
      </c>
      <c r="S1485" s="666">
        <v>0.88311688311688308</v>
      </c>
      <c r="T1485" s="731">
        <v>18.5</v>
      </c>
      <c r="U1485" s="689">
        <v>0.84090909090909094</v>
      </c>
    </row>
    <row r="1486" spans="1:21" ht="14.4" customHeight="1" x14ac:dyDescent="0.3">
      <c r="A1486" s="649">
        <v>21</v>
      </c>
      <c r="B1486" s="650" t="s">
        <v>581</v>
      </c>
      <c r="C1486" s="650">
        <v>89301212</v>
      </c>
      <c r="D1486" s="729" t="s">
        <v>5559</v>
      </c>
      <c r="E1486" s="730" t="s">
        <v>3651</v>
      </c>
      <c r="F1486" s="650" t="s">
        <v>3625</v>
      </c>
      <c r="G1486" s="650" t="s">
        <v>4433</v>
      </c>
      <c r="H1486" s="650" t="s">
        <v>1839</v>
      </c>
      <c r="I1486" s="650" t="s">
        <v>1948</v>
      </c>
      <c r="J1486" s="650" t="s">
        <v>1953</v>
      </c>
      <c r="K1486" s="650" t="s">
        <v>612</v>
      </c>
      <c r="L1486" s="651">
        <v>130.59</v>
      </c>
      <c r="M1486" s="651">
        <v>261.18</v>
      </c>
      <c r="N1486" s="650">
        <v>2</v>
      </c>
      <c r="O1486" s="731">
        <v>2</v>
      </c>
      <c r="P1486" s="651"/>
      <c r="Q1486" s="666">
        <v>0</v>
      </c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21</v>
      </c>
      <c r="B1487" s="650" t="s">
        <v>581</v>
      </c>
      <c r="C1487" s="650">
        <v>89301212</v>
      </c>
      <c r="D1487" s="729" t="s">
        <v>5559</v>
      </c>
      <c r="E1487" s="730" t="s">
        <v>3651</v>
      </c>
      <c r="F1487" s="650" t="s">
        <v>3625</v>
      </c>
      <c r="G1487" s="650" t="s">
        <v>4433</v>
      </c>
      <c r="H1487" s="650" t="s">
        <v>1839</v>
      </c>
      <c r="I1487" s="650" t="s">
        <v>1952</v>
      </c>
      <c r="J1487" s="650" t="s">
        <v>1953</v>
      </c>
      <c r="K1487" s="650" t="s">
        <v>3444</v>
      </c>
      <c r="L1487" s="651">
        <v>435.3</v>
      </c>
      <c r="M1487" s="651">
        <v>1741.2</v>
      </c>
      <c r="N1487" s="650">
        <v>4</v>
      </c>
      <c r="O1487" s="731">
        <v>3</v>
      </c>
      <c r="P1487" s="651">
        <v>870.6</v>
      </c>
      <c r="Q1487" s="666">
        <v>0.5</v>
      </c>
      <c r="R1487" s="650">
        <v>2</v>
      </c>
      <c r="S1487" s="666">
        <v>0.5</v>
      </c>
      <c r="T1487" s="731">
        <v>1</v>
      </c>
      <c r="U1487" s="689">
        <v>0.33333333333333331</v>
      </c>
    </row>
    <row r="1488" spans="1:21" ht="14.4" customHeight="1" x14ac:dyDescent="0.3">
      <c r="A1488" s="649">
        <v>21</v>
      </c>
      <c r="B1488" s="650" t="s">
        <v>581</v>
      </c>
      <c r="C1488" s="650">
        <v>89301212</v>
      </c>
      <c r="D1488" s="729" t="s">
        <v>5559</v>
      </c>
      <c r="E1488" s="730" t="s">
        <v>3651</v>
      </c>
      <c r="F1488" s="650" t="s">
        <v>3625</v>
      </c>
      <c r="G1488" s="650" t="s">
        <v>4180</v>
      </c>
      <c r="H1488" s="650" t="s">
        <v>1839</v>
      </c>
      <c r="I1488" s="650" t="s">
        <v>4183</v>
      </c>
      <c r="J1488" s="650" t="s">
        <v>2882</v>
      </c>
      <c r="K1488" s="650" t="s">
        <v>4184</v>
      </c>
      <c r="L1488" s="651">
        <v>146.63</v>
      </c>
      <c r="M1488" s="651">
        <v>146.63</v>
      </c>
      <c r="N1488" s="650">
        <v>1</v>
      </c>
      <c r="O1488" s="731">
        <v>0.5</v>
      </c>
      <c r="P1488" s="651"/>
      <c r="Q1488" s="666">
        <v>0</v>
      </c>
      <c r="R1488" s="650"/>
      <c r="S1488" s="666">
        <v>0</v>
      </c>
      <c r="T1488" s="731"/>
      <c r="U1488" s="689">
        <v>0</v>
      </c>
    </row>
    <row r="1489" spans="1:21" ht="14.4" customHeight="1" x14ac:dyDescent="0.3">
      <c r="A1489" s="649">
        <v>21</v>
      </c>
      <c r="B1489" s="650" t="s">
        <v>581</v>
      </c>
      <c r="C1489" s="650">
        <v>89301212</v>
      </c>
      <c r="D1489" s="729" t="s">
        <v>5559</v>
      </c>
      <c r="E1489" s="730" t="s">
        <v>3651</v>
      </c>
      <c r="F1489" s="650" t="s">
        <v>3625</v>
      </c>
      <c r="G1489" s="650" t="s">
        <v>3925</v>
      </c>
      <c r="H1489" s="650" t="s">
        <v>1839</v>
      </c>
      <c r="I1489" s="650" t="s">
        <v>3926</v>
      </c>
      <c r="J1489" s="650" t="s">
        <v>3927</v>
      </c>
      <c r="K1489" s="650" t="s">
        <v>3518</v>
      </c>
      <c r="L1489" s="651">
        <v>216.29</v>
      </c>
      <c r="M1489" s="651">
        <v>5407.25</v>
      </c>
      <c r="N1489" s="650">
        <v>25</v>
      </c>
      <c r="O1489" s="731">
        <v>17.5</v>
      </c>
      <c r="P1489" s="651">
        <v>5407.25</v>
      </c>
      <c r="Q1489" s="666">
        <v>1</v>
      </c>
      <c r="R1489" s="650">
        <v>25</v>
      </c>
      <c r="S1489" s="666">
        <v>1</v>
      </c>
      <c r="T1489" s="731">
        <v>17.5</v>
      </c>
      <c r="U1489" s="689">
        <v>1</v>
      </c>
    </row>
    <row r="1490" spans="1:21" ht="14.4" customHeight="1" x14ac:dyDescent="0.3">
      <c r="A1490" s="649">
        <v>21</v>
      </c>
      <c r="B1490" s="650" t="s">
        <v>581</v>
      </c>
      <c r="C1490" s="650">
        <v>89301212</v>
      </c>
      <c r="D1490" s="729" t="s">
        <v>5559</v>
      </c>
      <c r="E1490" s="730" t="s">
        <v>3651</v>
      </c>
      <c r="F1490" s="650" t="s">
        <v>3625</v>
      </c>
      <c r="G1490" s="650" t="s">
        <v>4980</v>
      </c>
      <c r="H1490" s="650" t="s">
        <v>582</v>
      </c>
      <c r="I1490" s="650" t="s">
        <v>4981</v>
      </c>
      <c r="J1490" s="650" t="s">
        <v>4982</v>
      </c>
      <c r="K1490" s="650" t="s">
        <v>4983</v>
      </c>
      <c r="L1490" s="651">
        <v>0</v>
      </c>
      <c r="M1490" s="651">
        <v>0</v>
      </c>
      <c r="N1490" s="650">
        <v>3</v>
      </c>
      <c r="O1490" s="731">
        <v>2</v>
      </c>
      <c r="P1490" s="651">
        <v>0</v>
      </c>
      <c r="Q1490" s="666"/>
      <c r="R1490" s="650">
        <v>2</v>
      </c>
      <c r="S1490" s="666">
        <v>0.66666666666666663</v>
      </c>
      <c r="T1490" s="731">
        <v>1</v>
      </c>
      <c r="U1490" s="689">
        <v>0.5</v>
      </c>
    </row>
    <row r="1491" spans="1:21" ht="14.4" customHeight="1" x14ac:dyDescent="0.3">
      <c r="A1491" s="649">
        <v>21</v>
      </c>
      <c r="B1491" s="650" t="s">
        <v>581</v>
      </c>
      <c r="C1491" s="650">
        <v>89301212</v>
      </c>
      <c r="D1491" s="729" t="s">
        <v>5559</v>
      </c>
      <c r="E1491" s="730" t="s">
        <v>3651</v>
      </c>
      <c r="F1491" s="650" t="s">
        <v>3625</v>
      </c>
      <c r="G1491" s="650" t="s">
        <v>4498</v>
      </c>
      <c r="H1491" s="650" t="s">
        <v>1839</v>
      </c>
      <c r="I1491" s="650" t="s">
        <v>1898</v>
      </c>
      <c r="J1491" s="650" t="s">
        <v>1899</v>
      </c>
      <c r="K1491" s="650" t="s">
        <v>1035</v>
      </c>
      <c r="L1491" s="651">
        <v>44.89</v>
      </c>
      <c r="M1491" s="651">
        <v>134.67000000000002</v>
      </c>
      <c r="N1491" s="650">
        <v>3</v>
      </c>
      <c r="O1491" s="731">
        <v>1</v>
      </c>
      <c r="P1491" s="651"/>
      <c r="Q1491" s="666">
        <v>0</v>
      </c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21</v>
      </c>
      <c r="B1492" s="650" t="s">
        <v>581</v>
      </c>
      <c r="C1492" s="650">
        <v>89301212</v>
      </c>
      <c r="D1492" s="729" t="s">
        <v>5559</v>
      </c>
      <c r="E1492" s="730" t="s">
        <v>3651</v>
      </c>
      <c r="F1492" s="650" t="s">
        <v>3625</v>
      </c>
      <c r="G1492" s="650" t="s">
        <v>3700</v>
      </c>
      <c r="H1492" s="650" t="s">
        <v>582</v>
      </c>
      <c r="I1492" s="650" t="s">
        <v>930</v>
      </c>
      <c r="J1492" s="650" t="s">
        <v>4092</v>
      </c>
      <c r="K1492" s="650" t="s">
        <v>4093</v>
      </c>
      <c r="L1492" s="651">
        <v>0</v>
      </c>
      <c r="M1492" s="651">
        <v>0</v>
      </c>
      <c r="N1492" s="650">
        <v>19</v>
      </c>
      <c r="O1492" s="731">
        <v>7</v>
      </c>
      <c r="P1492" s="651">
        <v>0</v>
      </c>
      <c r="Q1492" s="666"/>
      <c r="R1492" s="650">
        <v>12</v>
      </c>
      <c r="S1492" s="666">
        <v>0.63157894736842102</v>
      </c>
      <c r="T1492" s="731">
        <v>3.5</v>
      </c>
      <c r="U1492" s="689">
        <v>0.5</v>
      </c>
    </row>
    <row r="1493" spans="1:21" ht="14.4" customHeight="1" x14ac:dyDescent="0.3">
      <c r="A1493" s="649">
        <v>21</v>
      </c>
      <c r="B1493" s="650" t="s">
        <v>581</v>
      </c>
      <c r="C1493" s="650">
        <v>89301212</v>
      </c>
      <c r="D1493" s="729" t="s">
        <v>5559</v>
      </c>
      <c r="E1493" s="730" t="s">
        <v>3651</v>
      </c>
      <c r="F1493" s="650" t="s">
        <v>3625</v>
      </c>
      <c r="G1493" s="650" t="s">
        <v>3700</v>
      </c>
      <c r="H1493" s="650" t="s">
        <v>582</v>
      </c>
      <c r="I1493" s="650" t="s">
        <v>934</v>
      </c>
      <c r="J1493" s="650" t="s">
        <v>3702</v>
      </c>
      <c r="K1493" s="650" t="s">
        <v>1967</v>
      </c>
      <c r="L1493" s="651">
        <v>0</v>
      </c>
      <c r="M1493" s="651">
        <v>0</v>
      </c>
      <c r="N1493" s="650">
        <v>5</v>
      </c>
      <c r="O1493" s="731">
        <v>1</v>
      </c>
      <c r="P1493" s="651">
        <v>0</v>
      </c>
      <c r="Q1493" s="666"/>
      <c r="R1493" s="650">
        <v>2</v>
      </c>
      <c r="S1493" s="666">
        <v>0.4</v>
      </c>
      <c r="T1493" s="731">
        <v>0.5</v>
      </c>
      <c r="U1493" s="689">
        <v>0.5</v>
      </c>
    </row>
    <row r="1494" spans="1:21" ht="14.4" customHeight="1" x14ac:dyDescent="0.3">
      <c r="A1494" s="649">
        <v>21</v>
      </c>
      <c r="B1494" s="650" t="s">
        <v>581</v>
      </c>
      <c r="C1494" s="650">
        <v>89301212</v>
      </c>
      <c r="D1494" s="729" t="s">
        <v>5559</v>
      </c>
      <c r="E1494" s="730" t="s">
        <v>3651</v>
      </c>
      <c r="F1494" s="650" t="s">
        <v>3625</v>
      </c>
      <c r="G1494" s="650" t="s">
        <v>3700</v>
      </c>
      <c r="H1494" s="650" t="s">
        <v>582</v>
      </c>
      <c r="I1494" s="650" t="s">
        <v>4695</v>
      </c>
      <c r="J1494" s="650" t="s">
        <v>3702</v>
      </c>
      <c r="K1494" s="650" t="s">
        <v>1967</v>
      </c>
      <c r="L1494" s="651">
        <v>0</v>
      </c>
      <c r="M1494" s="651">
        <v>0</v>
      </c>
      <c r="N1494" s="650">
        <v>2</v>
      </c>
      <c r="O1494" s="731">
        <v>1</v>
      </c>
      <c r="P1494" s="651">
        <v>0</v>
      </c>
      <c r="Q1494" s="666"/>
      <c r="R1494" s="650">
        <v>2</v>
      </c>
      <c r="S1494" s="666">
        <v>1</v>
      </c>
      <c r="T1494" s="731">
        <v>1</v>
      </c>
      <c r="U1494" s="689">
        <v>1</v>
      </c>
    </row>
    <row r="1495" spans="1:21" ht="14.4" customHeight="1" x14ac:dyDescent="0.3">
      <c r="A1495" s="649">
        <v>21</v>
      </c>
      <c r="B1495" s="650" t="s">
        <v>581</v>
      </c>
      <c r="C1495" s="650">
        <v>89301212</v>
      </c>
      <c r="D1495" s="729" t="s">
        <v>5559</v>
      </c>
      <c r="E1495" s="730" t="s">
        <v>3651</v>
      </c>
      <c r="F1495" s="650" t="s">
        <v>3625</v>
      </c>
      <c r="G1495" s="650" t="s">
        <v>3700</v>
      </c>
      <c r="H1495" s="650" t="s">
        <v>582</v>
      </c>
      <c r="I1495" s="650" t="s">
        <v>4437</v>
      </c>
      <c r="J1495" s="650" t="s">
        <v>4092</v>
      </c>
      <c r="K1495" s="650" t="s">
        <v>4093</v>
      </c>
      <c r="L1495" s="651">
        <v>0</v>
      </c>
      <c r="M1495" s="651">
        <v>0</v>
      </c>
      <c r="N1495" s="650">
        <v>8</v>
      </c>
      <c r="O1495" s="731">
        <v>2.5</v>
      </c>
      <c r="P1495" s="651">
        <v>0</v>
      </c>
      <c r="Q1495" s="666"/>
      <c r="R1495" s="650">
        <v>5</v>
      </c>
      <c r="S1495" s="666">
        <v>0.625</v>
      </c>
      <c r="T1495" s="731">
        <v>1.5</v>
      </c>
      <c r="U1495" s="689">
        <v>0.6</v>
      </c>
    </row>
    <row r="1496" spans="1:21" ht="14.4" customHeight="1" x14ac:dyDescent="0.3">
      <c r="A1496" s="649">
        <v>21</v>
      </c>
      <c r="B1496" s="650" t="s">
        <v>581</v>
      </c>
      <c r="C1496" s="650">
        <v>89301212</v>
      </c>
      <c r="D1496" s="729" t="s">
        <v>5559</v>
      </c>
      <c r="E1496" s="730" t="s">
        <v>3651</v>
      </c>
      <c r="F1496" s="650" t="s">
        <v>3625</v>
      </c>
      <c r="G1496" s="650" t="s">
        <v>3700</v>
      </c>
      <c r="H1496" s="650" t="s">
        <v>582</v>
      </c>
      <c r="I1496" s="650" t="s">
        <v>3701</v>
      </c>
      <c r="J1496" s="650" t="s">
        <v>3702</v>
      </c>
      <c r="K1496" s="650" t="s">
        <v>1967</v>
      </c>
      <c r="L1496" s="651">
        <v>0</v>
      </c>
      <c r="M1496" s="651">
        <v>0</v>
      </c>
      <c r="N1496" s="650">
        <v>7</v>
      </c>
      <c r="O1496" s="731">
        <v>2</v>
      </c>
      <c r="P1496" s="651">
        <v>0</v>
      </c>
      <c r="Q1496" s="666"/>
      <c r="R1496" s="650">
        <v>6</v>
      </c>
      <c r="S1496" s="666">
        <v>0.8571428571428571</v>
      </c>
      <c r="T1496" s="731">
        <v>1.5</v>
      </c>
      <c r="U1496" s="689">
        <v>0.75</v>
      </c>
    </row>
    <row r="1497" spans="1:21" ht="14.4" customHeight="1" x14ac:dyDescent="0.3">
      <c r="A1497" s="649">
        <v>21</v>
      </c>
      <c r="B1497" s="650" t="s">
        <v>581</v>
      </c>
      <c r="C1497" s="650">
        <v>89301212</v>
      </c>
      <c r="D1497" s="729" t="s">
        <v>5559</v>
      </c>
      <c r="E1497" s="730" t="s">
        <v>3651</v>
      </c>
      <c r="F1497" s="650" t="s">
        <v>3625</v>
      </c>
      <c r="G1497" s="650" t="s">
        <v>3700</v>
      </c>
      <c r="H1497" s="650" t="s">
        <v>582</v>
      </c>
      <c r="I1497" s="650" t="s">
        <v>4502</v>
      </c>
      <c r="J1497" s="650" t="s">
        <v>4092</v>
      </c>
      <c r="K1497" s="650" t="s">
        <v>4093</v>
      </c>
      <c r="L1497" s="651">
        <v>0</v>
      </c>
      <c r="M1497" s="651">
        <v>0</v>
      </c>
      <c r="N1497" s="650">
        <v>6</v>
      </c>
      <c r="O1497" s="731">
        <v>1.5</v>
      </c>
      <c r="P1497" s="651">
        <v>0</v>
      </c>
      <c r="Q1497" s="666"/>
      <c r="R1497" s="650">
        <v>2</v>
      </c>
      <c r="S1497" s="666">
        <v>0.33333333333333331</v>
      </c>
      <c r="T1497" s="731">
        <v>0.5</v>
      </c>
      <c r="U1497" s="689">
        <v>0.33333333333333331</v>
      </c>
    </row>
    <row r="1498" spans="1:21" ht="14.4" customHeight="1" x14ac:dyDescent="0.3">
      <c r="A1498" s="649">
        <v>21</v>
      </c>
      <c r="B1498" s="650" t="s">
        <v>581</v>
      </c>
      <c r="C1498" s="650">
        <v>89301212</v>
      </c>
      <c r="D1498" s="729" t="s">
        <v>5559</v>
      </c>
      <c r="E1498" s="730" t="s">
        <v>3651</v>
      </c>
      <c r="F1498" s="650" t="s">
        <v>3625</v>
      </c>
      <c r="G1498" s="650" t="s">
        <v>3700</v>
      </c>
      <c r="H1498" s="650" t="s">
        <v>582</v>
      </c>
      <c r="I1498" s="650" t="s">
        <v>4984</v>
      </c>
      <c r="J1498" s="650" t="s">
        <v>3702</v>
      </c>
      <c r="K1498" s="650" t="s">
        <v>1967</v>
      </c>
      <c r="L1498" s="651">
        <v>0</v>
      </c>
      <c r="M1498" s="651">
        <v>0</v>
      </c>
      <c r="N1498" s="650">
        <v>3</v>
      </c>
      <c r="O1498" s="731">
        <v>1</v>
      </c>
      <c r="P1498" s="651"/>
      <c r="Q1498" s="666"/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21</v>
      </c>
      <c r="B1499" s="650" t="s">
        <v>581</v>
      </c>
      <c r="C1499" s="650">
        <v>89301212</v>
      </c>
      <c r="D1499" s="729" t="s">
        <v>5559</v>
      </c>
      <c r="E1499" s="730" t="s">
        <v>3651</v>
      </c>
      <c r="F1499" s="650" t="s">
        <v>3625</v>
      </c>
      <c r="G1499" s="650" t="s">
        <v>3850</v>
      </c>
      <c r="H1499" s="650" t="s">
        <v>1839</v>
      </c>
      <c r="I1499" s="650" t="s">
        <v>3931</v>
      </c>
      <c r="J1499" s="650" t="s">
        <v>3932</v>
      </c>
      <c r="K1499" s="650" t="s">
        <v>3933</v>
      </c>
      <c r="L1499" s="651">
        <v>1027.5999999999999</v>
      </c>
      <c r="M1499" s="651">
        <v>3082.7999999999997</v>
      </c>
      <c r="N1499" s="650">
        <v>3</v>
      </c>
      <c r="O1499" s="731">
        <v>3</v>
      </c>
      <c r="P1499" s="651">
        <v>3082.7999999999997</v>
      </c>
      <c r="Q1499" s="666">
        <v>1</v>
      </c>
      <c r="R1499" s="650">
        <v>3</v>
      </c>
      <c r="S1499" s="666">
        <v>1</v>
      </c>
      <c r="T1499" s="731">
        <v>3</v>
      </c>
      <c r="U1499" s="689">
        <v>1</v>
      </c>
    </row>
    <row r="1500" spans="1:21" ht="14.4" customHeight="1" x14ac:dyDescent="0.3">
      <c r="A1500" s="649">
        <v>21</v>
      </c>
      <c r="B1500" s="650" t="s">
        <v>581</v>
      </c>
      <c r="C1500" s="650">
        <v>89301212</v>
      </c>
      <c r="D1500" s="729" t="s">
        <v>5559</v>
      </c>
      <c r="E1500" s="730" t="s">
        <v>3651</v>
      </c>
      <c r="F1500" s="650" t="s">
        <v>3625</v>
      </c>
      <c r="G1500" s="650" t="s">
        <v>3850</v>
      </c>
      <c r="H1500" s="650" t="s">
        <v>1839</v>
      </c>
      <c r="I1500" s="650" t="s">
        <v>3931</v>
      </c>
      <c r="J1500" s="650" t="s">
        <v>3932</v>
      </c>
      <c r="K1500" s="650" t="s">
        <v>3933</v>
      </c>
      <c r="L1500" s="651">
        <v>801.23</v>
      </c>
      <c r="M1500" s="651">
        <v>9614.76</v>
      </c>
      <c r="N1500" s="650">
        <v>12</v>
      </c>
      <c r="O1500" s="731">
        <v>5</v>
      </c>
      <c r="P1500" s="651">
        <v>7211.07</v>
      </c>
      <c r="Q1500" s="666">
        <v>0.75</v>
      </c>
      <c r="R1500" s="650">
        <v>9</v>
      </c>
      <c r="S1500" s="666">
        <v>0.75</v>
      </c>
      <c r="T1500" s="731">
        <v>4</v>
      </c>
      <c r="U1500" s="689">
        <v>0.8</v>
      </c>
    </row>
    <row r="1501" spans="1:21" ht="14.4" customHeight="1" x14ac:dyDescent="0.3">
      <c r="A1501" s="649">
        <v>21</v>
      </c>
      <c r="B1501" s="650" t="s">
        <v>581</v>
      </c>
      <c r="C1501" s="650">
        <v>89301212</v>
      </c>
      <c r="D1501" s="729" t="s">
        <v>5559</v>
      </c>
      <c r="E1501" s="730" t="s">
        <v>3651</v>
      </c>
      <c r="F1501" s="650" t="s">
        <v>3625</v>
      </c>
      <c r="G1501" s="650" t="s">
        <v>3850</v>
      </c>
      <c r="H1501" s="650" t="s">
        <v>1839</v>
      </c>
      <c r="I1501" s="650" t="s">
        <v>3851</v>
      </c>
      <c r="J1501" s="650" t="s">
        <v>3852</v>
      </c>
      <c r="K1501" s="650" t="s">
        <v>3853</v>
      </c>
      <c r="L1501" s="651">
        <v>1509.4</v>
      </c>
      <c r="M1501" s="651">
        <v>7547</v>
      </c>
      <c r="N1501" s="650">
        <v>5</v>
      </c>
      <c r="O1501" s="731">
        <v>3</v>
      </c>
      <c r="P1501" s="651">
        <v>7547</v>
      </c>
      <c r="Q1501" s="666">
        <v>1</v>
      </c>
      <c r="R1501" s="650">
        <v>5</v>
      </c>
      <c r="S1501" s="666">
        <v>1</v>
      </c>
      <c r="T1501" s="731">
        <v>3</v>
      </c>
      <c r="U1501" s="689">
        <v>1</v>
      </c>
    </row>
    <row r="1502" spans="1:21" ht="14.4" customHeight="1" x14ac:dyDescent="0.3">
      <c r="A1502" s="649">
        <v>21</v>
      </c>
      <c r="B1502" s="650" t="s">
        <v>581</v>
      </c>
      <c r="C1502" s="650">
        <v>89301212</v>
      </c>
      <c r="D1502" s="729" t="s">
        <v>5559</v>
      </c>
      <c r="E1502" s="730" t="s">
        <v>3651</v>
      </c>
      <c r="F1502" s="650" t="s">
        <v>3625</v>
      </c>
      <c r="G1502" s="650" t="s">
        <v>3850</v>
      </c>
      <c r="H1502" s="650" t="s">
        <v>1839</v>
      </c>
      <c r="I1502" s="650" t="s">
        <v>3851</v>
      </c>
      <c r="J1502" s="650" t="s">
        <v>3852</v>
      </c>
      <c r="K1502" s="650" t="s">
        <v>3853</v>
      </c>
      <c r="L1502" s="651">
        <v>1201.8399999999999</v>
      </c>
      <c r="M1502" s="651">
        <v>7211.0399999999991</v>
      </c>
      <c r="N1502" s="650">
        <v>6</v>
      </c>
      <c r="O1502" s="731">
        <v>3</v>
      </c>
      <c r="P1502" s="651">
        <v>7211.0399999999991</v>
      </c>
      <c r="Q1502" s="666">
        <v>1</v>
      </c>
      <c r="R1502" s="650">
        <v>6</v>
      </c>
      <c r="S1502" s="666">
        <v>1</v>
      </c>
      <c r="T1502" s="731">
        <v>3</v>
      </c>
      <c r="U1502" s="689">
        <v>1</v>
      </c>
    </row>
    <row r="1503" spans="1:21" ht="14.4" customHeight="1" x14ac:dyDescent="0.3">
      <c r="A1503" s="649">
        <v>21</v>
      </c>
      <c r="B1503" s="650" t="s">
        <v>581</v>
      </c>
      <c r="C1503" s="650">
        <v>89301212</v>
      </c>
      <c r="D1503" s="729" t="s">
        <v>5559</v>
      </c>
      <c r="E1503" s="730" t="s">
        <v>3651</v>
      </c>
      <c r="F1503" s="650" t="s">
        <v>3625</v>
      </c>
      <c r="G1503" s="650" t="s">
        <v>3850</v>
      </c>
      <c r="H1503" s="650" t="s">
        <v>1839</v>
      </c>
      <c r="I1503" s="650" t="s">
        <v>4503</v>
      </c>
      <c r="J1503" s="650" t="s">
        <v>4504</v>
      </c>
      <c r="K1503" s="650" t="s">
        <v>4505</v>
      </c>
      <c r="L1503" s="651">
        <v>1896.14</v>
      </c>
      <c r="M1503" s="651">
        <v>17065.260000000002</v>
      </c>
      <c r="N1503" s="650">
        <v>9</v>
      </c>
      <c r="O1503" s="731">
        <v>4</v>
      </c>
      <c r="P1503" s="651">
        <v>5688.42</v>
      </c>
      <c r="Q1503" s="666">
        <v>0.33333333333333331</v>
      </c>
      <c r="R1503" s="650">
        <v>3</v>
      </c>
      <c r="S1503" s="666">
        <v>0.33333333333333331</v>
      </c>
      <c r="T1503" s="731">
        <v>1</v>
      </c>
      <c r="U1503" s="689">
        <v>0.25</v>
      </c>
    </row>
    <row r="1504" spans="1:21" ht="14.4" customHeight="1" x14ac:dyDescent="0.3">
      <c r="A1504" s="649">
        <v>21</v>
      </c>
      <c r="B1504" s="650" t="s">
        <v>581</v>
      </c>
      <c r="C1504" s="650">
        <v>89301212</v>
      </c>
      <c r="D1504" s="729" t="s">
        <v>5559</v>
      </c>
      <c r="E1504" s="730" t="s">
        <v>3651</v>
      </c>
      <c r="F1504" s="650" t="s">
        <v>3625</v>
      </c>
      <c r="G1504" s="650" t="s">
        <v>3850</v>
      </c>
      <c r="H1504" s="650" t="s">
        <v>1839</v>
      </c>
      <c r="I1504" s="650" t="s">
        <v>4503</v>
      </c>
      <c r="J1504" s="650" t="s">
        <v>4504</v>
      </c>
      <c r="K1504" s="650" t="s">
        <v>4505</v>
      </c>
      <c r="L1504" s="651">
        <v>1602.45</v>
      </c>
      <c r="M1504" s="651">
        <v>4807.3500000000004</v>
      </c>
      <c r="N1504" s="650">
        <v>3</v>
      </c>
      <c r="O1504" s="731">
        <v>1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21</v>
      </c>
      <c r="B1505" s="650" t="s">
        <v>581</v>
      </c>
      <c r="C1505" s="650">
        <v>89301212</v>
      </c>
      <c r="D1505" s="729" t="s">
        <v>5559</v>
      </c>
      <c r="E1505" s="730" t="s">
        <v>3651</v>
      </c>
      <c r="F1505" s="650" t="s">
        <v>3625</v>
      </c>
      <c r="G1505" s="650" t="s">
        <v>3934</v>
      </c>
      <c r="H1505" s="650" t="s">
        <v>1839</v>
      </c>
      <c r="I1505" s="650" t="s">
        <v>4985</v>
      </c>
      <c r="J1505" s="650" t="s">
        <v>4986</v>
      </c>
      <c r="K1505" s="650" t="s">
        <v>1836</v>
      </c>
      <c r="L1505" s="651">
        <v>138.16</v>
      </c>
      <c r="M1505" s="651">
        <v>276.32</v>
      </c>
      <c r="N1505" s="650">
        <v>2</v>
      </c>
      <c r="O1505" s="731">
        <v>1</v>
      </c>
      <c r="P1505" s="651">
        <v>276.32</v>
      </c>
      <c r="Q1505" s="666">
        <v>1</v>
      </c>
      <c r="R1505" s="650">
        <v>2</v>
      </c>
      <c r="S1505" s="666">
        <v>1</v>
      </c>
      <c r="T1505" s="731">
        <v>1</v>
      </c>
      <c r="U1505" s="689">
        <v>1</v>
      </c>
    </row>
    <row r="1506" spans="1:21" ht="14.4" customHeight="1" x14ac:dyDescent="0.3">
      <c r="A1506" s="649">
        <v>21</v>
      </c>
      <c r="B1506" s="650" t="s">
        <v>581</v>
      </c>
      <c r="C1506" s="650">
        <v>89301212</v>
      </c>
      <c r="D1506" s="729" t="s">
        <v>5559</v>
      </c>
      <c r="E1506" s="730" t="s">
        <v>3651</v>
      </c>
      <c r="F1506" s="650" t="s">
        <v>3625</v>
      </c>
      <c r="G1506" s="650" t="s">
        <v>3937</v>
      </c>
      <c r="H1506" s="650" t="s">
        <v>1839</v>
      </c>
      <c r="I1506" s="650" t="s">
        <v>4438</v>
      </c>
      <c r="J1506" s="650" t="s">
        <v>1934</v>
      </c>
      <c r="K1506" s="650" t="s">
        <v>4439</v>
      </c>
      <c r="L1506" s="651">
        <v>413.22</v>
      </c>
      <c r="M1506" s="651">
        <v>413.22</v>
      </c>
      <c r="N1506" s="650">
        <v>1</v>
      </c>
      <c r="O1506" s="731">
        <v>1</v>
      </c>
      <c r="P1506" s="651"/>
      <c r="Q1506" s="666">
        <v>0</v>
      </c>
      <c r="R1506" s="650"/>
      <c r="S1506" s="666">
        <v>0</v>
      </c>
      <c r="T1506" s="731"/>
      <c r="U1506" s="689">
        <v>0</v>
      </c>
    </row>
    <row r="1507" spans="1:21" ht="14.4" customHeight="1" x14ac:dyDescent="0.3">
      <c r="A1507" s="649">
        <v>21</v>
      </c>
      <c r="B1507" s="650" t="s">
        <v>581</v>
      </c>
      <c r="C1507" s="650">
        <v>89301212</v>
      </c>
      <c r="D1507" s="729" t="s">
        <v>5559</v>
      </c>
      <c r="E1507" s="730" t="s">
        <v>3651</v>
      </c>
      <c r="F1507" s="650" t="s">
        <v>3625</v>
      </c>
      <c r="G1507" s="650" t="s">
        <v>3937</v>
      </c>
      <c r="H1507" s="650" t="s">
        <v>1839</v>
      </c>
      <c r="I1507" s="650" t="s">
        <v>4438</v>
      </c>
      <c r="J1507" s="650" t="s">
        <v>1934</v>
      </c>
      <c r="K1507" s="650" t="s">
        <v>4439</v>
      </c>
      <c r="L1507" s="651">
        <v>356.47</v>
      </c>
      <c r="M1507" s="651">
        <v>356.47</v>
      </c>
      <c r="N1507" s="650">
        <v>1</v>
      </c>
      <c r="O1507" s="731">
        <v>0.5</v>
      </c>
      <c r="P1507" s="651">
        <v>356.47</v>
      </c>
      <c r="Q1507" s="666">
        <v>1</v>
      </c>
      <c r="R1507" s="650">
        <v>1</v>
      </c>
      <c r="S1507" s="666">
        <v>1</v>
      </c>
      <c r="T1507" s="731">
        <v>0.5</v>
      </c>
      <c r="U1507" s="689">
        <v>1</v>
      </c>
    </row>
    <row r="1508" spans="1:21" ht="14.4" customHeight="1" x14ac:dyDescent="0.3">
      <c r="A1508" s="649">
        <v>21</v>
      </c>
      <c r="B1508" s="650" t="s">
        <v>581</v>
      </c>
      <c r="C1508" s="650">
        <v>89301212</v>
      </c>
      <c r="D1508" s="729" t="s">
        <v>5559</v>
      </c>
      <c r="E1508" s="730" t="s">
        <v>3651</v>
      </c>
      <c r="F1508" s="650" t="s">
        <v>3625</v>
      </c>
      <c r="G1508" s="650" t="s">
        <v>4510</v>
      </c>
      <c r="H1508" s="650" t="s">
        <v>582</v>
      </c>
      <c r="I1508" s="650" t="s">
        <v>784</v>
      </c>
      <c r="J1508" s="650" t="s">
        <v>785</v>
      </c>
      <c r="K1508" s="650" t="s">
        <v>786</v>
      </c>
      <c r="L1508" s="651">
        <v>0</v>
      </c>
      <c r="M1508" s="651">
        <v>0</v>
      </c>
      <c r="N1508" s="650">
        <v>1</v>
      </c>
      <c r="O1508" s="731">
        <v>0.5</v>
      </c>
      <c r="P1508" s="651">
        <v>0</v>
      </c>
      <c r="Q1508" s="666"/>
      <c r="R1508" s="650">
        <v>1</v>
      </c>
      <c r="S1508" s="666">
        <v>1</v>
      </c>
      <c r="T1508" s="731">
        <v>0.5</v>
      </c>
      <c r="U1508" s="689">
        <v>1</v>
      </c>
    </row>
    <row r="1509" spans="1:21" ht="14.4" customHeight="1" x14ac:dyDescent="0.3">
      <c r="A1509" s="649">
        <v>21</v>
      </c>
      <c r="B1509" s="650" t="s">
        <v>581</v>
      </c>
      <c r="C1509" s="650">
        <v>89301212</v>
      </c>
      <c r="D1509" s="729" t="s">
        <v>5559</v>
      </c>
      <c r="E1509" s="730" t="s">
        <v>3651</v>
      </c>
      <c r="F1509" s="650" t="s">
        <v>3625</v>
      </c>
      <c r="G1509" s="650" t="s">
        <v>3703</v>
      </c>
      <c r="H1509" s="650" t="s">
        <v>1839</v>
      </c>
      <c r="I1509" s="650" t="s">
        <v>3704</v>
      </c>
      <c r="J1509" s="650" t="s">
        <v>3705</v>
      </c>
      <c r="K1509" s="650" t="s">
        <v>1836</v>
      </c>
      <c r="L1509" s="651">
        <v>52.4</v>
      </c>
      <c r="M1509" s="651">
        <v>104.8</v>
      </c>
      <c r="N1509" s="650">
        <v>2</v>
      </c>
      <c r="O1509" s="731">
        <v>1</v>
      </c>
      <c r="P1509" s="651">
        <v>104.8</v>
      </c>
      <c r="Q1509" s="666">
        <v>1</v>
      </c>
      <c r="R1509" s="650">
        <v>2</v>
      </c>
      <c r="S1509" s="666">
        <v>1</v>
      </c>
      <c r="T1509" s="731">
        <v>1</v>
      </c>
      <c r="U1509" s="689">
        <v>1</v>
      </c>
    </row>
    <row r="1510" spans="1:21" ht="14.4" customHeight="1" x14ac:dyDescent="0.3">
      <c r="A1510" s="649">
        <v>21</v>
      </c>
      <c r="B1510" s="650" t="s">
        <v>581</v>
      </c>
      <c r="C1510" s="650">
        <v>89301212</v>
      </c>
      <c r="D1510" s="729" t="s">
        <v>5559</v>
      </c>
      <c r="E1510" s="730" t="s">
        <v>3651</v>
      </c>
      <c r="F1510" s="650" t="s">
        <v>3625</v>
      </c>
      <c r="G1510" s="650" t="s">
        <v>3703</v>
      </c>
      <c r="H1510" s="650" t="s">
        <v>1839</v>
      </c>
      <c r="I1510" s="650" t="s">
        <v>3073</v>
      </c>
      <c r="J1510" s="650" t="s">
        <v>3074</v>
      </c>
      <c r="K1510" s="650" t="s">
        <v>3567</v>
      </c>
      <c r="L1510" s="651">
        <v>69.86</v>
      </c>
      <c r="M1510" s="651">
        <v>139.72</v>
      </c>
      <c r="N1510" s="650">
        <v>2</v>
      </c>
      <c r="O1510" s="731">
        <v>1</v>
      </c>
      <c r="P1510" s="651"/>
      <c r="Q1510" s="666">
        <v>0</v>
      </c>
      <c r="R1510" s="650"/>
      <c r="S1510" s="666">
        <v>0</v>
      </c>
      <c r="T1510" s="731"/>
      <c r="U1510" s="689">
        <v>0</v>
      </c>
    </row>
    <row r="1511" spans="1:21" ht="14.4" customHeight="1" x14ac:dyDescent="0.3">
      <c r="A1511" s="649">
        <v>21</v>
      </c>
      <c r="B1511" s="650" t="s">
        <v>581</v>
      </c>
      <c r="C1511" s="650">
        <v>89301212</v>
      </c>
      <c r="D1511" s="729" t="s">
        <v>5559</v>
      </c>
      <c r="E1511" s="730" t="s">
        <v>3651</v>
      </c>
      <c r="F1511" s="650" t="s">
        <v>3625</v>
      </c>
      <c r="G1511" s="650" t="s">
        <v>3706</v>
      </c>
      <c r="H1511" s="650" t="s">
        <v>1839</v>
      </c>
      <c r="I1511" s="650" t="s">
        <v>1980</v>
      </c>
      <c r="J1511" s="650" t="s">
        <v>1981</v>
      </c>
      <c r="K1511" s="650" t="s">
        <v>3514</v>
      </c>
      <c r="L1511" s="651">
        <v>162.13</v>
      </c>
      <c r="M1511" s="651">
        <v>324.26</v>
      </c>
      <c r="N1511" s="650">
        <v>2</v>
      </c>
      <c r="O1511" s="731">
        <v>0.5</v>
      </c>
      <c r="P1511" s="651">
        <v>324.26</v>
      </c>
      <c r="Q1511" s="666">
        <v>1</v>
      </c>
      <c r="R1511" s="650">
        <v>2</v>
      </c>
      <c r="S1511" s="666">
        <v>1</v>
      </c>
      <c r="T1511" s="731">
        <v>0.5</v>
      </c>
      <c r="U1511" s="689">
        <v>1</v>
      </c>
    </row>
    <row r="1512" spans="1:21" ht="14.4" customHeight="1" x14ac:dyDescent="0.3">
      <c r="A1512" s="649">
        <v>21</v>
      </c>
      <c r="B1512" s="650" t="s">
        <v>581</v>
      </c>
      <c r="C1512" s="650">
        <v>89301212</v>
      </c>
      <c r="D1512" s="729" t="s">
        <v>5559</v>
      </c>
      <c r="E1512" s="730" t="s">
        <v>3651</v>
      </c>
      <c r="F1512" s="650" t="s">
        <v>3625</v>
      </c>
      <c r="G1512" s="650" t="s">
        <v>3706</v>
      </c>
      <c r="H1512" s="650" t="s">
        <v>1839</v>
      </c>
      <c r="I1512" s="650" t="s">
        <v>2031</v>
      </c>
      <c r="J1512" s="650" t="s">
        <v>2032</v>
      </c>
      <c r="K1512" s="650" t="s">
        <v>3515</v>
      </c>
      <c r="L1512" s="651">
        <v>216.16</v>
      </c>
      <c r="M1512" s="651">
        <v>648.48</v>
      </c>
      <c r="N1512" s="650">
        <v>3</v>
      </c>
      <c r="O1512" s="731">
        <v>1</v>
      </c>
      <c r="P1512" s="651">
        <v>648.48</v>
      </c>
      <c r="Q1512" s="666">
        <v>1</v>
      </c>
      <c r="R1512" s="650">
        <v>3</v>
      </c>
      <c r="S1512" s="666">
        <v>1</v>
      </c>
      <c r="T1512" s="731">
        <v>1</v>
      </c>
      <c r="U1512" s="689">
        <v>1</v>
      </c>
    </row>
    <row r="1513" spans="1:21" ht="14.4" customHeight="1" x14ac:dyDescent="0.3">
      <c r="A1513" s="649">
        <v>21</v>
      </c>
      <c r="B1513" s="650" t="s">
        <v>581</v>
      </c>
      <c r="C1513" s="650">
        <v>89301212</v>
      </c>
      <c r="D1513" s="729" t="s">
        <v>5559</v>
      </c>
      <c r="E1513" s="730" t="s">
        <v>3651</v>
      </c>
      <c r="F1513" s="650" t="s">
        <v>3625</v>
      </c>
      <c r="G1513" s="650" t="s">
        <v>3706</v>
      </c>
      <c r="H1513" s="650" t="s">
        <v>1839</v>
      </c>
      <c r="I1513" s="650" t="s">
        <v>2858</v>
      </c>
      <c r="J1513" s="650" t="s">
        <v>2032</v>
      </c>
      <c r="K1513" s="650" t="s">
        <v>3585</v>
      </c>
      <c r="L1513" s="651">
        <v>432.32</v>
      </c>
      <c r="M1513" s="651">
        <v>3458.56</v>
      </c>
      <c r="N1513" s="650">
        <v>8</v>
      </c>
      <c r="O1513" s="731">
        <v>5</v>
      </c>
      <c r="P1513" s="651">
        <v>2161.6</v>
      </c>
      <c r="Q1513" s="666">
        <v>0.625</v>
      </c>
      <c r="R1513" s="650">
        <v>5</v>
      </c>
      <c r="S1513" s="666">
        <v>0.625</v>
      </c>
      <c r="T1513" s="731">
        <v>3</v>
      </c>
      <c r="U1513" s="689">
        <v>0.6</v>
      </c>
    </row>
    <row r="1514" spans="1:21" ht="14.4" customHeight="1" x14ac:dyDescent="0.3">
      <c r="A1514" s="649">
        <v>21</v>
      </c>
      <c r="B1514" s="650" t="s">
        <v>581</v>
      </c>
      <c r="C1514" s="650">
        <v>89301212</v>
      </c>
      <c r="D1514" s="729" t="s">
        <v>5559</v>
      </c>
      <c r="E1514" s="730" t="s">
        <v>3651</v>
      </c>
      <c r="F1514" s="650" t="s">
        <v>3625</v>
      </c>
      <c r="G1514" s="650" t="s">
        <v>3706</v>
      </c>
      <c r="H1514" s="650" t="s">
        <v>582</v>
      </c>
      <c r="I1514" s="650" t="s">
        <v>4987</v>
      </c>
      <c r="J1514" s="650" t="s">
        <v>4988</v>
      </c>
      <c r="K1514" s="650" t="s">
        <v>4989</v>
      </c>
      <c r="L1514" s="651">
        <v>0</v>
      </c>
      <c r="M1514" s="651">
        <v>0</v>
      </c>
      <c r="N1514" s="650">
        <v>1</v>
      </c>
      <c r="O1514" s="731">
        <v>1</v>
      </c>
      <c r="P1514" s="651"/>
      <c r="Q1514" s="666"/>
      <c r="R1514" s="650"/>
      <c r="S1514" s="666">
        <v>0</v>
      </c>
      <c r="T1514" s="731"/>
      <c r="U1514" s="689">
        <v>0</v>
      </c>
    </row>
    <row r="1515" spans="1:21" ht="14.4" customHeight="1" x14ac:dyDescent="0.3">
      <c r="A1515" s="649">
        <v>21</v>
      </c>
      <c r="B1515" s="650" t="s">
        <v>581</v>
      </c>
      <c r="C1515" s="650">
        <v>89301212</v>
      </c>
      <c r="D1515" s="729" t="s">
        <v>5559</v>
      </c>
      <c r="E1515" s="730" t="s">
        <v>3651</v>
      </c>
      <c r="F1515" s="650" t="s">
        <v>3625</v>
      </c>
      <c r="G1515" s="650" t="s">
        <v>4990</v>
      </c>
      <c r="H1515" s="650" t="s">
        <v>1839</v>
      </c>
      <c r="I1515" s="650" t="s">
        <v>4991</v>
      </c>
      <c r="J1515" s="650" t="s">
        <v>4992</v>
      </c>
      <c r="K1515" s="650" t="s">
        <v>4993</v>
      </c>
      <c r="L1515" s="651">
        <v>2118.42</v>
      </c>
      <c r="M1515" s="651">
        <v>4236.84</v>
      </c>
      <c r="N1515" s="650">
        <v>2</v>
      </c>
      <c r="O1515" s="731">
        <v>1</v>
      </c>
      <c r="P1515" s="651">
        <v>4236.84</v>
      </c>
      <c r="Q1515" s="666">
        <v>1</v>
      </c>
      <c r="R1515" s="650">
        <v>2</v>
      </c>
      <c r="S1515" s="666">
        <v>1</v>
      </c>
      <c r="T1515" s="731">
        <v>1</v>
      </c>
      <c r="U1515" s="689">
        <v>1</v>
      </c>
    </row>
    <row r="1516" spans="1:21" ht="14.4" customHeight="1" x14ac:dyDescent="0.3">
      <c r="A1516" s="649">
        <v>21</v>
      </c>
      <c r="B1516" s="650" t="s">
        <v>581</v>
      </c>
      <c r="C1516" s="650">
        <v>89301212</v>
      </c>
      <c r="D1516" s="729" t="s">
        <v>5559</v>
      </c>
      <c r="E1516" s="730" t="s">
        <v>3651</v>
      </c>
      <c r="F1516" s="650" t="s">
        <v>3625</v>
      </c>
      <c r="G1516" s="650" t="s">
        <v>3707</v>
      </c>
      <c r="H1516" s="650" t="s">
        <v>582</v>
      </c>
      <c r="I1516" s="650" t="s">
        <v>1127</v>
      </c>
      <c r="J1516" s="650" t="s">
        <v>803</v>
      </c>
      <c r="K1516" s="650" t="s">
        <v>1035</v>
      </c>
      <c r="L1516" s="651">
        <v>137.74</v>
      </c>
      <c r="M1516" s="651">
        <v>550.96</v>
      </c>
      <c r="N1516" s="650">
        <v>4</v>
      </c>
      <c r="O1516" s="731">
        <v>1</v>
      </c>
      <c r="P1516" s="651">
        <v>137.74</v>
      </c>
      <c r="Q1516" s="666">
        <v>0.25</v>
      </c>
      <c r="R1516" s="650">
        <v>1</v>
      </c>
      <c r="S1516" s="666">
        <v>0.25</v>
      </c>
      <c r="T1516" s="731">
        <v>0.5</v>
      </c>
      <c r="U1516" s="689">
        <v>0.5</v>
      </c>
    </row>
    <row r="1517" spans="1:21" ht="14.4" customHeight="1" x14ac:dyDescent="0.3">
      <c r="A1517" s="649">
        <v>21</v>
      </c>
      <c r="B1517" s="650" t="s">
        <v>581</v>
      </c>
      <c r="C1517" s="650">
        <v>89301212</v>
      </c>
      <c r="D1517" s="729" t="s">
        <v>5559</v>
      </c>
      <c r="E1517" s="730" t="s">
        <v>3651</v>
      </c>
      <c r="F1517" s="650" t="s">
        <v>3625</v>
      </c>
      <c r="G1517" s="650" t="s">
        <v>3707</v>
      </c>
      <c r="H1517" s="650" t="s">
        <v>582</v>
      </c>
      <c r="I1517" s="650" t="s">
        <v>2811</v>
      </c>
      <c r="J1517" s="650" t="s">
        <v>803</v>
      </c>
      <c r="K1517" s="650" t="s">
        <v>2812</v>
      </c>
      <c r="L1517" s="651">
        <v>198.04</v>
      </c>
      <c r="M1517" s="651">
        <v>198.04</v>
      </c>
      <c r="N1517" s="650">
        <v>1</v>
      </c>
      <c r="O1517" s="731">
        <v>0.5</v>
      </c>
      <c r="P1517" s="651">
        <v>198.04</v>
      </c>
      <c r="Q1517" s="666">
        <v>1</v>
      </c>
      <c r="R1517" s="650">
        <v>1</v>
      </c>
      <c r="S1517" s="666">
        <v>1</v>
      </c>
      <c r="T1517" s="731">
        <v>0.5</v>
      </c>
      <c r="U1517" s="689">
        <v>1</v>
      </c>
    </row>
    <row r="1518" spans="1:21" ht="14.4" customHeight="1" x14ac:dyDescent="0.3">
      <c r="A1518" s="649">
        <v>21</v>
      </c>
      <c r="B1518" s="650" t="s">
        <v>581</v>
      </c>
      <c r="C1518" s="650">
        <v>89301212</v>
      </c>
      <c r="D1518" s="729" t="s">
        <v>5559</v>
      </c>
      <c r="E1518" s="730" t="s">
        <v>3651</v>
      </c>
      <c r="F1518" s="650" t="s">
        <v>3625</v>
      </c>
      <c r="G1518" s="650" t="s">
        <v>3707</v>
      </c>
      <c r="H1518" s="650" t="s">
        <v>582</v>
      </c>
      <c r="I1518" s="650" t="s">
        <v>4994</v>
      </c>
      <c r="J1518" s="650" t="s">
        <v>803</v>
      </c>
      <c r="K1518" s="650" t="s">
        <v>4995</v>
      </c>
      <c r="L1518" s="651">
        <v>0</v>
      </c>
      <c r="M1518" s="651">
        <v>0</v>
      </c>
      <c r="N1518" s="650">
        <v>2</v>
      </c>
      <c r="O1518" s="731">
        <v>1</v>
      </c>
      <c r="P1518" s="651">
        <v>0</v>
      </c>
      <c r="Q1518" s="666"/>
      <c r="R1518" s="650">
        <v>1</v>
      </c>
      <c r="S1518" s="666">
        <v>0.5</v>
      </c>
      <c r="T1518" s="731">
        <v>0.5</v>
      </c>
      <c r="U1518" s="689">
        <v>0.5</v>
      </c>
    </row>
    <row r="1519" spans="1:21" ht="14.4" customHeight="1" x14ac:dyDescent="0.3">
      <c r="A1519" s="649">
        <v>21</v>
      </c>
      <c r="B1519" s="650" t="s">
        <v>581</v>
      </c>
      <c r="C1519" s="650">
        <v>89301212</v>
      </c>
      <c r="D1519" s="729" t="s">
        <v>5559</v>
      </c>
      <c r="E1519" s="730" t="s">
        <v>3651</v>
      </c>
      <c r="F1519" s="650" t="s">
        <v>3625</v>
      </c>
      <c r="G1519" s="650" t="s">
        <v>3707</v>
      </c>
      <c r="H1519" s="650" t="s">
        <v>582</v>
      </c>
      <c r="I1519" s="650" t="s">
        <v>2556</v>
      </c>
      <c r="J1519" s="650" t="s">
        <v>803</v>
      </c>
      <c r="K1519" s="650" t="s">
        <v>2557</v>
      </c>
      <c r="L1519" s="651">
        <v>356.47</v>
      </c>
      <c r="M1519" s="651">
        <v>356.47</v>
      </c>
      <c r="N1519" s="650">
        <v>1</v>
      </c>
      <c r="O1519" s="731">
        <v>0.5</v>
      </c>
      <c r="P1519" s="651">
        <v>356.47</v>
      </c>
      <c r="Q1519" s="666">
        <v>1</v>
      </c>
      <c r="R1519" s="650">
        <v>1</v>
      </c>
      <c r="S1519" s="666">
        <v>1</v>
      </c>
      <c r="T1519" s="731">
        <v>0.5</v>
      </c>
      <c r="U1519" s="689">
        <v>1</v>
      </c>
    </row>
    <row r="1520" spans="1:21" ht="14.4" customHeight="1" x14ac:dyDescent="0.3">
      <c r="A1520" s="649">
        <v>21</v>
      </c>
      <c r="B1520" s="650" t="s">
        <v>581</v>
      </c>
      <c r="C1520" s="650">
        <v>89301212</v>
      </c>
      <c r="D1520" s="729" t="s">
        <v>5559</v>
      </c>
      <c r="E1520" s="730" t="s">
        <v>3651</v>
      </c>
      <c r="F1520" s="650" t="s">
        <v>3625</v>
      </c>
      <c r="G1520" s="650" t="s">
        <v>3707</v>
      </c>
      <c r="H1520" s="650" t="s">
        <v>582</v>
      </c>
      <c r="I1520" s="650" t="s">
        <v>4996</v>
      </c>
      <c r="J1520" s="650" t="s">
        <v>803</v>
      </c>
      <c r="K1520" s="650" t="s">
        <v>4997</v>
      </c>
      <c r="L1520" s="651">
        <v>237.65</v>
      </c>
      <c r="M1520" s="651">
        <v>237.65</v>
      </c>
      <c r="N1520" s="650">
        <v>1</v>
      </c>
      <c r="O1520" s="731">
        <v>0.5</v>
      </c>
      <c r="P1520" s="651">
        <v>237.65</v>
      </c>
      <c r="Q1520" s="666">
        <v>1</v>
      </c>
      <c r="R1520" s="650">
        <v>1</v>
      </c>
      <c r="S1520" s="666">
        <v>1</v>
      </c>
      <c r="T1520" s="731">
        <v>0.5</v>
      </c>
      <c r="U1520" s="689">
        <v>1</v>
      </c>
    </row>
    <row r="1521" spans="1:21" ht="14.4" customHeight="1" x14ac:dyDescent="0.3">
      <c r="A1521" s="649">
        <v>21</v>
      </c>
      <c r="B1521" s="650" t="s">
        <v>581</v>
      </c>
      <c r="C1521" s="650">
        <v>89301212</v>
      </c>
      <c r="D1521" s="729" t="s">
        <v>5559</v>
      </c>
      <c r="E1521" s="730" t="s">
        <v>3651</v>
      </c>
      <c r="F1521" s="650" t="s">
        <v>3625</v>
      </c>
      <c r="G1521" s="650" t="s">
        <v>3710</v>
      </c>
      <c r="H1521" s="650" t="s">
        <v>582</v>
      </c>
      <c r="I1521" s="650" t="s">
        <v>1326</v>
      </c>
      <c r="J1521" s="650" t="s">
        <v>1327</v>
      </c>
      <c r="K1521" s="650" t="s">
        <v>1328</v>
      </c>
      <c r="L1521" s="651">
        <v>400.21</v>
      </c>
      <c r="M1521" s="651">
        <v>6003.15</v>
      </c>
      <c r="N1521" s="650">
        <v>15</v>
      </c>
      <c r="O1521" s="731">
        <v>2.5</v>
      </c>
      <c r="P1521" s="651">
        <v>4802.5199999999995</v>
      </c>
      <c r="Q1521" s="666">
        <v>0.79999999999999993</v>
      </c>
      <c r="R1521" s="650">
        <v>12</v>
      </c>
      <c r="S1521" s="666">
        <v>0.8</v>
      </c>
      <c r="T1521" s="731">
        <v>2</v>
      </c>
      <c r="U1521" s="689">
        <v>0.8</v>
      </c>
    </row>
    <row r="1522" spans="1:21" ht="14.4" customHeight="1" x14ac:dyDescent="0.3">
      <c r="A1522" s="649">
        <v>21</v>
      </c>
      <c r="B1522" s="650" t="s">
        <v>581</v>
      </c>
      <c r="C1522" s="650">
        <v>89301212</v>
      </c>
      <c r="D1522" s="729" t="s">
        <v>5559</v>
      </c>
      <c r="E1522" s="730" t="s">
        <v>3651</v>
      </c>
      <c r="F1522" s="650" t="s">
        <v>3625</v>
      </c>
      <c r="G1522" s="650" t="s">
        <v>3710</v>
      </c>
      <c r="H1522" s="650" t="s">
        <v>582</v>
      </c>
      <c r="I1522" s="650" t="s">
        <v>1326</v>
      </c>
      <c r="J1522" s="650" t="s">
        <v>1327</v>
      </c>
      <c r="K1522" s="650" t="s">
        <v>1328</v>
      </c>
      <c r="L1522" s="651">
        <v>359.63</v>
      </c>
      <c r="M1522" s="651">
        <v>18341.129999999994</v>
      </c>
      <c r="N1522" s="650">
        <v>51</v>
      </c>
      <c r="O1522" s="731">
        <v>11</v>
      </c>
      <c r="P1522" s="651">
        <v>15104.459999999994</v>
      </c>
      <c r="Q1522" s="666">
        <v>0.82352941176470584</v>
      </c>
      <c r="R1522" s="650">
        <v>42</v>
      </c>
      <c r="S1522" s="666">
        <v>0.82352941176470584</v>
      </c>
      <c r="T1522" s="731">
        <v>9</v>
      </c>
      <c r="U1522" s="689">
        <v>0.81818181818181823</v>
      </c>
    </row>
    <row r="1523" spans="1:21" ht="14.4" customHeight="1" x14ac:dyDescent="0.3">
      <c r="A1523" s="649">
        <v>21</v>
      </c>
      <c r="B1523" s="650" t="s">
        <v>581</v>
      </c>
      <c r="C1523" s="650">
        <v>89301212</v>
      </c>
      <c r="D1523" s="729" t="s">
        <v>5559</v>
      </c>
      <c r="E1523" s="730" t="s">
        <v>3651</v>
      </c>
      <c r="F1523" s="650" t="s">
        <v>3625</v>
      </c>
      <c r="G1523" s="650" t="s">
        <v>3710</v>
      </c>
      <c r="H1523" s="650" t="s">
        <v>582</v>
      </c>
      <c r="I1523" s="650" t="s">
        <v>3711</v>
      </c>
      <c r="J1523" s="650" t="s">
        <v>1327</v>
      </c>
      <c r="K1523" s="650" t="s">
        <v>1975</v>
      </c>
      <c r="L1523" s="651">
        <v>0</v>
      </c>
      <c r="M1523" s="651">
        <v>0</v>
      </c>
      <c r="N1523" s="650">
        <v>3</v>
      </c>
      <c r="O1523" s="731">
        <v>0.5</v>
      </c>
      <c r="P1523" s="651">
        <v>0</v>
      </c>
      <c r="Q1523" s="666"/>
      <c r="R1523" s="650">
        <v>3</v>
      </c>
      <c r="S1523" s="666">
        <v>1</v>
      </c>
      <c r="T1523" s="731">
        <v>0.5</v>
      </c>
      <c r="U1523" s="689">
        <v>1</v>
      </c>
    </row>
    <row r="1524" spans="1:21" ht="14.4" customHeight="1" x14ac:dyDescent="0.3">
      <c r="A1524" s="649">
        <v>21</v>
      </c>
      <c r="B1524" s="650" t="s">
        <v>581</v>
      </c>
      <c r="C1524" s="650">
        <v>89301212</v>
      </c>
      <c r="D1524" s="729" t="s">
        <v>5559</v>
      </c>
      <c r="E1524" s="730" t="s">
        <v>3651</v>
      </c>
      <c r="F1524" s="650" t="s">
        <v>3625</v>
      </c>
      <c r="G1524" s="650" t="s">
        <v>3663</v>
      </c>
      <c r="H1524" s="650" t="s">
        <v>582</v>
      </c>
      <c r="I1524" s="650" t="s">
        <v>4513</v>
      </c>
      <c r="J1524" s="650" t="s">
        <v>1491</v>
      </c>
      <c r="K1524" s="650" t="s">
        <v>4514</v>
      </c>
      <c r="L1524" s="651">
        <v>0</v>
      </c>
      <c r="M1524" s="651">
        <v>0</v>
      </c>
      <c r="N1524" s="650">
        <v>2</v>
      </c>
      <c r="O1524" s="731">
        <v>1</v>
      </c>
      <c r="P1524" s="651"/>
      <c r="Q1524" s="666"/>
      <c r="R1524" s="650"/>
      <c r="S1524" s="666">
        <v>0</v>
      </c>
      <c r="T1524" s="731"/>
      <c r="U1524" s="689">
        <v>0</v>
      </c>
    </row>
    <row r="1525" spans="1:21" ht="14.4" customHeight="1" x14ac:dyDescent="0.3">
      <c r="A1525" s="649">
        <v>21</v>
      </c>
      <c r="B1525" s="650" t="s">
        <v>581</v>
      </c>
      <c r="C1525" s="650">
        <v>89301212</v>
      </c>
      <c r="D1525" s="729" t="s">
        <v>5559</v>
      </c>
      <c r="E1525" s="730" t="s">
        <v>3651</v>
      </c>
      <c r="F1525" s="650" t="s">
        <v>3625</v>
      </c>
      <c r="G1525" s="650" t="s">
        <v>3714</v>
      </c>
      <c r="H1525" s="650" t="s">
        <v>582</v>
      </c>
      <c r="I1525" s="650" t="s">
        <v>4998</v>
      </c>
      <c r="J1525" s="650" t="s">
        <v>4999</v>
      </c>
      <c r="K1525" s="650" t="s">
        <v>4193</v>
      </c>
      <c r="L1525" s="651">
        <v>106.49</v>
      </c>
      <c r="M1525" s="651">
        <v>319.46999999999997</v>
      </c>
      <c r="N1525" s="650">
        <v>3</v>
      </c>
      <c r="O1525" s="731">
        <v>0.5</v>
      </c>
      <c r="P1525" s="651">
        <v>319.46999999999997</v>
      </c>
      <c r="Q1525" s="666">
        <v>1</v>
      </c>
      <c r="R1525" s="650">
        <v>3</v>
      </c>
      <c r="S1525" s="666">
        <v>1</v>
      </c>
      <c r="T1525" s="731">
        <v>0.5</v>
      </c>
      <c r="U1525" s="689">
        <v>1</v>
      </c>
    </row>
    <row r="1526" spans="1:21" ht="14.4" customHeight="1" x14ac:dyDescent="0.3">
      <c r="A1526" s="649">
        <v>21</v>
      </c>
      <c r="B1526" s="650" t="s">
        <v>581</v>
      </c>
      <c r="C1526" s="650">
        <v>89301212</v>
      </c>
      <c r="D1526" s="729" t="s">
        <v>5559</v>
      </c>
      <c r="E1526" s="730" t="s">
        <v>3651</v>
      </c>
      <c r="F1526" s="650" t="s">
        <v>3625</v>
      </c>
      <c r="G1526" s="650" t="s">
        <v>3714</v>
      </c>
      <c r="H1526" s="650" t="s">
        <v>582</v>
      </c>
      <c r="I1526" s="650" t="s">
        <v>4440</v>
      </c>
      <c r="J1526" s="650" t="s">
        <v>4441</v>
      </c>
      <c r="K1526" s="650" t="s">
        <v>4442</v>
      </c>
      <c r="L1526" s="651">
        <v>18.84</v>
      </c>
      <c r="M1526" s="651">
        <v>37.68</v>
      </c>
      <c r="N1526" s="650">
        <v>2</v>
      </c>
      <c r="O1526" s="731">
        <v>0.5</v>
      </c>
      <c r="P1526" s="651">
        <v>37.68</v>
      </c>
      <c r="Q1526" s="666">
        <v>1</v>
      </c>
      <c r="R1526" s="650">
        <v>2</v>
      </c>
      <c r="S1526" s="666">
        <v>1</v>
      </c>
      <c r="T1526" s="731">
        <v>0.5</v>
      </c>
      <c r="U1526" s="689">
        <v>1</v>
      </c>
    </row>
    <row r="1527" spans="1:21" ht="14.4" customHeight="1" x14ac:dyDescent="0.3">
      <c r="A1527" s="649">
        <v>21</v>
      </c>
      <c r="B1527" s="650" t="s">
        <v>581</v>
      </c>
      <c r="C1527" s="650">
        <v>89301212</v>
      </c>
      <c r="D1527" s="729" t="s">
        <v>5559</v>
      </c>
      <c r="E1527" s="730" t="s">
        <v>3651</v>
      </c>
      <c r="F1527" s="650" t="s">
        <v>3625</v>
      </c>
      <c r="G1527" s="650" t="s">
        <v>3714</v>
      </c>
      <c r="H1527" s="650" t="s">
        <v>582</v>
      </c>
      <c r="I1527" s="650" t="s">
        <v>4192</v>
      </c>
      <c r="J1527" s="650" t="s">
        <v>3855</v>
      </c>
      <c r="K1527" s="650" t="s">
        <v>4193</v>
      </c>
      <c r="L1527" s="651">
        <v>0</v>
      </c>
      <c r="M1527" s="651">
        <v>0</v>
      </c>
      <c r="N1527" s="650">
        <v>3</v>
      </c>
      <c r="O1527" s="731">
        <v>1</v>
      </c>
      <c r="P1527" s="651">
        <v>0</v>
      </c>
      <c r="Q1527" s="666"/>
      <c r="R1527" s="650">
        <v>1</v>
      </c>
      <c r="S1527" s="666">
        <v>0.33333333333333331</v>
      </c>
      <c r="T1527" s="731">
        <v>0.5</v>
      </c>
      <c r="U1527" s="689">
        <v>0.5</v>
      </c>
    </row>
    <row r="1528" spans="1:21" ht="14.4" customHeight="1" x14ac:dyDescent="0.3">
      <c r="A1528" s="649">
        <v>21</v>
      </c>
      <c r="B1528" s="650" t="s">
        <v>581</v>
      </c>
      <c r="C1528" s="650">
        <v>89301212</v>
      </c>
      <c r="D1528" s="729" t="s">
        <v>5559</v>
      </c>
      <c r="E1528" s="730" t="s">
        <v>3651</v>
      </c>
      <c r="F1528" s="650" t="s">
        <v>3625</v>
      </c>
      <c r="G1528" s="650" t="s">
        <v>3714</v>
      </c>
      <c r="H1528" s="650" t="s">
        <v>582</v>
      </c>
      <c r="I1528" s="650" t="s">
        <v>4098</v>
      </c>
      <c r="J1528" s="650" t="s">
        <v>4099</v>
      </c>
      <c r="K1528" s="650" t="s">
        <v>4100</v>
      </c>
      <c r="L1528" s="651">
        <v>75.36</v>
      </c>
      <c r="M1528" s="651">
        <v>301.44</v>
      </c>
      <c r="N1528" s="650">
        <v>4</v>
      </c>
      <c r="O1528" s="731">
        <v>1.5</v>
      </c>
      <c r="P1528" s="651">
        <v>226.07999999999998</v>
      </c>
      <c r="Q1528" s="666">
        <v>0.75</v>
      </c>
      <c r="R1528" s="650">
        <v>3</v>
      </c>
      <c r="S1528" s="666">
        <v>0.75</v>
      </c>
      <c r="T1528" s="731">
        <v>0.5</v>
      </c>
      <c r="U1528" s="689">
        <v>0.33333333333333331</v>
      </c>
    </row>
    <row r="1529" spans="1:21" ht="14.4" customHeight="1" x14ac:dyDescent="0.3">
      <c r="A1529" s="649">
        <v>21</v>
      </c>
      <c r="B1529" s="650" t="s">
        <v>581</v>
      </c>
      <c r="C1529" s="650">
        <v>89301212</v>
      </c>
      <c r="D1529" s="729" t="s">
        <v>5559</v>
      </c>
      <c r="E1529" s="730" t="s">
        <v>3651</v>
      </c>
      <c r="F1529" s="650" t="s">
        <v>3625</v>
      </c>
      <c r="G1529" s="650" t="s">
        <v>3714</v>
      </c>
      <c r="H1529" s="650" t="s">
        <v>582</v>
      </c>
      <c r="I1529" s="650" t="s">
        <v>4515</v>
      </c>
      <c r="J1529" s="650" t="s">
        <v>3855</v>
      </c>
      <c r="K1529" s="650" t="s">
        <v>4516</v>
      </c>
      <c r="L1529" s="651">
        <v>188.41</v>
      </c>
      <c r="M1529" s="651">
        <v>188.41</v>
      </c>
      <c r="N1529" s="650">
        <v>1</v>
      </c>
      <c r="O1529" s="731">
        <v>1</v>
      </c>
      <c r="P1529" s="651">
        <v>188.41</v>
      </c>
      <c r="Q1529" s="666">
        <v>1</v>
      </c>
      <c r="R1529" s="650">
        <v>1</v>
      </c>
      <c r="S1529" s="666">
        <v>1</v>
      </c>
      <c r="T1529" s="731">
        <v>1</v>
      </c>
      <c r="U1529" s="689">
        <v>1</v>
      </c>
    </row>
    <row r="1530" spans="1:21" ht="14.4" customHeight="1" x14ac:dyDescent="0.3">
      <c r="A1530" s="649">
        <v>21</v>
      </c>
      <c r="B1530" s="650" t="s">
        <v>581</v>
      </c>
      <c r="C1530" s="650">
        <v>89301212</v>
      </c>
      <c r="D1530" s="729" t="s">
        <v>5559</v>
      </c>
      <c r="E1530" s="730" t="s">
        <v>3651</v>
      </c>
      <c r="F1530" s="650" t="s">
        <v>3625</v>
      </c>
      <c r="G1530" s="650" t="s">
        <v>3662</v>
      </c>
      <c r="H1530" s="650" t="s">
        <v>582</v>
      </c>
      <c r="I1530" s="650" t="s">
        <v>3718</v>
      </c>
      <c r="J1530" s="650" t="s">
        <v>761</v>
      </c>
      <c r="K1530" s="650" t="s">
        <v>3531</v>
      </c>
      <c r="L1530" s="651">
        <v>115.3</v>
      </c>
      <c r="M1530" s="651">
        <v>691.8</v>
      </c>
      <c r="N1530" s="650">
        <v>6</v>
      </c>
      <c r="O1530" s="731">
        <v>1.5</v>
      </c>
      <c r="P1530" s="651">
        <v>691.8</v>
      </c>
      <c r="Q1530" s="666">
        <v>1</v>
      </c>
      <c r="R1530" s="650">
        <v>6</v>
      </c>
      <c r="S1530" s="666">
        <v>1</v>
      </c>
      <c r="T1530" s="731">
        <v>1.5</v>
      </c>
      <c r="U1530" s="689">
        <v>1</v>
      </c>
    </row>
    <row r="1531" spans="1:21" ht="14.4" customHeight="1" x14ac:dyDescent="0.3">
      <c r="A1531" s="649">
        <v>21</v>
      </c>
      <c r="B1531" s="650" t="s">
        <v>581</v>
      </c>
      <c r="C1531" s="650">
        <v>89301212</v>
      </c>
      <c r="D1531" s="729" t="s">
        <v>5559</v>
      </c>
      <c r="E1531" s="730" t="s">
        <v>3651</v>
      </c>
      <c r="F1531" s="650" t="s">
        <v>3625</v>
      </c>
      <c r="G1531" s="650" t="s">
        <v>3662</v>
      </c>
      <c r="H1531" s="650" t="s">
        <v>582</v>
      </c>
      <c r="I1531" s="650" t="s">
        <v>760</v>
      </c>
      <c r="J1531" s="650" t="s">
        <v>761</v>
      </c>
      <c r="K1531" s="650" t="s">
        <v>3531</v>
      </c>
      <c r="L1531" s="651">
        <v>115.3</v>
      </c>
      <c r="M1531" s="651">
        <v>691.8</v>
      </c>
      <c r="N1531" s="650">
        <v>6</v>
      </c>
      <c r="O1531" s="731">
        <v>4</v>
      </c>
      <c r="P1531" s="651">
        <v>461.2</v>
      </c>
      <c r="Q1531" s="666">
        <v>0.66666666666666674</v>
      </c>
      <c r="R1531" s="650">
        <v>4</v>
      </c>
      <c r="S1531" s="666">
        <v>0.66666666666666663</v>
      </c>
      <c r="T1531" s="731">
        <v>2.5</v>
      </c>
      <c r="U1531" s="689">
        <v>0.625</v>
      </c>
    </row>
    <row r="1532" spans="1:21" ht="14.4" customHeight="1" x14ac:dyDescent="0.3">
      <c r="A1532" s="649">
        <v>21</v>
      </c>
      <c r="B1532" s="650" t="s">
        <v>581</v>
      </c>
      <c r="C1532" s="650">
        <v>89301212</v>
      </c>
      <c r="D1532" s="729" t="s">
        <v>5559</v>
      </c>
      <c r="E1532" s="730" t="s">
        <v>3651</v>
      </c>
      <c r="F1532" s="650" t="s">
        <v>3625</v>
      </c>
      <c r="G1532" s="650" t="s">
        <v>3662</v>
      </c>
      <c r="H1532" s="650" t="s">
        <v>582</v>
      </c>
      <c r="I1532" s="650" t="s">
        <v>4702</v>
      </c>
      <c r="J1532" s="650" t="s">
        <v>761</v>
      </c>
      <c r="K1532" s="650" t="s">
        <v>3531</v>
      </c>
      <c r="L1532" s="651">
        <v>115.3</v>
      </c>
      <c r="M1532" s="651">
        <v>230.6</v>
      </c>
      <c r="N1532" s="650">
        <v>2</v>
      </c>
      <c r="O1532" s="731">
        <v>0.5</v>
      </c>
      <c r="P1532" s="651"/>
      <c r="Q1532" s="666">
        <v>0</v>
      </c>
      <c r="R1532" s="650"/>
      <c r="S1532" s="666">
        <v>0</v>
      </c>
      <c r="T1532" s="731"/>
      <c r="U1532" s="689">
        <v>0</v>
      </c>
    </row>
    <row r="1533" spans="1:21" ht="14.4" customHeight="1" x14ac:dyDescent="0.3">
      <c r="A1533" s="649">
        <v>21</v>
      </c>
      <c r="B1533" s="650" t="s">
        <v>581</v>
      </c>
      <c r="C1533" s="650">
        <v>89301212</v>
      </c>
      <c r="D1533" s="729" t="s">
        <v>5559</v>
      </c>
      <c r="E1533" s="730" t="s">
        <v>3651</v>
      </c>
      <c r="F1533" s="650" t="s">
        <v>3625</v>
      </c>
      <c r="G1533" s="650" t="s">
        <v>3720</v>
      </c>
      <c r="H1533" s="650" t="s">
        <v>582</v>
      </c>
      <c r="I1533" s="650" t="s">
        <v>1310</v>
      </c>
      <c r="J1533" s="650" t="s">
        <v>3721</v>
      </c>
      <c r="K1533" s="650" t="s">
        <v>3722</v>
      </c>
      <c r="L1533" s="651">
        <v>25.8</v>
      </c>
      <c r="M1533" s="651">
        <v>722.40000000000009</v>
      </c>
      <c r="N1533" s="650">
        <v>28</v>
      </c>
      <c r="O1533" s="731">
        <v>9.5</v>
      </c>
      <c r="P1533" s="651">
        <v>412.80000000000007</v>
      </c>
      <c r="Q1533" s="666">
        <v>0.5714285714285714</v>
      </c>
      <c r="R1533" s="650">
        <v>16</v>
      </c>
      <c r="S1533" s="666">
        <v>0.5714285714285714</v>
      </c>
      <c r="T1533" s="731">
        <v>5</v>
      </c>
      <c r="U1533" s="689">
        <v>0.52631578947368418</v>
      </c>
    </row>
    <row r="1534" spans="1:21" ht="14.4" customHeight="1" x14ac:dyDescent="0.3">
      <c r="A1534" s="649">
        <v>21</v>
      </c>
      <c r="B1534" s="650" t="s">
        <v>581</v>
      </c>
      <c r="C1534" s="650">
        <v>89301212</v>
      </c>
      <c r="D1534" s="729" t="s">
        <v>5559</v>
      </c>
      <c r="E1534" s="730" t="s">
        <v>3651</v>
      </c>
      <c r="F1534" s="650" t="s">
        <v>3625</v>
      </c>
      <c r="G1534" s="650" t="s">
        <v>5000</v>
      </c>
      <c r="H1534" s="650" t="s">
        <v>1839</v>
      </c>
      <c r="I1534" s="650" t="s">
        <v>5001</v>
      </c>
      <c r="J1534" s="650" t="s">
        <v>5002</v>
      </c>
      <c r="K1534" s="650" t="s">
        <v>1971</v>
      </c>
      <c r="L1534" s="651">
        <v>82.08</v>
      </c>
      <c r="M1534" s="651">
        <v>328.32</v>
      </c>
      <c r="N1534" s="650">
        <v>4</v>
      </c>
      <c r="O1534" s="731">
        <v>2</v>
      </c>
      <c r="P1534" s="651"/>
      <c r="Q1534" s="666">
        <v>0</v>
      </c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21</v>
      </c>
      <c r="B1535" s="650" t="s">
        <v>581</v>
      </c>
      <c r="C1535" s="650">
        <v>89301212</v>
      </c>
      <c r="D1535" s="729" t="s">
        <v>5559</v>
      </c>
      <c r="E1535" s="730" t="s">
        <v>3651</v>
      </c>
      <c r="F1535" s="650" t="s">
        <v>3625</v>
      </c>
      <c r="G1535" s="650" t="s">
        <v>4409</v>
      </c>
      <c r="H1535" s="650" t="s">
        <v>582</v>
      </c>
      <c r="I1535" s="650" t="s">
        <v>2405</v>
      </c>
      <c r="J1535" s="650" t="s">
        <v>2435</v>
      </c>
      <c r="K1535" s="650" t="s">
        <v>4410</v>
      </c>
      <c r="L1535" s="651">
        <v>128.9</v>
      </c>
      <c r="M1535" s="651">
        <v>128.9</v>
      </c>
      <c r="N1535" s="650">
        <v>1</v>
      </c>
      <c r="O1535" s="731">
        <v>1</v>
      </c>
      <c r="P1535" s="651">
        <v>128.9</v>
      </c>
      <c r="Q1535" s="666">
        <v>1</v>
      </c>
      <c r="R1535" s="650">
        <v>1</v>
      </c>
      <c r="S1535" s="666">
        <v>1</v>
      </c>
      <c r="T1535" s="731">
        <v>1</v>
      </c>
      <c r="U1535" s="689">
        <v>1</v>
      </c>
    </row>
    <row r="1536" spans="1:21" ht="14.4" customHeight="1" x14ac:dyDescent="0.3">
      <c r="A1536" s="649">
        <v>21</v>
      </c>
      <c r="B1536" s="650" t="s">
        <v>581</v>
      </c>
      <c r="C1536" s="650">
        <v>89301212</v>
      </c>
      <c r="D1536" s="729" t="s">
        <v>5559</v>
      </c>
      <c r="E1536" s="730" t="s">
        <v>3651</v>
      </c>
      <c r="F1536" s="650" t="s">
        <v>3625</v>
      </c>
      <c r="G1536" s="650" t="s">
        <v>4409</v>
      </c>
      <c r="H1536" s="650" t="s">
        <v>582</v>
      </c>
      <c r="I1536" s="650" t="s">
        <v>4411</v>
      </c>
      <c r="J1536" s="650" t="s">
        <v>2435</v>
      </c>
      <c r="K1536" s="650" t="s">
        <v>4412</v>
      </c>
      <c r="L1536" s="651">
        <v>0</v>
      </c>
      <c r="M1536" s="651">
        <v>0</v>
      </c>
      <c r="N1536" s="650">
        <v>1</v>
      </c>
      <c r="O1536" s="731">
        <v>1</v>
      </c>
      <c r="P1536" s="651"/>
      <c r="Q1536" s="666"/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21</v>
      </c>
      <c r="B1537" s="650" t="s">
        <v>581</v>
      </c>
      <c r="C1537" s="650">
        <v>89301212</v>
      </c>
      <c r="D1537" s="729" t="s">
        <v>5559</v>
      </c>
      <c r="E1537" s="730" t="s">
        <v>3651</v>
      </c>
      <c r="F1537" s="650" t="s">
        <v>3625</v>
      </c>
      <c r="G1537" s="650" t="s">
        <v>4409</v>
      </c>
      <c r="H1537" s="650" t="s">
        <v>582</v>
      </c>
      <c r="I1537" s="650" t="s">
        <v>2434</v>
      </c>
      <c r="J1537" s="650" t="s">
        <v>2435</v>
      </c>
      <c r="K1537" s="650" t="s">
        <v>2436</v>
      </c>
      <c r="L1537" s="651">
        <v>386.72</v>
      </c>
      <c r="M1537" s="651">
        <v>1160.1600000000001</v>
      </c>
      <c r="N1537" s="650">
        <v>3</v>
      </c>
      <c r="O1537" s="731">
        <v>2</v>
      </c>
      <c r="P1537" s="651">
        <v>773.44</v>
      </c>
      <c r="Q1537" s="666">
        <v>0.66666666666666663</v>
      </c>
      <c r="R1537" s="650">
        <v>2</v>
      </c>
      <c r="S1537" s="666">
        <v>0.66666666666666663</v>
      </c>
      <c r="T1537" s="731">
        <v>1.5</v>
      </c>
      <c r="U1537" s="689">
        <v>0.75</v>
      </c>
    </row>
    <row r="1538" spans="1:21" ht="14.4" customHeight="1" x14ac:dyDescent="0.3">
      <c r="A1538" s="649">
        <v>21</v>
      </c>
      <c r="B1538" s="650" t="s">
        <v>581</v>
      </c>
      <c r="C1538" s="650">
        <v>89301212</v>
      </c>
      <c r="D1538" s="729" t="s">
        <v>5559</v>
      </c>
      <c r="E1538" s="730" t="s">
        <v>3651</v>
      </c>
      <c r="F1538" s="650" t="s">
        <v>3625</v>
      </c>
      <c r="G1538" s="650" t="s">
        <v>3723</v>
      </c>
      <c r="H1538" s="650" t="s">
        <v>1839</v>
      </c>
      <c r="I1538" s="650" t="s">
        <v>2003</v>
      </c>
      <c r="J1538" s="650" t="s">
        <v>2004</v>
      </c>
      <c r="K1538" s="650" t="s">
        <v>1903</v>
      </c>
      <c r="L1538" s="651">
        <v>232.44</v>
      </c>
      <c r="M1538" s="651">
        <v>2324.3999999999996</v>
      </c>
      <c r="N1538" s="650">
        <v>10</v>
      </c>
      <c r="O1538" s="731">
        <v>2.5</v>
      </c>
      <c r="P1538" s="651">
        <v>1394.6399999999999</v>
      </c>
      <c r="Q1538" s="666">
        <v>0.60000000000000009</v>
      </c>
      <c r="R1538" s="650">
        <v>6</v>
      </c>
      <c r="S1538" s="666">
        <v>0.6</v>
      </c>
      <c r="T1538" s="731">
        <v>1.5</v>
      </c>
      <c r="U1538" s="689">
        <v>0.6</v>
      </c>
    </row>
    <row r="1539" spans="1:21" ht="14.4" customHeight="1" x14ac:dyDescent="0.3">
      <c r="A1539" s="649">
        <v>21</v>
      </c>
      <c r="B1539" s="650" t="s">
        <v>581</v>
      </c>
      <c r="C1539" s="650">
        <v>89301212</v>
      </c>
      <c r="D1539" s="729" t="s">
        <v>5559</v>
      </c>
      <c r="E1539" s="730" t="s">
        <v>3651</v>
      </c>
      <c r="F1539" s="650" t="s">
        <v>3625</v>
      </c>
      <c r="G1539" s="650" t="s">
        <v>4853</v>
      </c>
      <c r="H1539" s="650" t="s">
        <v>1839</v>
      </c>
      <c r="I1539" s="650" t="s">
        <v>5003</v>
      </c>
      <c r="J1539" s="650" t="s">
        <v>4855</v>
      </c>
      <c r="K1539" s="650" t="s">
        <v>5004</v>
      </c>
      <c r="L1539" s="651">
        <v>629.78</v>
      </c>
      <c r="M1539" s="651">
        <v>629.78</v>
      </c>
      <c r="N1539" s="650">
        <v>1</v>
      </c>
      <c r="O1539" s="731">
        <v>0.5</v>
      </c>
      <c r="P1539" s="651">
        <v>629.78</v>
      </c>
      <c r="Q1539" s="666">
        <v>1</v>
      </c>
      <c r="R1539" s="650">
        <v>1</v>
      </c>
      <c r="S1539" s="666">
        <v>1</v>
      </c>
      <c r="T1539" s="731">
        <v>0.5</v>
      </c>
      <c r="U1539" s="689">
        <v>1</v>
      </c>
    </row>
    <row r="1540" spans="1:21" ht="14.4" customHeight="1" x14ac:dyDescent="0.3">
      <c r="A1540" s="649">
        <v>21</v>
      </c>
      <c r="B1540" s="650" t="s">
        <v>581</v>
      </c>
      <c r="C1540" s="650">
        <v>89301212</v>
      </c>
      <c r="D1540" s="729" t="s">
        <v>5559</v>
      </c>
      <c r="E1540" s="730" t="s">
        <v>3651</v>
      </c>
      <c r="F1540" s="650" t="s">
        <v>3625</v>
      </c>
      <c r="G1540" s="650" t="s">
        <v>4525</v>
      </c>
      <c r="H1540" s="650" t="s">
        <v>1839</v>
      </c>
      <c r="I1540" s="650" t="s">
        <v>4526</v>
      </c>
      <c r="J1540" s="650" t="s">
        <v>4527</v>
      </c>
      <c r="K1540" s="650" t="s">
        <v>4528</v>
      </c>
      <c r="L1540" s="651">
        <v>804.58</v>
      </c>
      <c r="M1540" s="651">
        <v>4022.9000000000005</v>
      </c>
      <c r="N1540" s="650">
        <v>5</v>
      </c>
      <c r="O1540" s="731">
        <v>3.5</v>
      </c>
      <c r="P1540" s="651">
        <v>2413.7400000000002</v>
      </c>
      <c r="Q1540" s="666">
        <v>0.6</v>
      </c>
      <c r="R1540" s="650">
        <v>3</v>
      </c>
      <c r="S1540" s="666">
        <v>0.6</v>
      </c>
      <c r="T1540" s="731">
        <v>1.5</v>
      </c>
      <c r="U1540" s="689">
        <v>0.42857142857142855</v>
      </c>
    </row>
    <row r="1541" spans="1:21" ht="14.4" customHeight="1" x14ac:dyDescent="0.3">
      <c r="A1541" s="649">
        <v>21</v>
      </c>
      <c r="B1541" s="650" t="s">
        <v>581</v>
      </c>
      <c r="C1541" s="650">
        <v>89301212</v>
      </c>
      <c r="D1541" s="729" t="s">
        <v>5559</v>
      </c>
      <c r="E1541" s="730" t="s">
        <v>3651</v>
      </c>
      <c r="F1541" s="650" t="s">
        <v>3625</v>
      </c>
      <c r="G1541" s="650" t="s">
        <v>4525</v>
      </c>
      <c r="H1541" s="650" t="s">
        <v>1839</v>
      </c>
      <c r="I1541" s="650" t="s">
        <v>4703</v>
      </c>
      <c r="J1541" s="650" t="s">
        <v>4527</v>
      </c>
      <c r="K1541" s="650" t="s">
        <v>4704</v>
      </c>
      <c r="L1541" s="651">
        <v>2413.7600000000002</v>
      </c>
      <c r="M1541" s="651">
        <v>4827.5200000000004</v>
      </c>
      <c r="N1541" s="650">
        <v>2</v>
      </c>
      <c r="O1541" s="731">
        <v>1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21</v>
      </c>
      <c r="B1542" s="650" t="s">
        <v>581</v>
      </c>
      <c r="C1542" s="650">
        <v>89301212</v>
      </c>
      <c r="D1542" s="729" t="s">
        <v>5559</v>
      </c>
      <c r="E1542" s="730" t="s">
        <v>3651</v>
      </c>
      <c r="F1542" s="650" t="s">
        <v>3625</v>
      </c>
      <c r="G1542" s="650" t="s">
        <v>4529</v>
      </c>
      <c r="H1542" s="650" t="s">
        <v>1839</v>
      </c>
      <c r="I1542" s="650" t="s">
        <v>5005</v>
      </c>
      <c r="J1542" s="650" t="s">
        <v>2897</v>
      </c>
      <c r="K1542" s="650" t="s">
        <v>5006</v>
      </c>
      <c r="L1542" s="651">
        <v>581.30999999999995</v>
      </c>
      <c r="M1542" s="651">
        <v>1162.6199999999999</v>
      </c>
      <c r="N1542" s="650">
        <v>2</v>
      </c>
      <c r="O1542" s="731">
        <v>1</v>
      </c>
      <c r="P1542" s="651">
        <v>1162.6199999999999</v>
      </c>
      <c r="Q1542" s="666">
        <v>1</v>
      </c>
      <c r="R1542" s="650">
        <v>2</v>
      </c>
      <c r="S1542" s="666">
        <v>1</v>
      </c>
      <c r="T1542" s="731">
        <v>1</v>
      </c>
      <c r="U1542" s="689">
        <v>1</v>
      </c>
    </row>
    <row r="1543" spans="1:21" ht="14.4" customHeight="1" x14ac:dyDescent="0.3">
      <c r="A1543" s="649">
        <v>21</v>
      </c>
      <c r="B1543" s="650" t="s">
        <v>581</v>
      </c>
      <c r="C1543" s="650">
        <v>89301212</v>
      </c>
      <c r="D1543" s="729" t="s">
        <v>5559</v>
      </c>
      <c r="E1543" s="730" t="s">
        <v>3651</v>
      </c>
      <c r="F1543" s="650" t="s">
        <v>3625</v>
      </c>
      <c r="G1543" s="650" t="s">
        <v>5007</v>
      </c>
      <c r="H1543" s="650" t="s">
        <v>582</v>
      </c>
      <c r="I1543" s="650" t="s">
        <v>5008</v>
      </c>
      <c r="J1543" s="650" t="s">
        <v>5009</v>
      </c>
      <c r="K1543" s="650" t="s">
        <v>5010</v>
      </c>
      <c r="L1543" s="651">
        <v>71.17</v>
      </c>
      <c r="M1543" s="651">
        <v>427.02</v>
      </c>
      <c r="N1543" s="650">
        <v>6</v>
      </c>
      <c r="O1543" s="731">
        <v>2</v>
      </c>
      <c r="P1543" s="651">
        <v>427.02</v>
      </c>
      <c r="Q1543" s="666">
        <v>1</v>
      </c>
      <c r="R1543" s="650">
        <v>6</v>
      </c>
      <c r="S1543" s="666">
        <v>1</v>
      </c>
      <c r="T1543" s="731">
        <v>2</v>
      </c>
      <c r="U1543" s="689">
        <v>1</v>
      </c>
    </row>
    <row r="1544" spans="1:21" ht="14.4" customHeight="1" x14ac:dyDescent="0.3">
      <c r="A1544" s="649">
        <v>21</v>
      </c>
      <c r="B1544" s="650" t="s">
        <v>581</v>
      </c>
      <c r="C1544" s="650">
        <v>89301212</v>
      </c>
      <c r="D1544" s="729" t="s">
        <v>5559</v>
      </c>
      <c r="E1544" s="730" t="s">
        <v>3651</v>
      </c>
      <c r="F1544" s="650" t="s">
        <v>3625</v>
      </c>
      <c r="G1544" s="650" t="s">
        <v>3724</v>
      </c>
      <c r="H1544" s="650" t="s">
        <v>582</v>
      </c>
      <c r="I1544" s="650" t="s">
        <v>5011</v>
      </c>
      <c r="J1544" s="650" t="s">
        <v>5012</v>
      </c>
      <c r="K1544" s="650" t="s">
        <v>5013</v>
      </c>
      <c r="L1544" s="651">
        <v>247.24</v>
      </c>
      <c r="M1544" s="651">
        <v>741.72</v>
      </c>
      <c r="N1544" s="650">
        <v>3</v>
      </c>
      <c r="O1544" s="731">
        <v>1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21</v>
      </c>
      <c r="B1545" s="650" t="s">
        <v>581</v>
      </c>
      <c r="C1545" s="650">
        <v>89301212</v>
      </c>
      <c r="D1545" s="729" t="s">
        <v>5559</v>
      </c>
      <c r="E1545" s="730" t="s">
        <v>3651</v>
      </c>
      <c r="F1545" s="650" t="s">
        <v>3625</v>
      </c>
      <c r="G1545" s="650" t="s">
        <v>3724</v>
      </c>
      <c r="H1545" s="650" t="s">
        <v>582</v>
      </c>
      <c r="I1545" s="650" t="s">
        <v>5014</v>
      </c>
      <c r="J1545" s="650" t="s">
        <v>3954</v>
      </c>
      <c r="K1545" s="650" t="s">
        <v>5015</v>
      </c>
      <c r="L1545" s="651">
        <v>1416.79</v>
      </c>
      <c r="M1545" s="651">
        <v>2833.58</v>
      </c>
      <c r="N1545" s="650">
        <v>2</v>
      </c>
      <c r="O1545" s="731">
        <v>1</v>
      </c>
      <c r="P1545" s="651"/>
      <c r="Q1545" s="666">
        <v>0</v>
      </c>
      <c r="R1545" s="650"/>
      <c r="S1545" s="666">
        <v>0</v>
      </c>
      <c r="T1545" s="731"/>
      <c r="U1545" s="689">
        <v>0</v>
      </c>
    </row>
    <row r="1546" spans="1:21" ht="14.4" customHeight="1" x14ac:dyDescent="0.3">
      <c r="A1546" s="649">
        <v>21</v>
      </c>
      <c r="B1546" s="650" t="s">
        <v>581</v>
      </c>
      <c r="C1546" s="650">
        <v>89301212</v>
      </c>
      <c r="D1546" s="729" t="s">
        <v>5559</v>
      </c>
      <c r="E1546" s="730" t="s">
        <v>3651</v>
      </c>
      <c r="F1546" s="650" t="s">
        <v>3625</v>
      </c>
      <c r="G1546" s="650" t="s">
        <v>3724</v>
      </c>
      <c r="H1546" s="650" t="s">
        <v>582</v>
      </c>
      <c r="I1546" s="650" t="s">
        <v>5016</v>
      </c>
      <c r="J1546" s="650" t="s">
        <v>5017</v>
      </c>
      <c r="K1546" s="650" t="s">
        <v>5018</v>
      </c>
      <c r="L1546" s="651">
        <v>1545.22</v>
      </c>
      <c r="M1546" s="651">
        <v>4635.66</v>
      </c>
      <c r="N1546" s="650">
        <v>3</v>
      </c>
      <c r="O1546" s="731">
        <v>1</v>
      </c>
      <c r="P1546" s="651">
        <v>4635.66</v>
      </c>
      <c r="Q1546" s="666">
        <v>1</v>
      </c>
      <c r="R1546" s="650">
        <v>3</v>
      </c>
      <c r="S1546" s="666">
        <v>1</v>
      </c>
      <c r="T1546" s="731">
        <v>1</v>
      </c>
      <c r="U1546" s="689">
        <v>1</v>
      </c>
    </row>
    <row r="1547" spans="1:21" ht="14.4" customHeight="1" x14ac:dyDescent="0.3">
      <c r="A1547" s="649">
        <v>21</v>
      </c>
      <c r="B1547" s="650" t="s">
        <v>581</v>
      </c>
      <c r="C1547" s="650">
        <v>89301212</v>
      </c>
      <c r="D1547" s="729" t="s">
        <v>5559</v>
      </c>
      <c r="E1547" s="730" t="s">
        <v>3651</v>
      </c>
      <c r="F1547" s="650" t="s">
        <v>3625</v>
      </c>
      <c r="G1547" s="650" t="s">
        <v>3724</v>
      </c>
      <c r="H1547" s="650" t="s">
        <v>582</v>
      </c>
      <c r="I1547" s="650" t="s">
        <v>5016</v>
      </c>
      <c r="J1547" s="650" t="s">
        <v>5017</v>
      </c>
      <c r="K1547" s="650" t="s">
        <v>5018</v>
      </c>
      <c r="L1547" s="651">
        <v>1666.37</v>
      </c>
      <c r="M1547" s="651">
        <v>1666.37</v>
      </c>
      <c r="N1547" s="650">
        <v>1</v>
      </c>
      <c r="O1547" s="731">
        <v>1</v>
      </c>
      <c r="P1547" s="651">
        <v>1666.37</v>
      </c>
      <c r="Q1547" s="666">
        <v>1</v>
      </c>
      <c r="R1547" s="650">
        <v>1</v>
      </c>
      <c r="S1547" s="666">
        <v>1</v>
      </c>
      <c r="T1547" s="731">
        <v>1</v>
      </c>
      <c r="U1547" s="689">
        <v>1</v>
      </c>
    </row>
    <row r="1548" spans="1:21" ht="14.4" customHeight="1" x14ac:dyDescent="0.3">
      <c r="A1548" s="649">
        <v>21</v>
      </c>
      <c r="B1548" s="650" t="s">
        <v>581</v>
      </c>
      <c r="C1548" s="650">
        <v>89301212</v>
      </c>
      <c r="D1548" s="729" t="s">
        <v>5559</v>
      </c>
      <c r="E1548" s="730" t="s">
        <v>3651</v>
      </c>
      <c r="F1548" s="650" t="s">
        <v>3625</v>
      </c>
      <c r="G1548" s="650" t="s">
        <v>3724</v>
      </c>
      <c r="H1548" s="650" t="s">
        <v>582</v>
      </c>
      <c r="I1548" s="650" t="s">
        <v>3950</v>
      </c>
      <c r="J1548" s="650" t="s">
        <v>3951</v>
      </c>
      <c r="K1548" s="650" t="s">
        <v>3952</v>
      </c>
      <c r="L1548" s="651">
        <v>4351.1099999999997</v>
      </c>
      <c r="M1548" s="651">
        <v>165342.17999999996</v>
      </c>
      <c r="N1548" s="650">
        <v>38</v>
      </c>
      <c r="O1548" s="731">
        <v>20</v>
      </c>
      <c r="P1548" s="651">
        <v>147937.73999999996</v>
      </c>
      <c r="Q1548" s="666">
        <v>0.89473684210526316</v>
      </c>
      <c r="R1548" s="650">
        <v>34</v>
      </c>
      <c r="S1548" s="666">
        <v>0.89473684210526316</v>
      </c>
      <c r="T1548" s="731">
        <v>18</v>
      </c>
      <c r="U1548" s="689">
        <v>0.9</v>
      </c>
    </row>
    <row r="1549" spans="1:21" ht="14.4" customHeight="1" x14ac:dyDescent="0.3">
      <c r="A1549" s="649">
        <v>21</v>
      </c>
      <c r="B1549" s="650" t="s">
        <v>581</v>
      </c>
      <c r="C1549" s="650">
        <v>89301212</v>
      </c>
      <c r="D1549" s="729" t="s">
        <v>5559</v>
      </c>
      <c r="E1549" s="730" t="s">
        <v>3651</v>
      </c>
      <c r="F1549" s="650" t="s">
        <v>3625</v>
      </c>
      <c r="G1549" s="650" t="s">
        <v>3724</v>
      </c>
      <c r="H1549" s="650" t="s">
        <v>582</v>
      </c>
      <c r="I1549" s="650" t="s">
        <v>5019</v>
      </c>
      <c r="J1549" s="650" t="s">
        <v>5020</v>
      </c>
      <c r="K1549" s="650" t="s">
        <v>5021</v>
      </c>
      <c r="L1549" s="651">
        <v>4359.28</v>
      </c>
      <c r="M1549" s="651">
        <v>13077.84</v>
      </c>
      <c r="N1549" s="650">
        <v>3</v>
      </c>
      <c r="O1549" s="731">
        <v>1</v>
      </c>
      <c r="P1549" s="651">
        <v>13077.84</v>
      </c>
      <c r="Q1549" s="666">
        <v>1</v>
      </c>
      <c r="R1549" s="650">
        <v>3</v>
      </c>
      <c r="S1549" s="666">
        <v>1</v>
      </c>
      <c r="T1549" s="731">
        <v>1</v>
      </c>
      <c r="U1549" s="689">
        <v>1</v>
      </c>
    </row>
    <row r="1550" spans="1:21" ht="14.4" customHeight="1" x14ac:dyDescent="0.3">
      <c r="A1550" s="649">
        <v>21</v>
      </c>
      <c r="B1550" s="650" t="s">
        <v>581</v>
      </c>
      <c r="C1550" s="650">
        <v>89301212</v>
      </c>
      <c r="D1550" s="729" t="s">
        <v>5559</v>
      </c>
      <c r="E1550" s="730" t="s">
        <v>3651</v>
      </c>
      <c r="F1550" s="650" t="s">
        <v>3625</v>
      </c>
      <c r="G1550" s="650" t="s">
        <v>3724</v>
      </c>
      <c r="H1550" s="650" t="s">
        <v>582</v>
      </c>
      <c r="I1550" s="650" t="s">
        <v>5019</v>
      </c>
      <c r="J1550" s="650" t="s">
        <v>5020</v>
      </c>
      <c r="K1550" s="650" t="s">
        <v>5021</v>
      </c>
      <c r="L1550" s="651">
        <v>4351.75</v>
      </c>
      <c r="M1550" s="651">
        <v>39165.75</v>
      </c>
      <c r="N1550" s="650">
        <v>9</v>
      </c>
      <c r="O1550" s="731">
        <v>4</v>
      </c>
      <c r="P1550" s="651">
        <v>30462.25</v>
      </c>
      <c r="Q1550" s="666">
        <v>0.77777777777777779</v>
      </c>
      <c r="R1550" s="650">
        <v>7</v>
      </c>
      <c r="S1550" s="666">
        <v>0.77777777777777779</v>
      </c>
      <c r="T1550" s="731">
        <v>3</v>
      </c>
      <c r="U1550" s="689">
        <v>0.75</v>
      </c>
    </row>
    <row r="1551" spans="1:21" ht="14.4" customHeight="1" x14ac:dyDescent="0.3">
      <c r="A1551" s="649">
        <v>21</v>
      </c>
      <c r="B1551" s="650" t="s">
        <v>581</v>
      </c>
      <c r="C1551" s="650">
        <v>89301212</v>
      </c>
      <c r="D1551" s="729" t="s">
        <v>5559</v>
      </c>
      <c r="E1551" s="730" t="s">
        <v>3651</v>
      </c>
      <c r="F1551" s="650" t="s">
        <v>3625</v>
      </c>
      <c r="G1551" s="650" t="s">
        <v>3724</v>
      </c>
      <c r="H1551" s="650" t="s">
        <v>582</v>
      </c>
      <c r="I1551" s="650" t="s">
        <v>4530</v>
      </c>
      <c r="J1551" s="650" t="s">
        <v>4531</v>
      </c>
      <c r="K1551" s="650" t="s">
        <v>4532</v>
      </c>
      <c r="L1551" s="651">
        <v>4352.3999999999996</v>
      </c>
      <c r="M1551" s="651">
        <v>39171.599999999999</v>
      </c>
      <c r="N1551" s="650">
        <v>9</v>
      </c>
      <c r="O1551" s="731">
        <v>3</v>
      </c>
      <c r="P1551" s="651">
        <v>39171.599999999999</v>
      </c>
      <c r="Q1551" s="666">
        <v>1</v>
      </c>
      <c r="R1551" s="650">
        <v>9</v>
      </c>
      <c r="S1551" s="666">
        <v>1</v>
      </c>
      <c r="T1551" s="731">
        <v>3</v>
      </c>
      <c r="U1551" s="689">
        <v>1</v>
      </c>
    </row>
    <row r="1552" spans="1:21" ht="14.4" customHeight="1" x14ac:dyDescent="0.3">
      <c r="A1552" s="649">
        <v>21</v>
      </c>
      <c r="B1552" s="650" t="s">
        <v>581</v>
      </c>
      <c r="C1552" s="650">
        <v>89301212</v>
      </c>
      <c r="D1552" s="729" t="s">
        <v>5559</v>
      </c>
      <c r="E1552" s="730" t="s">
        <v>3651</v>
      </c>
      <c r="F1552" s="650" t="s">
        <v>3625</v>
      </c>
      <c r="G1552" s="650" t="s">
        <v>3724</v>
      </c>
      <c r="H1552" s="650" t="s">
        <v>582</v>
      </c>
      <c r="I1552" s="650" t="s">
        <v>1621</v>
      </c>
      <c r="J1552" s="650" t="s">
        <v>3725</v>
      </c>
      <c r="K1552" s="650" t="s">
        <v>3726</v>
      </c>
      <c r="L1552" s="651">
        <v>2787.72</v>
      </c>
      <c r="M1552" s="651">
        <v>25089.48</v>
      </c>
      <c r="N1552" s="650">
        <v>9</v>
      </c>
      <c r="O1552" s="731">
        <v>3</v>
      </c>
      <c r="P1552" s="651">
        <v>25089.48</v>
      </c>
      <c r="Q1552" s="666">
        <v>1</v>
      </c>
      <c r="R1552" s="650">
        <v>9</v>
      </c>
      <c r="S1552" s="666">
        <v>1</v>
      </c>
      <c r="T1552" s="731">
        <v>3</v>
      </c>
      <c r="U1552" s="689">
        <v>1</v>
      </c>
    </row>
    <row r="1553" spans="1:21" ht="14.4" customHeight="1" x14ac:dyDescent="0.3">
      <c r="A1553" s="649">
        <v>21</v>
      </c>
      <c r="B1553" s="650" t="s">
        <v>581</v>
      </c>
      <c r="C1553" s="650">
        <v>89301212</v>
      </c>
      <c r="D1553" s="729" t="s">
        <v>5559</v>
      </c>
      <c r="E1553" s="730" t="s">
        <v>3651</v>
      </c>
      <c r="F1553" s="650" t="s">
        <v>3625</v>
      </c>
      <c r="G1553" s="650" t="s">
        <v>3724</v>
      </c>
      <c r="H1553" s="650" t="s">
        <v>582</v>
      </c>
      <c r="I1553" s="650" t="s">
        <v>1621</v>
      </c>
      <c r="J1553" s="650" t="s">
        <v>3725</v>
      </c>
      <c r="K1553" s="650" t="s">
        <v>3726</v>
      </c>
      <c r="L1553" s="651">
        <v>2060.3000000000002</v>
      </c>
      <c r="M1553" s="651">
        <v>20603</v>
      </c>
      <c r="N1553" s="650">
        <v>10</v>
      </c>
      <c r="O1553" s="731">
        <v>3</v>
      </c>
      <c r="P1553" s="651">
        <v>20603</v>
      </c>
      <c r="Q1553" s="666">
        <v>1</v>
      </c>
      <c r="R1553" s="650">
        <v>10</v>
      </c>
      <c r="S1553" s="666">
        <v>1</v>
      </c>
      <c r="T1553" s="731">
        <v>3</v>
      </c>
      <c r="U1553" s="689">
        <v>1</v>
      </c>
    </row>
    <row r="1554" spans="1:21" ht="14.4" customHeight="1" x14ac:dyDescent="0.3">
      <c r="A1554" s="649">
        <v>21</v>
      </c>
      <c r="B1554" s="650" t="s">
        <v>581</v>
      </c>
      <c r="C1554" s="650">
        <v>89301212</v>
      </c>
      <c r="D1554" s="729" t="s">
        <v>5559</v>
      </c>
      <c r="E1554" s="730" t="s">
        <v>3651</v>
      </c>
      <c r="F1554" s="650" t="s">
        <v>3625</v>
      </c>
      <c r="G1554" s="650" t="s">
        <v>3724</v>
      </c>
      <c r="H1554" s="650" t="s">
        <v>582</v>
      </c>
      <c r="I1554" s="650" t="s">
        <v>1454</v>
      </c>
      <c r="J1554" s="650" t="s">
        <v>3857</v>
      </c>
      <c r="K1554" s="650" t="s">
        <v>3858</v>
      </c>
      <c r="L1554" s="651">
        <v>1545.22</v>
      </c>
      <c r="M1554" s="651">
        <v>20087.86</v>
      </c>
      <c r="N1554" s="650">
        <v>13</v>
      </c>
      <c r="O1554" s="731">
        <v>5</v>
      </c>
      <c r="P1554" s="651">
        <v>6180.88</v>
      </c>
      <c r="Q1554" s="666">
        <v>0.30769230769230771</v>
      </c>
      <c r="R1554" s="650">
        <v>4</v>
      </c>
      <c r="S1554" s="666">
        <v>0.30769230769230771</v>
      </c>
      <c r="T1554" s="731">
        <v>2</v>
      </c>
      <c r="U1554" s="689">
        <v>0.4</v>
      </c>
    </row>
    <row r="1555" spans="1:21" ht="14.4" customHeight="1" x14ac:dyDescent="0.3">
      <c r="A1555" s="649">
        <v>21</v>
      </c>
      <c r="B1555" s="650" t="s">
        <v>581</v>
      </c>
      <c r="C1555" s="650">
        <v>89301212</v>
      </c>
      <c r="D1555" s="729" t="s">
        <v>5559</v>
      </c>
      <c r="E1555" s="730" t="s">
        <v>3651</v>
      </c>
      <c r="F1555" s="650" t="s">
        <v>3625</v>
      </c>
      <c r="G1555" s="650" t="s">
        <v>3724</v>
      </c>
      <c r="H1555" s="650" t="s">
        <v>582</v>
      </c>
      <c r="I1555" s="650" t="s">
        <v>1454</v>
      </c>
      <c r="J1555" s="650" t="s">
        <v>3857</v>
      </c>
      <c r="K1555" s="650" t="s">
        <v>3858</v>
      </c>
      <c r="L1555" s="651">
        <v>2332.38</v>
      </c>
      <c r="M1555" s="651">
        <v>20991.420000000002</v>
      </c>
      <c r="N1555" s="650">
        <v>9</v>
      </c>
      <c r="O1555" s="731">
        <v>3</v>
      </c>
      <c r="P1555" s="651"/>
      <c r="Q1555" s="666">
        <v>0</v>
      </c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21</v>
      </c>
      <c r="B1556" s="650" t="s">
        <v>581</v>
      </c>
      <c r="C1556" s="650">
        <v>89301212</v>
      </c>
      <c r="D1556" s="729" t="s">
        <v>5559</v>
      </c>
      <c r="E1556" s="730" t="s">
        <v>3651</v>
      </c>
      <c r="F1556" s="650" t="s">
        <v>3625</v>
      </c>
      <c r="G1556" s="650" t="s">
        <v>3724</v>
      </c>
      <c r="H1556" s="650" t="s">
        <v>582</v>
      </c>
      <c r="I1556" s="650" t="s">
        <v>1144</v>
      </c>
      <c r="J1556" s="650" t="s">
        <v>3727</v>
      </c>
      <c r="K1556" s="650" t="s">
        <v>3728</v>
      </c>
      <c r="L1556" s="651">
        <v>880.88</v>
      </c>
      <c r="M1556" s="651">
        <v>2642.64</v>
      </c>
      <c r="N1556" s="650">
        <v>3</v>
      </c>
      <c r="O1556" s="731">
        <v>1</v>
      </c>
      <c r="P1556" s="651">
        <v>2642.64</v>
      </c>
      <c r="Q1556" s="666">
        <v>1</v>
      </c>
      <c r="R1556" s="650">
        <v>3</v>
      </c>
      <c r="S1556" s="666">
        <v>1</v>
      </c>
      <c r="T1556" s="731">
        <v>1</v>
      </c>
      <c r="U1556" s="689">
        <v>1</v>
      </c>
    </row>
    <row r="1557" spans="1:21" ht="14.4" customHeight="1" x14ac:dyDescent="0.3">
      <c r="A1557" s="649">
        <v>21</v>
      </c>
      <c r="B1557" s="650" t="s">
        <v>581</v>
      </c>
      <c r="C1557" s="650">
        <v>89301212</v>
      </c>
      <c r="D1557" s="729" t="s">
        <v>5559</v>
      </c>
      <c r="E1557" s="730" t="s">
        <v>3651</v>
      </c>
      <c r="F1557" s="650" t="s">
        <v>3625</v>
      </c>
      <c r="G1557" s="650" t="s">
        <v>3724</v>
      </c>
      <c r="H1557" s="650" t="s">
        <v>582</v>
      </c>
      <c r="I1557" s="650" t="s">
        <v>1144</v>
      </c>
      <c r="J1557" s="650" t="s">
        <v>3727</v>
      </c>
      <c r="K1557" s="650" t="s">
        <v>3728</v>
      </c>
      <c r="L1557" s="651">
        <v>515.07000000000005</v>
      </c>
      <c r="M1557" s="651">
        <v>13906.89</v>
      </c>
      <c r="N1557" s="650">
        <v>27</v>
      </c>
      <c r="O1557" s="731">
        <v>10</v>
      </c>
      <c r="P1557" s="651">
        <v>12361.68</v>
      </c>
      <c r="Q1557" s="666">
        <v>0.88888888888888895</v>
      </c>
      <c r="R1557" s="650">
        <v>24</v>
      </c>
      <c r="S1557" s="666">
        <v>0.88888888888888884</v>
      </c>
      <c r="T1557" s="731">
        <v>9</v>
      </c>
      <c r="U1557" s="689">
        <v>0.9</v>
      </c>
    </row>
    <row r="1558" spans="1:21" ht="14.4" customHeight="1" x14ac:dyDescent="0.3">
      <c r="A1558" s="649">
        <v>21</v>
      </c>
      <c r="B1558" s="650" t="s">
        <v>581</v>
      </c>
      <c r="C1558" s="650">
        <v>89301212</v>
      </c>
      <c r="D1558" s="729" t="s">
        <v>5559</v>
      </c>
      <c r="E1558" s="730" t="s">
        <v>3651</v>
      </c>
      <c r="F1558" s="650" t="s">
        <v>3625</v>
      </c>
      <c r="G1558" s="650" t="s">
        <v>3724</v>
      </c>
      <c r="H1558" s="650" t="s">
        <v>582</v>
      </c>
      <c r="I1558" s="650" t="s">
        <v>1330</v>
      </c>
      <c r="J1558" s="650" t="s">
        <v>3729</v>
      </c>
      <c r="K1558" s="650" t="s">
        <v>3730</v>
      </c>
      <c r="L1558" s="651">
        <v>1629.03</v>
      </c>
      <c r="M1558" s="651">
        <v>30951.57</v>
      </c>
      <c r="N1558" s="650">
        <v>19</v>
      </c>
      <c r="O1558" s="731">
        <v>7</v>
      </c>
      <c r="P1558" s="651">
        <v>26064.48</v>
      </c>
      <c r="Q1558" s="666">
        <v>0.84210526315789469</v>
      </c>
      <c r="R1558" s="650">
        <v>16</v>
      </c>
      <c r="S1558" s="666">
        <v>0.84210526315789469</v>
      </c>
      <c r="T1558" s="731">
        <v>6</v>
      </c>
      <c r="U1558" s="689">
        <v>0.8571428571428571</v>
      </c>
    </row>
    <row r="1559" spans="1:21" ht="14.4" customHeight="1" x14ac:dyDescent="0.3">
      <c r="A1559" s="649">
        <v>21</v>
      </c>
      <c r="B1559" s="650" t="s">
        <v>581</v>
      </c>
      <c r="C1559" s="650">
        <v>89301212</v>
      </c>
      <c r="D1559" s="729" t="s">
        <v>5559</v>
      </c>
      <c r="E1559" s="730" t="s">
        <v>3651</v>
      </c>
      <c r="F1559" s="650" t="s">
        <v>3625</v>
      </c>
      <c r="G1559" s="650" t="s">
        <v>3724</v>
      </c>
      <c r="H1559" s="650" t="s">
        <v>582</v>
      </c>
      <c r="I1559" s="650" t="s">
        <v>1330</v>
      </c>
      <c r="J1559" s="650" t="s">
        <v>3729</v>
      </c>
      <c r="K1559" s="650" t="s">
        <v>3730</v>
      </c>
      <c r="L1559" s="651">
        <v>1030.1500000000001</v>
      </c>
      <c r="M1559" s="651">
        <v>21633.15</v>
      </c>
      <c r="N1559" s="650">
        <v>21</v>
      </c>
      <c r="O1559" s="731">
        <v>7</v>
      </c>
      <c r="P1559" s="651">
        <v>18542.7</v>
      </c>
      <c r="Q1559" s="666">
        <v>0.8571428571428571</v>
      </c>
      <c r="R1559" s="650">
        <v>18</v>
      </c>
      <c r="S1559" s="666">
        <v>0.8571428571428571</v>
      </c>
      <c r="T1559" s="731">
        <v>6</v>
      </c>
      <c r="U1559" s="689">
        <v>0.8571428571428571</v>
      </c>
    </row>
    <row r="1560" spans="1:21" ht="14.4" customHeight="1" x14ac:dyDescent="0.3">
      <c r="A1560" s="649">
        <v>21</v>
      </c>
      <c r="B1560" s="650" t="s">
        <v>581</v>
      </c>
      <c r="C1560" s="650">
        <v>89301212</v>
      </c>
      <c r="D1560" s="729" t="s">
        <v>5559</v>
      </c>
      <c r="E1560" s="730" t="s">
        <v>3651</v>
      </c>
      <c r="F1560" s="650" t="s">
        <v>3625</v>
      </c>
      <c r="G1560" s="650" t="s">
        <v>3724</v>
      </c>
      <c r="H1560" s="650" t="s">
        <v>582</v>
      </c>
      <c r="I1560" s="650" t="s">
        <v>5022</v>
      </c>
      <c r="J1560" s="650" t="s">
        <v>5023</v>
      </c>
      <c r="K1560" s="650" t="s">
        <v>5024</v>
      </c>
      <c r="L1560" s="651">
        <v>4354.34</v>
      </c>
      <c r="M1560" s="651">
        <v>17417.36</v>
      </c>
      <c r="N1560" s="650">
        <v>4</v>
      </c>
      <c r="O1560" s="731">
        <v>1</v>
      </c>
      <c r="P1560" s="651">
        <v>17417.36</v>
      </c>
      <c r="Q1560" s="666">
        <v>1</v>
      </c>
      <c r="R1560" s="650">
        <v>4</v>
      </c>
      <c r="S1560" s="666">
        <v>1</v>
      </c>
      <c r="T1560" s="731">
        <v>1</v>
      </c>
      <c r="U1560" s="689">
        <v>1</v>
      </c>
    </row>
    <row r="1561" spans="1:21" ht="14.4" customHeight="1" x14ac:dyDescent="0.3">
      <c r="A1561" s="649">
        <v>21</v>
      </c>
      <c r="B1561" s="650" t="s">
        <v>581</v>
      </c>
      <c r="C1561" s="650">
        <v>89301212</v>
      </c>
      <c r="D1561" s="729" t="s">
        <v>5559</v>
      </c>
      <c r="E1561" s="730" t="s">
        <v>3651</v>
      </c>
      <c r="F1561" s="650" t="s">
        <v>3625</v>
      </c>
      <c r="G1561" s="650" t="s">
        <v>3724</v>
      </c>
      <c r="H1561" s="650" t="s">
        <v>582</v>
      </c>
      <c r="I1561" s="650" t="s">
        <v>4102</v>
      </c>
      <c r="J1561" s="650" t="s">
        <v>4103</v>
      </c>
      <c r="K1561" s="650" t="s">
        <v>4104</v>
      </c>
      <c r="L1561" s="651">
        <v>1063.3900000000001</v>
      </c>
      <c r="M1561" s="651">
        <v>6380.3400000000011</v>
      </c>
      <c r="N1561" s="650">
        <v>6</v>
      </c>
      <c r="O1561" s="731">
        <v>3</v>
      </c>
      <c r="P1561" s="651">
        <v>1063.3900000000001</v>
      </c>
      <c r="Q1561" s="666">
        <v>0.16666666666666666</v>
      </c>
      <c r="R1561" s="650">
        <v>1</v>
      </c>
      <c r="S1561" s="666">
        <v>0.16666666666666666</v>
      </c>
      <c r="T1561" s="731">
        <v>1</v>
      </c>
      <c r="U1561" s="689">
        <v>0.33333333333333331</v>
      </c>
    </row>
    <row r="1562" spans="1:21" ht="14.4" customHeight="1" x14ac:dyDescent="0.3">
      <c r="A1562" s="649">
        <v>21</v>
      </c>
      <c r="B1562" s="650" t="s">
        <v>581</v>
      </c>
      <c r="C1562" s="650">
        <v>89301212</v>
      </c>
      <c r="D1562" s="729" t="s">
        <v>5559</v>
      </c>
      <c r="E1562" s="730" t="s">
        <v>3651</v>
      </c>
      <c r="F1562" s="650" t="s">
        <v>3625</v>
      </c>
      <c r="G1562" s="650" t="s">
        <v>3724</v>
      </c>
      <c r="H1562" s="650" t="s">
        <v>582</v>
      </c>
      <c r="I1562" s="650" t="s">
        <v>4102</v>
      </c>
      <c r="J1562" s="650" t="s">
        <v>4103</v>
      </c>
      <c r="K1562" s="650" t="s">
        <v>4104</v>
      </c>
      <c r="L1562" s="651">
        <v>515.07000000000005</v>
      </c>
      <c r="M1562" s="651">
        <v>4120.5600000000004</v>
      </c>
      <c r="N1562" s="650">
        <v>8</v>
      </c>
      <c r="O1562" s="731">
        <v>4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21</v>
      </c>
      <c r="B1563" s="650" t="s">
        <v>581</v>
      </c>
      <c r="C1563" s="650">
        <v>89301212</v>
      </c>
      <c r="D1563" s="729" t="s">
        <v>5559</v>
      </c>
      <c r="E1563" s="730" t="s">
        <v>3651</v>
      </c>
      <c r="F1563" s="650" t="s">
        <v>3625</v>
      </c>
      <c r="G1563" s="650" t="s">
        <v>3724</v>
      </c>
      <c r="H1563" s="650" t="s">
        <v>582</v>
      </c>
      <c r="I1563" s="650" t="s">
        <v>5025</v>
      </c>
      <c r="J1563" s="650" t="s">
        <v>5026</v>
      </c>
      <c r="K1563" s="650" t="s">
        <v>5027</v>
      </c>
      <c r="L1563" s="651">
        <v>1416.77</v>
      </c>
      <c r="M1563" s="651">
        <v>4250.3099999999995</v>
      </c>
      <c r="N1563" s="650">
        <v>3</v>
      </c>
      <c r="O1563" s="731">
        <v>1</v>
      </c>
      <c r="P1563" s="651">
        <v>4250.3099999999995</v>
      </c>
      <c r="Q1563" s="666">
        <v>1</v>
      </c>
      <c r="R1563" s="650">
        <v>3</v>
      </c>
      <c r="S1563" s="666">
        <v>1</v>
      </c>
      <c r="T1563" s="731">
        <v>1</v>
      </c>
      <c r="U1563" s="689">
        <v>1</v>
      </c>
    </row>
    <row r="1564" spans="1:21" ht="14.4" customHeight="1" x14ac:dyDescent="0.3">
      <c r="A1564" s="649">
        <v>21</v>
      </c>
      <c r="B1564" s="650" t="s">
        <v>581</v>
      </c>
      <c r="C1564" s="650">
        <v>89301212</v>
      </c>
      <c r="D1564" s="729" t="s">
        <v>5559</v>
      </c>
      <c r="E1564" s="730" t="s">
        <v>3651</v>
      </c>
      <c r="F1564" s="650" t="s">
        <v>3625</v>
      </c>
      <c r="G1564" s="650" t="s">
        <v>3724</v>
      </c>
      <c r="H1564" s="650" t="s">
        <v>582</v>
      </c>
      <c r="I1564" s="650" t="s">
        <v>5028</v>
      </c>
      <c r="J1564" s="650" t="s">
        <v>5029</v>
      </c>
      <c r="K1564" s="650" t="s">
        <v>5030</v>
      </c>
      <c r="L1564" s="651">
        <v>4353.05</v>
      </c>
      <c r="M1564" s="651">
        <v>13059.150000000001</v>
      </c>
      <c r="N1564" s="650">
        <v>3</v>
      </c>
      <c r="O1564" s="731">
        <v>1</v>
      </c>
      <c r="P1564" s="651">
        <v>13059.150000000001</v>
      </c>
      <c r="Q1564" s="666">
        <v>1</v>
      </c>
      <c r="R1564" s="650">
        <v>3</v>
      </c>
      <c r="S1564" s="666">
        <v>1</v>
      </c>
      <c r="T1564" s="731">
        <v>1</v>
      </c>
      <c r="U1564" s="689">
        <v>1</v>
      </c>
    </row>
    <row r="1565" spans="1:21" ht="14.4" customHeight="1" x14ac:dyDescent="0.3">
      <c r="A1565" s="649">
        <v>21</v>
      </c>
      <c r="B1565" s="650" t="s">
        <v>581</v>
      </c>
      <c r="C1565" s="650">
        <v>89301212</v>
      </c>
      <c r="D1565" s="729" t="s">
        <v>5559</v>
      </c>
      <c r="E1565" s="730" t="s">
        <v>3651</v>
      </c>
      <c r="F1565" s="650" t="s">
        <v>3625</v>
      </c>
      <c r="G1565" s="650" t="s">
        <v>3724</v>
      </c>
      <c r="H1565" s="650" t="s">
        <v>582</v>
      </c>
      <c r="I1565" s="650" t="s">
        <v>5031</v>
      </c>
      <c r="J1565" s="650" t="s">
        <v>5032</v>
      </c>
      <c r="K1565" s="650" t="s">
        <v>5033</v>
      </c>
      <c r="L1565" s="651">
        <v>1063.33</v>
      </c>
      <c r="M1565" s="651">
        <v>9569.9699999999993</v>
      </c>
      <c r="N1565" s="650">
        <v>9</v>
      </c>
      <c r="O1565" s="731">
        <v>5</v>
      </c>
      <c r="P1565" s="651">
        <v>5316.65</v>
      </c>
      <c r="Q1565" s="666">
        <v>0.55555555555555558</v>
      </c>
      <c r="R1565" s="650">
        <v>5</v>
      </c>
      <c r="S1565" s="666">
        <v>0.55555555555555558</v>
      </c>
      <c r="T1565" s="731">
        <v>3</v>
      </c>
      <c r="U1565" s="689">
        <v>0.6</v>
      </c>
    </row>
    <row r="1566" spans="1:21" ht="14.4" customHeight="1" x14ac:dyDescent="0.3">
      <c r="A1566" s="649">
        <v>21</v>
      </c>
      <c r="B1566" s="650" t="s">
        <v>581</v>
      </c>
      <c r="C1566" s="650">
        <v>89301212</v>
      </c>
      <c r="D1566" s="729" t="s">
        <v>5559</v>
      </c>
      <c r="E1566" s="730" t="s">
        <v>3651</v>
      </c>
      <c r="F1566" s="650" t="s">
        <v>3625</v>
      </c>
      <c r="G1566" s="650" t="s">
        <v>3724</v>
      </c>
      <c r="H1566" s="650" t="s">
        <v>582</v>
      </c>
      <c r="I1566" s="650" t="s">
        <v>5034</v>
      </c>
      <c r="J1566" s="650" t="s">
        <v>5026</v>
      </c>
      <c r="K1566" s="650" t="s">
        <v>5027</v>
      </c>
      <c r="L1566" s="651">
        <v>1416.77</v>
      </c>
      <c r="M1566" s="651">
        <v>9917.39</v>
      </c>
      <c r="N1566" s="650">
        <v>7</v>
      </c>
      <c r="O1566" s="731">
        <v>3</v>
      </c>
      <c r="P1566" s="651">
        <v>9917.39</v>
      </c>
      <c r="Q1566" s="666">
        <v>1</v>
      </c>
      <c r="R1566" s="650">
        <v>7</v>
      </c>
      <c r="S1566" s="666">
        <v>1</v>
      </c>
      <c r="T1566" s="731">
        <v>3</v>
      </c>
      <c r="U1566" s="689">
        <v>1</v>
      </c>
    </row>
    <row r="1567" spans="1:21" ht="14.4" customHeight="1" x14ac:dyDescent="0.3">
      <c r="A1567" s="649">
        <v>21</v>
      </c>
      <c r="B1567" s="650" t="s">
        <v>581</v>
      </c>
      <c r="C1567" s="650">
        <v>89301212</v>
      </c>
      <c r="D1567" s="729" t="s">
        <v>5559</v>
      </c>
      <c r="E1567" s="730" t="s">
        <v>3651</v>
      </c>
      <c r="F1567" s="650" t="s">
        <v>3625</v>
      </c>
      <c r="G1567" s="650" t="s">
        <v>3731</v>
      </c>
      <c r="H1567" s="650" t="s">
        <v>1839</v>
      </c>
      <c r="I1567" s="650" t="s">
        <v>3077</v>
      </c>
      <c r="J1567" s="650" t="s">
        <v>3078</v>
      </c>
      <c r="K1567" s="650" t="s">
        <v>3568</v>
      </c>
      <c r="L1567" s="651">
        <v>3127.19</v>
      </c>
      <c r="M1567" s="651">
        <v>3127.19</v>
      </c>
      <c r="N1567" s="650">
        <v>1</v>
      </c>
      <c r="O1567" s="731">
        <v>0.5</v>
      </c>
      <c r="P1567" s="651">
        <v>3127.19</v>
      </c>
      <c r="Q1567" s="666">
        <v>1</v>
      </c>
      <c r="R1567" s="650">
        <v>1</v>
      </c>
      <c r="S1567" s="666">
        <v>1</v>
      </c>
      <c r="T1567" s="731">
        <v>0.5</v>
      </c>
      <c r="U1567" s="689">
        <v>1</v>
      </c>
    </row>
    <row r="1568" spans="1:21" ht="14.4" customHeight="1" x14ac:dyDescent="0.3">
      <c r="A1568" s="649">
        <v>21</v>
      </c>
      <c r="B1568" s="650" t="s">
        <v>581</v>
      </c>
      <c r="C1568" s="650">
        <v>89301212</v>
      </c>
      <c r="D1568" s="729" t="s">
        <v>5559</v>
      </c>
      <c r="E1568" s="730" t="s">
        <v>3651</v>
      </c>
      <c r="F1568" s="650" t="s">
        <v>3625</v>
      </c>
      <c r="G1568" s="650" t="s">
        <v>3731</v>
      </c>
      <c r="H1568" s="650" t="s">
        <v>1839</v>
      </c>
      <c r="I1568" s="650" t="s">
        <v>5035</v>
      </c>
      <c r="J1568" s="650" t="s">
        <v>5036</v>
      </c>
      <c r="K1568" s="650" t="s">
        <v>5037</v>
      </c>
      <c r="L1568" s="651">
        <v>4283.43</v>
      </c>
      <c r="M1568" s="651">
        <v>8566.86</v>
      </c>
      <c r="N1568" s="650">
        <v>2</v>
      </c>
      <c r="O1568" s="731">
        <v>1</v>
      </c>
      <c r="P1568" s="651">
        <v>4283.43</v>
      </c>
      <c r="Q1568" s="666">
        <v>0.5</v>
      </c>
      <c r="R1568" s="650">
        <v>1</v>
      </c>
      <c r="S1568" s="666">
        <v>0.5</v>
      </c>
      <c r="T1568" s="731">
        <v>0.5</v>
      </c>
      <c r="U1568" s="689">
        <v>0.5</v>
      </c>
    </row>
    <row r="1569" spans="1:21" ht="14.4" customHeight="1" x14ac:dyDescent="0.3">
      <c r="A1569" s="649">
        <v>21</v>
      </c>
      <c r="B1569" s="650" t="s">
        <v>581</v>
      </c>
      <c r="C1569" s="650">
        <v>89301212</v>
      </c>
      <c r="D1569" s="729" t="s">
        <v>5559</v>
      </c>
      <c r="E1569" s="730" t="s">
        <v>3651</v>
      </c>
      <c r="F1569" s="650" t="s">
        <v>3625</v>
      </c>
      <c r="G1569" s="650" t="s">
        <v>5038</v>
      </c>
      <c r="H1569" s="650" t="s">
        <v>582</v>
      </c>
      <c r="I1569" s="650" t="s">
        <v>2500</v>
      </c>
      <c r="J1569" s="650" t="s">
        <v>5039</v>
      </c>
      <c r="K1569" s="650" t="s">
        <v>5040</v>
      </c>
      <c r="L1569" s="651">
        <v>62.93</v>
      </c>
      <c r="M1569" s="651">
        <v>125.86</v>
      </c>
      <c r="N1569" s="650">
        <v>2</v>
      </c>
      <c r="O1569" s="731">
        <v>1</v>
      </c>
      <c r="P1569" s="651"/>
      <c r="Q1569" s="666">
        <v>0</v>
      </c>
      <c r="R1569" s="650"/>
      <c r="S1569" s="666">
        <v>0</v>
      </c>
      <c r="T1569" s="731"/>
      <c r="U1569" s="689">
        <v>0</v>
      </c>
    </row>
    <row r="1570" spans="1:21" ht="14.4" customHeight="1" x14ac:dyDescent="0.3">
      <c r="A1570" s="649">
        <v>21</v>
      </c>
      <c r="B1570" s="650" t="s">
        <v>581</v>
      </c>
      <c r="C1570" s="650">
        <v>89301212</v>
      </c>
      <c r="D1570" s="729" t="s">
        <v>5559</v>
      </c>
      <c r="E1570" s="730" t="s">
        <v>3651</v>
      </c>
      <c r="F1570" s="650" t="s">
        <v>3625</v>
      </c>
      <c r="G1570" s="650" t="s">
        <v>5038</v>
      </c>
      <c r="H1570" s="650" t="s">
        <v>582</v>
      </c>
      <c r="I1570" s="650" t="s">
        <v>5041</v>
      </c>
      <c r="J1570" s="650" t="s">
        <v>5042</v>
      </c>
      <c r="K1570" s="650" t="s">
        <v>3572</v>
      </c>
      <c r="L1570" s="651">
        <v>0</v>
      </c>
      <c r="M1570" s="651">
        <v>0</v>
      </c>
      <c r="N1570" s="650">
        <v>1</v>
      </c>
      <c r="O1570" s="731">
        <v>1</v>
      </c>
      <c r="P1570" s="651"/>
      <c r="Q1570" s="666"/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21</v>
      </c>
      <c r="B1571" s="650" t="s">
        <v>581</v>
      </c>
      <c r="C1571" s="650">
        <v>89301212</v>
      </c>
      <c r="D1571" s="729" t="s">
        <v>5559</v>
      </c>
      <c r="E1571" s="730" t="s">
        <v>3651</v>
      </c>
      <c r="F1571" s="650" t="s">
        <v>3625</v>
      </c>
      <c r="G1571" s="650" t="s">
        <v>5038</v>
      </c>
      <c r="H1571" s="650" t="s">
        <v>582</v>
      </c>
      <c r="I1571" s="650" t="s">
        <v>5043</v>
      </c>
      <c r="J1571" s="650" t="s">
        <v>5042</v>
      </c>
      <c r="K1571" s="650" t="s">
        <v>3930</v>
      </c>
      <c r="L1571" s="651">
        <v>0</v>
      </c>
      <c r="M1571" s="651">
        <v>0</v>
      </c>
      <c r="N1571" s="650">
        <v>1</v>
      </c>
      <c r="O1571" s="731">
        <v>0.5</v>
      </c>
      <c r="P1571" s="651"/>
      <c r="Q1571" s="666"/>
      <c r="R1571" s="650"/>
      <c r="S1571" s="666">
        <v>0</v>
      </c>
      <c r="T1571" s="731"/>
      <c r="U1571" s="689">
        <v>0</v>
      </c>
    </row>
    <row r="1572" spans="1:21" ht="14.4" customHeight="1" x14ac:dyDescent="0.3">
      <c r="A1572" s="649">
        <v>21</v>
      </c>
      <c r="B1572" s="650" t="s">
        <v>581</v>
      </c>
      <c r="C1572" s="650">
        <v>89301212</v>
      </c>
      <c r="D1572" s="729" t="s">
        <v>5559</v>
      </c>
      <c r="E1572" s="730" t="s">
        <v>3651</v>
      </c>
      <c r="F1572" s="650" t="s">
        <v>3625</v>
      </c>
      <c r="G1572" s="650" t="s">
        <v>3732</v>
      </c>
      <c r="H1572" s="650" t="s">
        <v>582</v>
      </c>
      <c r="I1572" s="650" t="s">
        <v>4356</v>
      </c>
      <c r="J1572" s="650" t="s">
        <v>3734</v>
      </c>
      <c r="K1572" s="650" t="s">
        <v>3738</v>
      </c>
      <c r="L1572" s="651">
        <v>66.599999999999994</v>
      </c>
      <c r="M1572" s="651">
        <v>199.79999999999998</v>
      </c>
      <c r="N1572" s="650">
        <v>3</v>
      </c>
      <c r="O1572" s="731">
        <v>2</v>
      </c>
      <c r="P1572" s="651">
        <v>66.599999999999994</v>
      </c>
      <c r="Q1572" s="666">
        <v>0.33333333333333331</v>
      </c>
      <c r="R1572" s="650">
        <v>1</v>
      </c>
      <c r="S1572" s="666">
        <v>0.33333333333333331</v>
      </c>
      <c r="T1572" s="731">
        <v>0.5</v>
      </c>
      <c r="U1572" s="689">
        <v>0.25</v>
      </c>
    </row>
    <row r="1573" spans="1:21" ht="14.4" customHeight="1" x14ac:dyDescent="0.3">
      <c r="A1573" s="649">
        <v>21</v>
      </c>
      <c r="B1573" s="650" t="s">
        <v>581</v>
      </c>
      <c r="C1573" s="650">
        <v>89301212</v>
      </c>
      <c r="D1573" s="729" t="s">
        <v>5559</v>
      </c>
      <c r="E1573" s="730" t="s">
        <v>3651</v>
      </c>
      <c r="F1573" s="650" t="s">
        <v>3625</v>
      </c>
      <c r="G1573" s="650" t="s">
        <v>3732</v>
      </c>
      <c r="H1573" s="650" t="s">
        <v>582</v>
      </c>
      <c r="I1573" s="650" t="s">
        <v>3736</v>
      </c>
      <c r="J1573" s="650" t="s">
        <v>3737</v>
      </c>
      <c r="K1573" s="650" t="s">
        <v>3735</v>
      </c>
      <c r="L1573" s="651">
        <v>0</v>
      </c>
      <c r="M1573" s="651">
        <v>0</v>
      </c>
      <c r="N1573" s="650">
        <v>2</v>
      </c>
      <c r="O1573" s="731">
        <v>1.5</v>
      </c>
      <c r="P1573" s="651">
        <v>0</v>
      </c>
      <c r="Q1573" s="666"/>
      <c r="R1573" s="650">
        <v>1</v>
      </c>
      <c r="S1573" s="666">
        <v>0.5</v>
      </c>
      <c r="T1573" s="731">
        <v>0.5</v>
      </c>
      <c r="U1573" s="689">
        <v>0.33333333333333331</v>
      </c>
    </row>
    <row r="1574" spans="1:21" ht="14.4" customHeight="1" x14ac:dyDescent="0.3">
      <c r="A1574" s="649">
        <v>21</v>
      </c>
      <c r="B1574" s="650" t="s">
        <v>581</v>
      </c>
      <c r="C1574" s="650">
        <v>89301212</v>
      </c>
      <c r="D1574" s="729" t="s">
        <v>5559</v>
      </c>
      <c r="E1574" s="730" t="s">
        <v>3651</v>
      </c>
      <c r="F1574" s="650" t="s">
        <v>3625</v>
      </c>
      <c r="G1574" s="650" t="s">
        <v>3732</v>
      </c>
      <c r="H1574" s="650" t="s">
        <v>582</v>
      </c>
      <c r="I1574" s="650" t="s">
        <v>1002</v>
      </c>
      <c r="J1574" s="650" t="s">
        <v>3737</v>
      </c>
      <c r="K1574" s="650" t="s">
        <v>3738</v>
      </c>
      <c r="L1574" s="651">
        <v>66.599999999999994</v>
      </c>
      <c r="M1574" s="651">
        <v>1198.8000000000002</v>
      </c>
      <c r="N1574" s="650">
        <v>18</v>
      </c>
      <c r="O1574" s="731">
        <v>13</v>
      </c>
      <c r="P1574" s="651">
        <v>532.80000000000007</v>
      </c>
      <c r="Q1574" s="666">
        <v>0.44444444444444442</v>
      </c>
      <c r="R1574" s="650">
        <v>8</v>
      </c>
      <c r="S1574" s="666">
        <v>0.44444444444444442</v>
      </c>
      <c r="T1574" s="731">
        <v>4.5</v>
      </c>
      <c r="U1574" s="689">
        <v>0.34615384615384615</v>
      </c>
    </row>
    <row r="1575" spans="1:21" ht="14.4" customHeight="1" x14ac:dyDescent="0.3">
      <c r="A1575" s="649">
        <v>21</v>
      </c>
      <c r="B1575" s="650" t="s">
        <v>581</v>
      </c>
      <c r="C1575" s="650">
        <v>89301212</v>
      </c>
      <c r="D1575" s="729" t="s">
        <v>5559</v>
      </c>
      <c r="E1575" s="730" t="s">
        <v>3651</v>
      </c>
      <c r="F1575" s="650" t="s">
        <v>3625</v>
      </c>
      <c r="G1575" s="650" t="s">
        <v>3859</v>
      </c>
      <c r="H1575" s="650" t="s">
        <v>1839</v>
      </c>
      <c r="I1575" s="650" t="s">
        <v>3860</v>
      </c>
      <c r="J1575" s="650" t="s">
        <v>3573</v>
      </c>
      <c r="K1575" s="650" t="s">
        <v>3861</v>
      </c>
      <c r="L1575" s="651">
        <v>561.54</v>
      </c>
      <c r="M1575" s="651">
        <v>561.54</v>
      </c>
      <c r="N1575" s="650">
        <v>1</v>
      </c>
      <c r="O1575" s="731">
        <v>0.5</v>
      </c>
      <c r="P1575" s="651"/>
      <c r="Q1575" s="666">
        <v>0</v>
      </c>
      <c r="R1575" s="650"/>
      <c r="S1575" s="666">
        <v>0</v>
      </c>
      <c r="T1575" s="731"/>
      <c r="U1575" s="689">
        <v>0</v>
      </c>
    </row>
    <row r="1576" spans="1:21" ht="14.4" customHeight="1" x14ac:dyDescent="0.3">
      <c r="A1576" s="649">
        <v>21</v>
      </c>
      <c r="B1576" s="650" t="s">
        <v>581</v>
      </c>
      <c r="C1576" s="650">
        <v>89301212</v>
      </c>
      <c r="D1576" s="729" t="s">
        <v>5559</v>
      </c>
      <c r="E1576" s="730" t="s">
        <v>3651</v>
      </c>
      <c r="F1576" s="650" t="s">
        <v>3625</v>
      </c>
      <c r="G1576" s="650" t="s">
        <v>3859</v>
      </c>
      <c r="H1576" s="650" t="s">
        <v>1839</v>
      </c>
      <c r="I1576" s="650" t="s">
        <v>3960</v>
      </c>
      <c r="J1576" s="650" t="s">
        <v>3501</v>
      </c>
      <c r="K1576" s="650" t="s">
        <v>3961</v>
      </c>
      <c r="L1576" s="651">
        <v>887.05</v>
      </c>
      <c r="M1576" s="651">
        <v>4435.25</v>
      </c>
      <c r="N1576" s="650">
        <v>5</v>
      </c>
      <c r="O1576" s="731">
        <v>2</v>
      </c>
      <c r="P1576" s="651">
        <v>887.05</v>
      </c>
      <c r="Q1576" s="666">
        <v>0.19999999999999998</v>
      </c>
      <c r="R1576" s="650">
        <v>1</v>
      </c>
      <c r="S1576" s="666">
        <v>0.2</v>
      </c>
      <c r="T1576" s="731">
        <v>0.5</v>
      </c>
      <c r="U1576" s="689">
        <v>0.25</v>
      </c>
    </row>
    <row r="1577" spans="1:21" ht="14.4" customHeight="1" x14ac:dyDescent="0.3">
      <c r="A1577" s="649">
        <v>21</v>
      </c>
      <c r="B1577" s="650" t="s">
        <v>581</v>
      </c>
      <c r="C1577" s="650">
        <v>89301212</v>
      </c>
      <c r="D1577" s="729" t="s">
        <v>5559</v>
      </c>
      <c r="E1577" s="730" t="s">
        <v>3651</v>
      </c>
      <c r="F1577" s="650" t="s">
        <v>3625</v>
      </c>
      <c r="G1577" s="650" t="s">
        <v>4147</v>
      </c>
      <c r="H1577" s="650" t="s">
        <v>582</v>
      </c>
      <c r="I1577" s="650" t="s">
        <v>891</v>
      </c>
      <c r="J1577" s="650" t="s">
        <v>892</v>
      </c>
      <c r="K1577" s="650" t="s">
        <v>4545</v>
      </c>
      <c r="L1577" s="651">
        <v>163.9</v>
      </c>
      <c r="M1577" s="651">
        <v>655.6</v>
      </c>
      <c r="N1577" s="650">
        <v>4</v>
      </c>
      <c r="O1577" s="731">
        <v>3</v>
      </c>
      <c r="P1577" s="651">
        <v>327.8</v>
      </c>
      <c r="Q1577" s="666">
        <v>0.5</v>
      </c>
      <c r="R1577" s="650">
        <v>2</v>
      </c>
      <c r="S1577" s="666">
        <v>0.5</v>
      </c>
      <c r="T1577" s="731">
        <v>1</v>
      </c>
      <c r="U1577" s="689">
        <v>0.33333333333333331</v>
      </c>
    </row>
    <row r="1578" spans="1:21" ht="14.4" customHeight="1" x14ac:dyDescent="0.3">
      <c r="A1578" s="649">
        <v>21</v>
      </c>
      <c r="B1578" s="650" t="s">
        <v>581</v>
      </c>
      <c r="C1578" s="650">
        <v>89301212</v>
      </c>
      <c r="D1578" s="729" t="s">
        <v>5559</v>
      </c>
      <c r="E1578" s="730" t="s">
        <v>3651</v>
      </c>
      <c r="F1578" s="650" t="s">
        <v>3625</v>
      </c>
      <c r="G1578" s="650" t="s">
        <v>4710</v>
      </c>
      <c r="H1578" s="650" t="s">
        <v>582</v>
      </c>
      <c r="I1578" s="650" t="s">
        <v>1298</v>
      </c>
      <c r="J1578" s="650" t="s">
        <v>4711</v>
      </c>
      <c r="K1578" s="650" t="s">
        <v>4712</v>
      </c>
      <c r="L1578" s="651">
        <v>0</v>
      </c>
      <c r="M1578" s="651">
        <v>0</v>
      </c>
      <c r="N1578" s="650">
        <v>2</v>
      </c>
      <c r="O1578" s="731">
        <v>1</v>
      </c>
      <c r="P1578" s="651">
        <v>0</v>
      </c>
      <c r="Q1578" s="666"/>
      <c r="R1578" s="650">
        <v>2</v>
      </c>
      <c r="S1578" s="666">
        <v>1</v>
      </c>
      <c r="T1578" s="731">
        <v>1</v>
      </c>
      <c r="U1578" s="689">
        <v>1</v>
      </c>
    </row>
    <row r="1579" spans="1:21" ht="14.4" customHeight="1" x14ac:dyDescent="0.3">
      <c r="A1579" s="649">
        <v>21</v>
      </c>
      <c r="B1579" s="650" t="s">
        <v>581</v>
      </c>
      <c r="C1579" s="650">
        <v>89301212</v>
      </c>
      <c r="D1579" s="729" t="s">
        <v>5559</v>
      </c>
      <c r="E1579" s="730" t="s">
        <v>3651</v>
      </c>
      <c r="F1579" s="650" t="s">
        <v>3625</v>
      </c>
      <c r="G1579" s="650" t="s">
        <v>3741</v>
      </c>
      <c r="H1579" s="650" t="s">
        <v>582</v>
      </c>
      <c r="I1579" s="650" t="s">
        <v>3968</v>
      </c>
      <c r="J1579" s="650" t="s">
        <v>1635</v>
      </c>
      <c r="K1579" s="650" t="s">
        <v>3969</v>
      </c>
      <c r="L1579" s="651">
        <v>949.83</v>
      </c>
      <c r="M1579" s="651">
        <v>949.83</v>
      </c>
      <c r="N1579" s="650">
        <v>1</v>
      </c>
      <c r="O1579" s="731">
        <v>1</v>
      </c>
      <c r="P1579" s="651"/>
      <c r="Q1579" s="666">
        <v>0</v>
      </c>
      <c r="R1579" s="650"/>
      <c r="S1579" s="666">
        <v>0</v>
      </c>
      <c r="T1579" s="731"/>
      <c r="U1579" s="689">
        <v>0</v>
      </c>
    </row>
    <row r="1580" spans="1:21" ht="14.4" customHeight="1" x14ac:dyDescent="0.3">
      <c r="A1580" s="649">
        <v>21</v>
      </c>
      <c r="B1580" s="650" t="s">
        <v>581</v>
      </c>
      <c r="C1580" s="650">
        <v>89301212</v>
      </c>
      <c r="D1580" s="729" t="s">
        <v>5559</v>
      </c>
      <c r="E1580" s="730" t="s">
        <v>3651</v>
      </c>
      <c r="F1580" s="650" t="s">
        <v>3625</v>
      </c>
      <c r="G1580" s="650" t="s">
        <v>3741</v>
      </c>
      <c r="H1580" s="650" t="s">
        <v>582</v>
      </c>
      <c r="I1580" s="650" t="s">
        <v>4546</v>
      </c>
      <c r="J1580" s="650" t="s">
        <v>2769</v>
      </c>
      <c r="K1580" s="650" t="s">
        <v>4547</v>
      </c>
      <c r="L1580" s="651">
        <v>1753.54</v>
      </c>
      <c r="M1580" s="651">
        <v>5260.62</v>
      </c>
      <c r="N1580" s="650">
        <v>3</v>
      </c>
      <c r="O1580" s="731">
        <v>2</v>
      </c>
      <c r="P1580" s="651">
        <v>1753.54</v>
      </c>
      <c r="Q1580" s="666">
        <v>0.33333333333333331</v>
      </c>
      <c r="R1580" s="650">
        <v>1</v>
      </c>
      <c r="S1580" s="666">
        <v>0.33333333333333331</v>
      </c>
      <c r="T1580" s="731">
        <v>1</v>
      </c>
      <c r="U1580" s="689">
        <v>0.5</v>
      </c>
    </row>
    <row r="1581" spans="1:21" ht="14.4" customHeight="1" x14ac:dyDescent="0.3">
      <c r="A1581" s="649">
        <v>21</v>
      </c>
      <c r="B1581" s="650" t="s">
        <v>581</v>
      </c>
      <c r="C1581" s="650">
        <v>89301212</v>
      </c>
      <c r="D1581" s="729" t="s">
        <v>5559</v>
      </c>
      <c r="E1581" s="730" t="s">
        <v>3651</v>
      </c>
      <c r="F1581" s="650" t="s">
        <v>3625</v>
      </c>
      <c r="G1581" s="650" t="s">
        <v>3679</v>
      </c>
      <c r="H1581" s="650" t="s">
        <v>582</v>
      </c>
      <c r="I1581" s="650" t="s">
        <v>3680</v>
      </c>
      <c r="J1581" s="650" t="s">
        <v>777</v>
      </c>
      <c r="K1581" s="650" t="s">
        <v>2994</v>
      </c>
      <c r="L1581" s="651">
        <v>0</v>
      </c>
      <c r="M1581" s="651">
        <v>0</v>
      </c>
      <c r="N1581" s="650">
        <v>2</v>
      </c>
      <c r="O1581" s="731">
        <v>1.5</v>
      </c>
      <c r="P1581" s="651"/>
      <c r="Q1581" s="666"/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21</v>
      </c>
      <c r="B1582" s="650" t="s">
        <v>581</v>
      </c>
      <c r="C1582" s="650">
        <v>89301212</v>
      </c>
      <c r="D1582" s="729" t="s">
        <v>5559</v>
      </c>
      <c r="E1582" s="730" t="s">
        <v>3651</v>
      </c>
      <c r="F1582" s="650" t="s">
        <v>3625</v>
      </c>
      <c r="G1582" s="650" t="s">
        <v>3679</v>
      </c>
      <c r="H1582" s="650" t="s">
        <v>582</v>
      </c>
      <c r="I1582" s="650" t="s">
        <v>776</v>
      </c>
      <c r="J1582" s="650" t="s">
        <v>777</v>
      </c>
      <c r="K1582" s="650" t="s">
        <v>4361</v>
      </c>
      <c r="L1582" s="651">
        <v>40.36</v>
      </c>
      <c r="M1582" s="651">
        <v>443.96000000000004</v>
      </c>
      <c r="N1582" s="650">
        <v>11</v>
      </c>
      <c r="O1582" s="731">
        <v>9</v>
      </c>
      <c r="P1582" s="651">
        <v>201.8</v>
      </c>
      <c r="Q1582" s="666">
        <v>0.45454545454545453</v>
      </c>
      <c r="R1582" s="650">
        <v>5</v>
      </c>
      <c r="S1582" s="666">
        <v>0.45454545454545453</v>
      </c>
      <c r="T1582" s="731">
        <v>4.5</v>
      </c>
      <c r="U1582" s="689">
        <v>0.5</v>
      </c>
    </row>
    <row r="1583" spans="1:21" ht="14.4" customHeight="1" x14ac:dyDescent="0.3">
      <c r="A1583" s="649">
        <v>21</v>
      </c>
      <c r="B1583" s="650" t="s">
        <v>581</v>
      </c>
      <c r="C1583" s="650">
        <v>89301212</v>
      </c>
      <c r="D1583" s="729" t="s">
        <v>5559</v>
      </c>
      <c r="E1583" s="730" t="s">
        <v>3651</v>
      </c>
      <c r="F1583" s="650" t="s">
        <v>3625</v>
      </c>
      <c r="G1583" s="650" t="s">
        <v>3862</v>
      </c>
      <c r="H1583" s="650" t="s">
        <v>582</v>
      </c>
      <c r="I1583" s="650" t="s">
        <v>5044</v>
      </c>
      <c r="J1583" s="650" t="s">
        <v>5045</v>
      </c>
      <c r="K1583" s="650" t="s">
        <v>5046</v>
      </c>
      <c r="L1583" s="651">
        <v>53.12</v>
      </c>
      <c r="M1583" s="651">
        <v>53.12</v>
      </c>
      <c r="N1583" s="650">
        <v>1</v>
      </c>
      <c r="O1583" s="731">
        <v>0.5</v>
      </c>
      <c r="P1583" s="651">
        <v>53.12</v>
      </c>
      <c r="Q1583" s="666">
        <v>1</v>
      </c>
      <c r="R1583" s="650">
        <v>1</v>
      </c>
      <c r="S1583" s="666">
        <v>1</v>
      </c>
      <c r="T1583" s="731">
        <v>0.5</v>
      </c>
      <c r="U1583" s="689">
        <v>1</v>
      </c>
    </row>
    <row r="1584" spans="1:21" ht="14.4" customHeight="1" x14ac:dyDescent="0.3">
      <c r="A1584" s="649">
        <v>21</v>
      </c>
      <c r="B1584" s="650" t="s">
        <v>581</v>
      </c>
      <c r="C1584" s="650">
        <v>89301212</v>
      </c>
      <c r="D1584" s="729" t="s">
        <v>5559</v>
      </c>
      <c r="E1584" s="730" t="s">
        <v>3651</v>
      </c>
      <c r="F1584" s="650" t="s">
        <v>3625</v>
      </c>
      <c r="G1584" s="650" t="s">
        <v>4553</v>
      </c>
      <c r="H1584" s="650" t="s">
        <v>582</v>
      </c>
      <c r="I1584" s="650" t="s">
        <v>1353</v>
      </c>
      <c r="J1584" s="650" t="s">
        <v>1354</v>
      </c>
      <c r="K1584" s="650" t="s">
        <v>4554</v>
      </c>
      <c r="L1584" s="651">
        <v>31.84</v>
      </c>
      <c r="M1584" s="651">
        <v>1146.24</v>
      </c>
      <c r="N1584" s="650">
        <v>36</v>
      </c>
      <c r="O1584" s="731">
        <v>9.5</v>
      </c>
      <c r="P1584" s="651">
        <v>668.64</v>
      </c>
      <c r="Q1584" s="666">
        <v>0.58333333333333337</v>
      </c>
      <c r="R1584" s="650">
        <v>21</v>
      </c>
      <c r="S1584" s="666">
        <v>0.58333333333333337</v>
      </c>
      <c r="T1584" s="731">
        <v>5</v>
      </c>
      <c r="U1584" s="689">
        <v>0.52631578947368418</v>
      </c>
    </row>
    <row r="1585" spans="1:21" ht="14.4" customHeight="1" x14ac:dyDescent="0.3">
      <c r="A1585" s="649">
        <v>21</v>
      </c>
      <c r="B1585" s="650" t="s">
        <v>581</v>
      </c>
      <c r="C1585" s="650">
        <v>89301212</v>
      </c>
      <c r="D1585" s="729" t="s">
        <v>5559</v>
      </c>
      <c r="E1585" s="730" t="s">
        <v>3651</v>
      </c>
      <c r="F1585" s="650" t="s">
        <v>3625</v>
      </c>
      <c r="G1585" s="650" t="s">
        <v>4553</v>
      </c>
      <c r="H1585" s="650" t="s">
        <v>582</v>
      </c>
      <c r="I1585" s="650" t="s">
        <v>1170</v>
      </c>
      <c r="J1585" s="650" t="s">
        <v>1171</v>
      </c>
      <c r="K1585" s="650" t="s">
        <v>4355</v>
      </c>
      <c r="L1585" s="651">
        <v>63.67</v>
      </c>
      <c r="M1585" s="651">
        <v>3565.52</v>
      </c>
      <c r="N1585" s="650">
        <v>56</v>
      </c>
      <c r="O1585" s="731">
        <v>16.5</v>
      </c>
      <c r="P1585" s="651">
        <v>2419.46</v>
      </c>
      <c r="Q1585" s="666">
        <v>0.6785714285714286</v>
      </c>
      <c r="R1585" s="650">
        <v>38</v>
      </c>
      <c r="S1585" s="666">
        <v>0.6785714285714286</v>
      </c>
      <c r="T1585" s="731">
        <v>10.5</v>
      </c>
      <c r="U1585" s="689">
        <v>0.63636363636363635</v>
      </c>
    </row>
    <row r="1586" spans="1:21" ht="14.4" customHeight="1" x14ac:dyDescent="0.3">
      <c r="A1586" s="649">
        <v>21</v>
      </c>
      <c r="B1586" s="650" t="s">
        <v>581</v>
      </c>
      <c r="C1586" s="650">
        <v>89301212</v>
      </c>
      <c r="D1586" s="729" t="s">
        <v>5559</v>
      </c>
      <c r="E1586" s="730" t="s">
        <v>3651</v>
      </c>
      <c r="F1586" s="650" t="s">
        <v>3625</v>
      </c>
      <c r="G1586" s="650" t="s">
        <v>3675</v>
      </c>
      <c r="H1586" s="650" t="s">
        <v>582</v>
      </c>
      <c r="I1586" s="650" t="s">
        <v>2164</v>
      </c>
      <c r="J1586" s="650" t="s">
        <v>2165</v>
      </c>
      <c r="K1586" s="650" t="s">
        <v>3676</v>
      </c>
      <c r="L1586" s="651">
        <v>50.27</v>
      </c>
      <c r="M1586" s="651">
        <v>150.81</v>
      </c>
      <c r="N1586" s="650">
        <v>3</v>
      </c>
      <c r="O1586" s="731">
        <v>2</v>
      </c>
      <c r="P1586" s="651">
        <v>100.54</v>
      </c>
      <c r="Q1586" s="666">
        <v>0.66666666666666674</v>
      </c>
      <c r="R1586" s="650">
        <v>2</v>
      </c>
      <c r="S1586" s="666">
        <v>0.66666666666666663</v>
      </c>
      <c r="T1586" s="731">
        <v>1</v>
      </c>
      <c r="U1586" s="689">
        <v>0.5</v>
      </c>
    </row>
    <row r="1587" spans="1:21" ht="14.4" customHeight="1" x14ac:dyDescent="0.3">
      <c r="A1587" s="649">
        <v>21</v>
      </c>
      <c r="B1587" s="650" t="s">
        <v>581</v>
      </c>
      <c r="C1587" s="650">
        <v>89301212</v>
      </c>
      <c r="D1587" s="729" t="s">
        <v>5559</v>
      </c>
      <c r="E1587" s="730" t="s">
        <v>3651</v>
      </c>
      <c r="F1587" s="650" t="s">
        <v>3625</v>
      </c>
      <c r="G1587" s="650" t="s">
        <v>4362</v>
      </c>
      <c r="H1587" s="650" t="s">
        <v>582</v>
      </c>
      <c r="I1587" s="650" t="s">
        <v>710</v>
      </c>
      <c r="J1587" s="650" t="s">
        <v>711</v>
      </c>
      <c r="K1587" s="650" t="s">
        <v>4363</v>
      </c>
      <c r="L1587" s="651">
        <v>26.17</v>
      </c>
      <c r="M1587" s="651">
        <v>209.36</v>
      </c>
      <c r="N1587" s="650">
        <v>8</v>
      </c>
      <c r="O1587" s="731">
        <v>1.5</v>
      </c>
      <c r="P1587" s="651"/>
      <c r="Q1587" s="666">
        <v>0</v>
      </c>
      <c r="R1587" s="650"/>
      <c r="S1587" s="666">
        <v>0</v>
      </c>
      <c r="T1587" s="731"/>
      <c r="U1587" s="689">
        <v>0</v>
      </c>
    </row>
    <row r="1588" spans="1:21" ht="14.4" customHeight="1" x14ac:dyDescent="0.3">
      <c r="A1588" s="649">
        <v>21</v>
      </c>
      <c r="B1588" s="650" t="s">
        <v>581</v>
      </c>
      <c r="C1588" s="650">
        <v>89301212</v>
      </c>
      <c r="D1588" s="729" t="s">
        <v>5559</v>
      </c>
      <c r="E1588" s="730" t="s">
        <v>3651</v>
      </c>
      <c r="F1588" s="650" t="s">
        <v>3625</v>
      </c>
      <c r="G1588" s="650" t="s">
        <v>4362</v>
      </c>
      <c r="H1588" s="650" t="s">
        <v>582</v>
      </c>
      <c r="I1588" s="650" t="s">
        <v>710</v>
      </c>
      <c r="J1588" s="650" t="s">
        <v>711</v>
      </c>
      <c r="K1588" s="650" t="s">
        <v>4363</v>
      </c>
      <c r="L1588" s="651">
        <v>28.52</v>
      </c>
      <c r="M1588" s="651">
        <v>57.04</v>
      </c>
      <c r="N1588" s="650">
        <v>2</v>
      </c>
      <c r="O1588" s="731">
        <v>0.5</v>
      </c>
      <c r="P1588" s="651"/>
      <c r="Q1588" s="666">
        <v>0</v>
      </c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21</v>
      </c>
      <c r="B1589" s="650" t="s">
        <v>581</v>
      </c>
      <c r="C1589" s="650">
        <v>89301212</v>
      </c>
      <c r="D1589" s="729" t="s">
        <v>5559</v>
      </c>
      <c r="E1589" s="730" t="s">
        <v>3651</v>
      </c>
      <c r="F1589" s="650" t="s">
        <v>3625</v>
      </c>
      <c r="G1589" s="650" t="s">
        <v>3981</v>
      </c>
      <c r="H1589" s="650" t="s">
        <v>582</v>
      </c>
      <c r="I1589" s="650" t="s">
        <v>3982</v>
      </c>
      <c r="J1589" s="650" t="s">
        <v>3983</v>
      </c>
      <c r="K1589" s="650" t="s">
        <v>2831</v>
      </c>
      <c r="L1589" s="651">
        <v>10256.77</v>
      </c>
      <c r="M1589" s="651">
        <v>246162.48000000004</v>
      </c>
      <c r="N1589" s="650">
        <v>24</v>
      </c>
      <c r="O1589" s="731">
        <v>12</v>
      </c>
      <c r="P1589" s="651">
        <v>164108.32000000004</v>
      </c>
      <c r="Q1589" s="666">
        <v>0.66666666666666674</v>
      </c>
      <c r="R1589" s="650">
        <v>16</v>
      </c>
      <c r="S1589" s="666">
        <v>0.66666666666666663</v>
      </c>
      <c r="T1589" s="731">
        <v>7.5</v>
      </c>
      <c r="U1589" s="689">
        <v>0.625</v>
      </c>
    </row>
    <row r="1590" spans="1:21" ht="14.4" customHeight="1" x14ac:dyDescent="0.3">
      <c r="A1590" s="649">
        <v>21</v>
      </c>
      <c r="B1590" s="650" t="s">
        <v>581</v>
      </c>
      <c r="C1590" s="650">
        <v>89301212</v>
      </c>
      <c r="D1590" s="729" t="s">
        <v>5559</v>
      </c>
      <c r="E1590" s="730" t="s">
        <v>3651</v>
      </c>
      <c r="F1590" s="650" t="s">
        <v>3625</v>
      </c>
      <c r="G1590" s="650" t="s">
        <v>3981</v>
      </c>
      <c r="H1590" s="650" t="s">
        <v>1839</v>
      </c>
      <c r="I1590" s="650" t="s">
        <v>4216</v>
      </c>
      <c r="J1590" s="650" t="s">
        <v>4217</v>
      </c>
      <c r="K1590" s="650" t="s">
        <v>2831</v>
      </c>
      <c r="L1590" s="651">
        <v>10256.77</v>
      </c>
      <c r="M1590" s="651">
        <v>20513.54</v>
      </c>
      <c r="N1590" s="650">
        <v>2</v>
      </c>
      <c r="O1590" s="731">
        <v>0.5</v>
      </c>
      <c r="P1590" s="651">
        <v>20513.54</v>
      </c>
      <c r="Q1590" s="666">
        <v>1</v>
      </c>
      <c r="R1590" s="650">
        <v>2</v>
      </c>
      <c r="S1590" s="666">
        <v>1</v>
      </c>
      <c r="T1590" s="731">
        <v>0.5</v>
      </c>
      <c r="U1590" s="689">
        <v>1</v>
      </c>
    </row>
    <row r="1591" spans="1:21" ht="14.4" customHeight="1" x14ac:dyDescent="0.3">
      <c r="A1591" s="649">
        <v>21</v>
      </c>
      <c r="B1591" s="650" t="s">
        <v>581</v>
      </c>
      <c r="C1591" s="650">
        <v>89301212</v>
      </c>
      <c r="D1591" s="729" t="s">
        <v>5559</v>
      </c>
      <c r="E1591" s="730" t="s">
        <v>3651</v>
      </c>
      <c r="F1591" s="650" t="s">
        <v>3625</v>
      </c>
      <c r="G1591" s="650" t="s">
        <v>5047</v>
      </c>
      <c r="H1591" s="650" t="s">
        <v>582</v>
      </c>
      <c r="I1591" s="650" t="s">
        <v>5048</v>
      </c>
      <c r="J1591" s="650" t="s">
        <v>5049</v>
      </c>
      <c r="K1591" s="650" t="s">
        <v>3541</v>
      </c>
      <c r="L1591" s="651">
        <v>364.22</v>
      </c>
      <c r="M1591" s="651">
        <v>1092.6600000000001</v>
      </c>
      <c r="N1591" s="650">
        <v>3</v>
      </c>
      <c r="O1591" s="731">
        <v>0.5</v>
      </c>
      <c r="P1591" s="651">
        <v>1092.6600000000001</v>
      </c>
      <c r="Q1591" s="666">
        <v>1</v>
      </c>
      <c r="R1591" s="650">
        <v>3</v>
      </c>
      <c r="S1591" s="666">
        <v>1</v>
      </c>
      <c r="T1591" s="731">
        <v>0.5</v>
      </c>
      <c r="U1591" s="689">
        <v>1</v>
      </c>
    </row>
    <row r="1592" spans="1:21" ht="14.4" customHeight="1" x14ac:dyDescent="0.3">
      <c r="A1592" s="649">
        <v>21</v>
      </c>
      <c r="B1592" s="650" t="s">
        <v>581</v>
      </c>
      <c r="C1592" s="650">
        <v>89301212</v>
      </c>
      <c r="D1592" s="729" t="s">
        <v>5559</v>
      </c>
      <c r="E1592" s="730" t="s">
        <v>3651</v>
      </c>
      <c r="F1592" s="650" t="s">
        <v>3625</v>
      </c>
      <c r="G1592" s="650" t="s">
        <v>4219</v>
      </c>
      <c r="H1592" s="650" t="s">
        <v>1839</v>
      </c>
      <c r="I1592" s="650" t="s">
        <v>4724</v>
      </c>
      <c r="J1592" s="650" t="s">
        <v>2253</v>
      </c>
      <c r="K1592" s="650" t="s">
        <v>4725</v>
      </c>
      <c r="L1592" s="651">
        <v>0</v>
      </c>
      <c r="M1592" s="651">
        <v>0</v>
      </c>
      <c r="N1592" s="650">
        <v>2</v>
      </c>
      <c r="O1592" s="731">
        <v>1</v>
      </c>
      <c r="P1592" s="651"/>
      <c r="Q1592" s="666"/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21</v>
      </c>
      <c r="B1593" s="650" t="s">
        <v>581</v>
      </c>
      <c r="C1593" s="650">
        <v>89301212</v>
      </c>
      <c r="D1593" s="729" t="s">
        <v>5559</v>
      </c>
      <c r="E1593" s="730" t="s">
        <v>3651</v>
      </c>
      <c r="F1593" s="650" t="s">
        <v>3625</v>
      </c>
      <c r="G1593" s="650" t="s">
        <v>4563</v>
      </c>
      <c r="H1593" s="650" t="s">
        <v>582</v>
      </c>
      <c r="I1593" s="650" t="s">
        <v>2269</v>
      </c>
      <c r="J1593" s="650" t="s">
        <v>2270</v>
      </c>
      <c r="K1593" s="650" t="s">
        <v>4509</v>
      </c>
      <c r="L1593" s="651">
        <v>0</v>
      </c>
      <c r="M1593" s="651">
        <v>0</v>
      </c>
      <c r="N1593" s="650">
        <v>1</v>
      </c>
      <c r="O1593" s="731">
        <v>1</v>
      </c>
      <c r="P1593" s="651">
        <v>0</v>
      </c>
      <c r="Q1593" s="666"/>
      <c r="R1593" s="650">
        <v>1</v>
      </c>
      <c r="S1593" s="666">
        <v>1</v>
      </c>
      <c r="T1593" s="731">
        <v>1</v>
      </c>
      <c r="U1593" s="689">
        <v>1</v>
      </c>
    </row>
    <row r="1594" spans="1:21" ht="14.4" customHeight="1" x14ac:dyDescent="0.3">
      <c r="A1594" s="649">
        <v>21</v>
      </c>
      <c r="B1594" s="650" t="s">
        <v>581</v>
      </c>
      <c r="C1594" s="650">
        <v>89301212</v>
      </c>
      <c r="D1594" s="729" t="s">
        <v>5559</v>
      </c>
      <c r="E1594" s="730" t="s">
        <v>3651</v>
      </c>
      <c r="F1594" s="650" t="s">
        <v>3625</v>
      </c>
      <c r="G1594" s="650" t="s">
        <v>4563</v>
      </c>
      <c r="H1594" s="650" t="s">
        <v>582</v>
      </c>
      <c r="I1594" s="650" t="s">
        <v>5050</v>
      </c>
      <c r="J1594" s="650" t="s">
        <v>5051</v>
      </c>
      <c r="K1594" s="650" t="s">
        <v>5052</v>
      </c>
      <c r="L1594" s="651">
        <v>0</v>
      </c>
      <c r="M1594" s="651">
        <v>0</v>
      </c>
      <c r="N1594" s="650">
        <v>3</v>
      </c>
      <c r="O1594" s="731">
        <v>1.5</v>
      </c>
      <c r="P1594" s="651">
        <v>0</v>
      </c>
      <c r="Q1594" s="666"/>
      <c r="R1594" s="650">
        <v>2</v>
      </c>
      <c r="S1594" s="666">
        <v>0.66666666666666663</v>
      </c>
      <c r="T1594" s="731">
        <v>1</v>
      </c>
      <c r="U1594" s="689">
        <v>0.66666666666666663</v>
      </c>
    </row>
    <row r="1595" spans="1:21" ht="14.4" customHeight="1" x14ac:dyDescent="0.3">
      <c r="A1595" s="649">
        <v>21</v>
      </c>
      <c r="B1595" s="650" t="s">
        <v>581</v>
      </c>
      <c r="C1595" s="650">
        <v>89301212</v>
      </c>
      <c r="D1595" s="729" t="s">
        <v>5559</v>
      </c>
      <c r="E1595" s="730" t="s">
        <v>3651</v>
      </c>
      <c r="F1595" s="650" t="s">
        <v>3625</v>
      </c>
      <c r="G1595" s="650" t="s">
        <v>3754</v>
      </c>
      <c r="H1595" s="650" t="s">
        <v>582</v>
      </c>
      <c r="I1595" s="650" t="s">
        <v>871</v>
      </c>
      <c r="J1595" s="650" t="s">
        <v>3755</v>
      </c>
      <c r="K1595" s="650" t="s">
        <v>3756</v>
      </c>
      <c r="L1595" s="651">
        <v>72.05</v>
      </c>
      <c r="M1595" s="651">
        <v>504.34999999999997</v>
      </c>
      <c r="N1595" s="650">
        <v>7</v>
      </c>
      <c r="O1595" s="731">
        <v>2.5</v>
      </c>
      <c r="P1595" s="651">
        <v>288.2</v>
      </c>
      <c r="Q1595" s="666">
        <v>0.5714285714285714</v>
      </c>
      <c r="R1595" s="650">
        <v>4</v>
      </c>
      <c r="S1595" s="666">
        <v>0.5714285714285714</v>
      </c>
      <c r="T1595" s="731">
        <v>1.5</v>
      </c>
      <c r="U1595" s="689">
        <v>0.6</v>
      </c>
    </row>
    <row r="1596" spans="1:21" ht="14.4" customHeight="1" x14ac:dyDescent="0.3">
      <c r="A1596" s="649">
        <v>21</v>
      </c>
      <c r="B1596" s="650" t="s">
        <v>581</v>
      </c>
      <c r="C1596" s="650">
        <v>89301212</v>
      </c>
      <c r="D1596" s="729" t="s">
        <v>5559</v>
      </c>
      <c r="E1596" s="730" t="s">
        <v>3651</v>
      </c>
      <c r="F1596" s="650" t="s">
        <v>3625</v>
      </c>
      <c r="G1596" s="650" t="s">
        <v>3754</v>
      </c>
      <c r="H1596" s="650" t="s">
        <v>582</v>
      </c>
      <c r="I1596" s="650" t="s">
        <v>871</v>
      </c>
      <c r="J1596" s="650" t="s">
        <v>3755</v>
      </c>
      <c r="K1596" s="650" t="s">
        <v>3756</v>
      </c>
      <c r="L1596" s="651">
        <v>77.36</v>
      </c>
      <c r="M1596" s="651">
        <v>232.07999999999998</v>
      </c>
      <c r="N1596" s="650">
        <v>3</v>
      </c>
      <c r="O1596" s="731">
        <v>1</v>
      </c>
      <c r="P1596" s="651">
        <v>232.07999999999998</v>
      </c>
      <c r="Q1596" s="666">
        <v>1</v>
      </c>
      <c r="R1596" s="650">
        <v>3</v>
      </c>
      <c r="S1596" s="666">
        <v>1</v>
      </c>
      <c r="T1596" s="731">
        <v>1</v>
      </c>
      <c r="U1596" s="689">
        <v>1</v>
      </c>
    </row>
    <row r="1597" spans="1:21" ht="14.4" customHeight="1" x14ac:dyDescent="0.3">
      <c r="A1597" s="649">
        <v>21</v>
      </c>
      <c r="B1597" s="650" t="s">
        <v>581</v>
      </c>
      <c r="C1597" s="650">
        <v>89301212</v>
      </c>
      <c r="D1597" s="729" t="s">
        <v>5559</v>
      </c>
      <c r="E1597" s="730" t="s">
        <v>3651</v>
      </c>
      <c r="F1597" s="650" t="s">
        <v>3625</v>
      </c>
      <c r="G1597" s="650" t="s">
        <v>3754</v>
      </c>
      <c r="H1597" s="650" t="s">
        <v>582</v>
      </c>
      <c r="I1597" s="650" t="s">
        <v>3757</v>
      </c>
      <c r="J1597" s="650" t="s">
        <v>3755</v>
      </c>
      <c r="K1597" s="650" t="s">
        <v>3756</v>
      </c>
      <c r="L1597" s="651">
        <v>0</v>
      </c>
      <c r="M1597" s="651">
        <v>0</v>
      </c>
      <c r="N1597" s="650">
        <v>6</v>
      </c>
      <c r="O1597" s="731">
        <v>2</v>
      </c>
      <c r="P1597" s="651">
        <v>0</v>
      </c>
      <c r="Q1597" s="666"/>
      <c r="R1597" s="650">
        <v>3</v>
      </c>
      <c r="S1597" s="666">
        <v>0.5</v>
      </c>
      <c r="T1597" s="731">
        <v>1</v>
      </c>
      <c r="U1597" s="689">
        <v>0.5</v>
      </c>
    </row>
    <row r="1598" spans="1:21" ht="14.4" customHeight="1" x14ac:dyDescent="0.3">
      <c r="A1598" s="649">
        <v>21</v>
      </c>
      <c r="B1598" s="650" t="s">
        <v>581</v>
      </c>
      <c r="C1598" s="650">
        <v>89301212</v>
      </c>
      <c r="D1598" s="729" t="s">
        <v>5559</v>
      </c>
      <c r="E1598" s="730" t="s">
        <v>3651</v>
      </c>
      <c r="F1598" s="650" t="s">
        <v>3625</v>
      </c>
      <c r="G1598" s="650" t="s">
        <v>5053</v>
      </c>
      <c r="H1598" s="650" t="s">
        <v>582</v>
      </c>
      <c r="I1598" s="650" t="s">
        <v>5054</v>
      </c>
      <c r="J1598" s="650" t="s">
        <v>5055</v>
      </c>
      <c r="K1598" s="650" t="s">
        <v>5056</v>
      </c>
      <c r="L1598" s="651">
        <v>41.83</v>
      </c>
      <c r="M1598" s="651">
        <v>41.83</v>
      </c>
      <c r="N1598" s="650">
        <v>1</v>
      </c>
      <c r="O1598" s="731">
        <v>0.5</v>
      </c>
      <c r="P1598" s="651">
        <v>41.83</v>
      </c>
      <c r="Q1598" s="666">
        <v>1</v>
      </c>
      <c r="R1598" s="650">
        <v>1</v>
      </c>
      <c r="S1598" s="666">
        <v>1</v>
      </c>
      <c r="T1598" s="731">
        <v>0.5</v>
      </c>
      <c r="U1598" s="689">
        <v>1</v>
      </c>
    </row>
    <row r="1599" spans="1:21" ht="14.4" customHeight="1" x14ac:dyDescent="0.3">
      <c r="A1599" s="649">
        <v>21</v>
      </c>
      <c r="B1599" s="650" t="s">
        <v>581</v>
      </c>
      <c r="C1599" s="650">
        <v>89301212</v>
      </c>
      <c r="D1599" s="729" t="s">
        <v>5559</v>
      </c>
      <c r="E1599" s="730" t="s">
        <v>3651</v>
      </c>
      <c r="F1599" s="650" t="s">
        <v>3625</v>
      </c>
      <c r="G1599" s="650" t="s">
        <v>3758</v>
      </c>
      <c r="H1599" s="650" t="s">
        <v>582</v>
      </c>
      <c r="I1599" s="650" t="s">
        <v>4811</v>
      </c>
      <c r="J1599" s="650" t="s">
        <v>4114</v>
      </c>
      <c r="K1599" s="650" t="s">
        <v>1774</v>
      </c>
      <c r="L1599" s="651">
        <v>0</v>
      </c>
      <c r="M1599" s="651">
        <v>0</v>
      </c>
      <c r="N1599" s="650">
        <v>1</v>
      </c>
      <c r="O1599" s="731">
        <v>0.5</v>
      </c>
      <c r="P1599" s="651"/>
      <c r="Q1599" s="666"/>
      <c r="R1599" s="650"/>
      <c r="S1599" s="666">
        <v>0</v>
      </c>
      <c r="T1599" s="731"/>
      <c r="U1599" s="689">
        <v>0</v>
      </c>
    </row>
    <row r="1600" spans="1:21" ht="14.4" customHeight="1" x14ac:dyDescent="0.3">
      <c r="A1600" s="649">
        <v>21</v>
      </c>
      <c r="B1600" s="650" t="s">
        <v>581</v>
      </c>
      <c r="C1600" s="650">
        <v>89301212</v>
      </c>
      <c r="D1600" s="729" t="s">
        <v>5559</v>
      </c>
      <c r="E1600" s="730" t="s">
        <v>3651</v>
      </c>
      <c r="F1600" s="650" t="s">
        <v>3625</v>
      </c>
      <c r="G1600" s="650" t="s">
        <v>3758</v>
      </c>
      <c r="H1600" s="650" t="s">
        <v>582</v>
      </c>
      <c r="I1600" s="650" t="s">
        <v>5057</v>
      </c>
      <c r="J1600" s="650" t="s">
        <v>5058</v>
      </c>
      <c r="K1600" s="650" t="s">
        <v>5059</v>
      </c>
      <c r="L1600" s="651">
        <v>61.29</v>
      </c>
      <c r="M1600" s="651">
        <v>61.29</v>
      </c>
      <c r="N1600" s="650">
        <v>1</v>
      </c>
      <c r="O1600" s="731">
        <v>1</v>
      </c>
      <c r="P1600" s="651"/>
      <c r="Q1600" s="666">
        <v>0</v>
      </c>
      <c r="R1600" s="650"/>
      <c r="S1600" s="666">
        <v>0</v>
      </c>
      <c r="T1600" s="731"/>
      <c r="U1600" s="689">
        <v>0</v>
      </c>
    </row>
    <row r="1601" spans="1:21" ht="14.4" customHeight="1" x14ac:dyDescent="0.3">
      <c r="A1601" s="649">
        <v>21</v>
      </c>
      <c r="B1601" s="650" t="s">
        <v>581</v>
      </c>
      <c r="C1601" s="650">
        <v>89301212</v>
      </c>
      <c r="D1601" s="729" t="s">
        <v>5559</v>
      </c>
      <c r="E1601" s="730" t="s">
        <v>3651</v>
      </c>
      <c r="F1601" s="650" t="s">
        <v>3625</v>
      </c>
      <c r="G1601" s="650" t="s">
        <v>3984</v>
      </c>
      <c r="H1601" s="650" t="s">
        <v>582</v>
      </c>
      <c r="I1601" s="650" t="s">
        <v>3985</v>
      </c>
      <c r="J1601" s="650" t="s">
        <v>1307</v>
      </c>
      <c r="K1601" s="650" t="s">
        <v>3986</v>
      </c>
      <c r="L1601" s="651">
        <v>0</v>
      </c>
      <c r="M1601" s="651">
        <v>0</v>
      </c>
      <c r="N1601" s="650">
        <v>2</v>
      </c>
      <c r="O1601" s="731">
        <v>1</v>
      </c>
      <c r="P1601" s="651"/>
      <c r="Q1601" s="666"/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21</v>
      </c>
      <c r="B1602" s="650" t="s">
        <v>581</v>
      </c>
      <c r="C1602" s="650">
        <v>89301212</v>
      </c>
      <c r="D1602" s="729" t="s">
        <v>5559</v>
      </c>
      <c r="E1602" s="730" t="s">
        <v>3651</v>
      </c>
      <c r="F1602" s="650" t="s">
        <v>3625</v>
      </c>
      <c r="G1602" s="650" t="s">
        <v>4368</v>
      </c>
      <c r="H1602" s="650" t="s">
        <v>582</v>
      </c>
      <c r="I1602" s="650" t="s">
        <v>4369</v>
      </c>
      <c r="J1602" s="650" t="s">
        <v>4370</v>
      </c>
      <c r="K1602" s="650" t="s">
        <v>3518</v>
      </c>
      <c r="L1602" s="651">
        <v>8264.7900000000009</v>
      </c>
      <c r="M1602" s="651">
        <v>66118.320000000007</v>
      </c>
      <c r="N1602" s="650">
        <v>8</v>
      </c>
      <c r="O1602" s="731">
        <v>2</v>
      </c>
      <c r="P1602" s="651">
        <v>66118.320000000007</v>
      </c>
      <c r="Q1602" s="666">
        <v>1</v>
      </c>
      <c r="R1602" s="650">
        <v>8</v>
      </c>
      <c r="S1602" s="666">
        <v>1</v>
      </c>
      <c r="T1602" s="731">
        <v>2</v>
      </c>
      <c r="U1602" s="689">
        <v>1</v>
      </c>
    </row>
    <row r="1603" spans="1:21" ht="14.4" customHeight="1" x14ac:dyDescent="0.3">
      <c r="A1603" s="649">
        <v>21</v>
      </c>
      <c r="B1603" s="650" t="s">
        <v>581</v>
      </c>
      <c r="C1603" s="650">
        <v>89301212</v>
      </c>
      <c r="D1603" s="729" t="s">
        <v>5559</v>
      </c>
      <c r="E1603" s="730" t="s">
        <v>3651</v>
      </c>
      <c r="F1603" s="650" t="s">
        <v>3625</v>
      </c>
      <c r="G1603" s="650" t="s">
        <v>4368</v>
      </c>
      <c r="H1603" s="650" t="s">
        <v>582</v>
      </c>
      <c r="I1603" s="650" t="s">
        <v>4369</v>
      </c>
      <c r="J1603" s="650" t="s">
        <v>4370</v>
      </c>
      <c r="K1603" s="650" t="s">
        <v>3518</v>
      </c>
      <c r="L1603" s="651">
        <v>4002.14</v>
      </c>
      <c r="M1603" s="651">
        <v>12006.42</v>
      </c>
      <c r="N1603" s="650">
        <v>3</v>
      </c>
      <c r="O1603" s="731">
        <v>1</v>
      </c>
      <c r="P1603" s="651">
        <v>12006.42</v>
      </c>
      <c r="Q1603" s="666">
        <v>1</v>
      </c>
      <c r="R1603" s="650">
        <v>3</v>
      </c>
      <c r="S1603" s="666">
        <v>1</v>
      </c>
      <c r="T1603" s="731">
        <v>1</v>
      </c>
      <c r="U1603" s="689">
        <v>1</v>
      </c>
    </row>
    <row r="1604" spans="1:21" ht="14.4" customHeight="1" x14ac:dyDescent="0.3">
      <c r="A1604" s="649">
        <v>21</v>
      </c>
      <c r="B1604" s="650" t="s">
        <v>581</v>
      </c>
      <c r="C1604" s="650">
        <v>89301212</v>
      </c>
      <c r="D1604" s="729" t="s">
        <v>5559</v>
      </c>
      <c r="E1604" s="730" t="s">
        <v>3651</v>
      </c>
      <c r="F1604" s="650" t="s">
        <v>3625</v>
      </c>
      <c r="G1604" s="650" t="s">
        <v>3987</v>
      </c>
      <c r="H1604" s="650" t="s">
        <v>582</v>
      </c>
      <c r="I1604" s="650" t="s">
        <v>3988</v>
      </c>
      <c r="J1604" s="650" t="s">
        <v>3989</v>
      </c>
      <c r="K1604" s="650" t="s">
        <v>3990</v>
      </c>
      <c r="L1604" s="651">
        <v>5889.88</v>
      </c>
      <c r="M1604" s="651">
        <v>17669.64</v>
      </c>
      <c r="N1604" s="650">
        <v>3</v>
      </c>
      <c r="O1604" s="731">
        <v>1</v>
      </c>
      <c r="P1604" s="651"/>
      <c r="Q1604" s="666">
        <v>0</v>
      </c>
      <c r="R1604" s="650"/>
      <c r="S1604" s="666">
        <v>0</v>
      </c>
      <c r="T1604" s="731"/>
      <c r="U1604" s="689">
        <v>0</v>
      </c>
    </row>
    <row r="1605" spans="1:21" ht="14.4" customHeight="1" x14ac:dyDescent="0.3">
      <c r="A1605" s="649">
        <v>21</v>
      </c>
      <c r="B1605" s="650" t="s">
        <v>581</v>
      </c>
      <c r="C1605" s="650">
        <v>89301212</v>
      </c>
      <c r="D1605" s="729" t="s">
        <v>5559</v>
      </c>
      <c r="E1605" s="730" t="s">
        <v>3651</v>
      </c>
      <c r="F1605" s="650" t="s">
        <v>3625</v>
      </c>
      <c r="G1605" s="650" t="s">
        <v>3987</v>
      </c>
      <c r="H1605" s="650" t="s">
        <v>582</v>
      </c>
      <c r="I1605" s="650" t="s">
        <v>4460</v>
      </c>
      <c r="J1605" s="650" t="s">
        <v>4458</v>
      </c>
      <c r="K1605" s="650" t="s">
        <v>4459</v>
      </c>
      <c r="L1605" s="651">
        <v>6196.71</v>
      </c>
      <c r="M1605" s="651">
        <v>117737.49</v>
      </c>
      <c r="N1605" s="650">
        <v>19</v>
      </c>
      <c r="O1605" s="731">
        <v>5</v>
      </c>
      <c r="P1605" s="651">
        <v>74360.52</v>
      </c>
      <c r="Q1605" s="666">
        <v>0.63157894736842102</v>
      </c>
      <c r="R1605" s="650">
        <v>12</v>
      </c>
      <c r="S1605" s="666">
        <v>0.63157894736842102</v>
      </c>
      <c r="T1605" s="731">
        <v>3</v>
      </c>
      <c r="U1605" s="689">
        <v>0.6</v>
      </c>
    </row>
    <row r="1606" spans="1:21" ht="14.4" customHeight="1" x14ac:dyDescent="0.3">
      <c r="A1606" s="649">
        <v>21</v>
      </c>
      <c r="B1606" s="650" t="s">
        <v>581</v>
      </c>
      <c r="C1606" s="650">
        <v>89301212</v>
      </c>
      <c r="D1606" s="729" t="s">
        <v>5559</v>
      </c>
      <c r="E1606" s="730" t="s">
        <v>3651</v>
      </c>
      <c r="F1606" s="650" t="s">
        <v>3625</v>
      </c>
      <c r="G1606" s="650" t="s">
        <v>3867</v>
      </c>
      <c r="H1606" s="650" t="s">
        <v>582</v>
      </c>
      <c r="I1606" s="650" t="s">
        <v>2350</v>
      </c>
      <c r="J1606" s="650" t="s">
        <v>2351</v>
      </c>
      <c r="K1606" s="650" t="s">
        <v>5060</v>
      </c>
      <c r="L1606" s="651">
        <v>709.97</v>
      </c>
      <c r="M1606" s="651">
        <v>1419.94</v>
      </c>
      <c r="N1606" s="650">
        <v>2</v>
      </c>
      <c r="O1606" s="731">
        <v>1.5</v>
      </c>
      <c r="P1606" s="651"/>
      <c r="Q1606" s="666">
        <v>0</v>
      </c>
      <c r="R1606" s="650"/>
      <c r="S1606" s="666">
        <v>0</v>
      </c>
      <c r="T1606" s="731"/>
      <c r="U1606" s="689">
        <v>0</v>
      </c>
    </row>
    <row r="1607" spans="1:21" ht="14.4" customHeight="1" x14ac:dyDescent="0.3">
      <c r="A1607" s="649">
        <v>21</v>
      </c>
      <c r="B1607" s="650" t="s">
        <v>581</v>
      </c>
      <c r="C1607" s="650">
        <v>89301212</v>
      </c>
      <c r="D1607" s="729" t="s">
        <v>5559</v>
      </c>
      <c r="E1607" s="730" t="s">
        <v>3651</v>
      </c>
      <c r="F1607" s="650" t="s">
        <v>3625</v>
      </c>
      <c r="G1607" s="650" t="s">
        <v>4117</v>
      </c>
      <c r="H1607" s="650" t="s">
        <v>1839</v>
      </c>
      <c r="I1607" s="650" t="s">
        <v>5061</v>
      </c>
      <c r="J1607" s="650" t="s">
        <v>4119</v>
      </c>
      <c r="K1607" s="650" t="s">
        <v>5062</v>
      </c>
      <c r="L1607" s="651">
        <v>465.7</v>
      </c>
      <c r="M1607" s="651">
        <v>465.7</v>
      </c>
      <c r="N1607" s="650">
        <v>1</v>
      </c>
      <c r="O1607" s="731">
        <v>0.5</v>
      </c>
      <c r="P1607" s="651">
        <v>465.7</v>
      </c>
      <c r="Q1607" s="666">
        <v>1</v>
      </c>
      <c r="R1607" s="650">
        <v>1</v>
      </c>
      <c r="S1607" s="666">
        <v>1</v>
      </c>
      <c r="T1607" s="731">
        <v>0.5</v>
      </c>
      <c r="U1607" s="689">
        <v>1</v>
      </c>
    </row>
    <row r="1608" spans="1:21" ht="14.4" customHeight="1" x14ac:dyDescent="0.3">
      <c r="A1608" s="649">
        <v>21</v>
      </c>
      <c r="B1608" s="650" t="s">
        <v>581</v>
      </c>
      <c r="C1608" s="650">
        <v>89301212</v>
      </c>
      <c r="D1608" s="729" t="s">
        <v>5559</v>
      </c>
      <c r="E1608" s="730" t="s">
        <v>3651</v>
      </c>
      <c r="F1608" s="650" t="s">
        <v>3625</v>
      </c>
      <c r="G1608" s="650" t="s">
        <v>3761</v>
      </c>
      <c r="H1608" s="650" t="s">
        <v>1839</v>
      </c>
      <c r="I1608" s="650" t="s">
        <v>3870</v>
      </c>
      <c r="J1608" s="650" t="s">
        <v>1985</v>
      </c>
      <c r="K1608" s="650" t="s">
        <v>3871</v>
      </c>
      <c r="L1608" s="651">
        <v>0</v>
      </c>
      <c r="M1608" s="651">
        <v>0</v>
      </c>
      <c r="N1608" s="650">
        <v>6</v>
      </c>
      <c r="O1608" s="731">
        <v>4.5</v>
      </c>
      <c r="P1608" s="651">
        <v>0</v>
      </c>
      <c r="Q1608" s="666"/>
      <c r="R1608" s="650">
        <v>4</v>
      </c>
      <c r="S1608" s="666">
        <v>0.66666666666666663</v>
      </c>
      <c r="T1608" s="731">
        <v>3</v>
      </c>
      <c r="U1608" s="689">
        <v>0.66666666666666663</v>
      </c>
    </row>
    <row r="1609" spans="1:21" ht="14.4" customHeight="1" x14ac:dyDescent="0.3">
      <c r="A1609" s="649">
        <v>21</v>
      </c>
      <c r="B1609" s="650" t="s">
        <v>581</v>
      </c>
      <c r="C1609" s="650">
        <v>89301212</v>
      </c>
      <c r="D1609" s="729" t="s">
        <v>5559</v>
      </c>
      <c r="E1609" s="730" t="s">
        <v>3651</v>
      </c>
      <c r="F1609" s="650" t="s">
        <v>3625</v>
      </c>
      <c r="G1609" s="650" t="s">
        <v>3762</v>
      </c>
      <c r="H1609" s="650" t="s">
        <v>1839</v>
      </c>
      <c r="I1609" s="650" t="s">
        <v>2121</v>
      </c>
      <c r="J1609" s="650" t="s">
        <v>2122</v>
      </c>
      <c r="K1609" s="650" t="s">
        <v>3490</v>
      </c>
      <c r="L1609" s="651">
        <v>804.58</v>
      </c>
      <c r="M1609" s="651">
        <v>88503.800000000017</v>
      </c>
      <c r="N1609" s="650">
        <v>110</v>
      </c>
      <c r="O1609" s="731">
        <v>36</v>
      </c>
      <c r="P1609" s="651">
        <v>43447.320000000007</v>
      </c>
      <c r="Q1609" s="666">
        <v>0.49090909090909091</v>
      </c>
      <c r="R1609" s="650">
        <v>54</v>
      </c>
      <c r="S1609" s="666">
        <v>0.49090909090909091</v>
      </c>
      <c r="T1609" s="731">
        <v>18.5</v>
      </c>
      <c r="U1609" s="689">
        <v>0.51388888888888884</v>
      </c>
    </row>
    <row r="1610" spans="1:21" ht="14.4" customHeight="1" x14ac:dyDescent="0.3">
      <c r="A1610" s="649">
        <v>21</v>
      </c>
      <c r="B1610" s="650" t="s">
        <v>581</v>
      </c>
      <c r="C1610" s="650">
        <v>89301212</v>
      </c>
      <c r="D1610" s="729" t="s">
        <v>5559</v>
      </c>
      <c r="E1610" s="730" t="s">
        <v>3651</v>
      </c>
      <c r="F1610" s="650" t="s">
        <v>3625</v>
      </c>
      <c r="G1610" s="650" t="s">
        <v>4121</v>
      </c>
      <c r="H1610" s="650" t="s">
        <v>1839</v>
      </c>
      <c r="I1610" s="650" t="s">
        <v>4373</v>
      </c>
      <c r="J1610" s="650" t="s">
        <v>2321</v>
      </c>
      <c r="K1610" s="650" t="s">
        <v>4374</v>
      </c>
      <c r="L1610" s="651">
        <v>65.069999999999993</v>
      </c>
      <c r="M1610" s="651">
        <v>130.13999999999999</v>
      </c>
      <c r="N1610" s="650">
        <v>2</v>
      </c>
      <c r="O1610" s="731">
        <v>1.5</v>
      </c>
      <c r="P1610" s="651">
        <v>130.13999999999999</v>
      </c>
      <c r="Q1610" s="666">
        <v>1</v>
      </c>
      <c r="R1610" s="650">
        <v>2</v>
      </c>
      <c r="S1610" s="666">
        <v>1</v>
      </c>
      <c r="T1610" s="731">
        <v>1.5</v>
      </c>
      <c r="U1610" s="689">
        <v>1</v>
      </c>
    </row>
    <row r="1611" spans="1:21" ht="14.4" customHeight="1" x14ac:dyDescent="0.3">
      <c r="A1611" s="649">
        <v>21</v>
      </c>
      <c r="B1611" s="650" t="s">
        <v>581</v>
      </c>
      <c r="C1611" s="650">
        <v>89301212</v>
      </c>
      <c r="D1611" s="729" t="s">
        <v>5559</v>
      </c>
      <c r="E1611" s="730" t="s">
        <v>3651</v>
      </c>
      <c r="F1611" s="650" t="s">
        <v>3625</v>
      </c>
      <c r="G1611" s="650" t="s">
        <v>4121</v>
      </c>
      <c r="H1611" s="650" t="s">
        <v>582</v>
      </c>
      <c r="I1611" s="650" t="s">
        <v>2581</v>
      </c>
      <c r="J1611" s="650" t="s">
        <v>4375</v>
      </c>
      <c r="K1611" s="650" t="s">
        <v>4376</v>
      </c>
      <c r="L1611" s="651">
        <v>65.069999999999993</v>
      </c>
      <c r="M1611" s="651">
        <v>195.20999999999998</v>
      </c>
      <c r="N1611" s="650">
        <v>3</v>
      </c>
      <c r="O1611" s="731">
        <v>2.5</v>
      </c>
      <c r="P1611" s="651">
        <v>65.069999999999993</v>
      </c>
      <c r="Q1611" s="666">
        <v>0.33333333333333331</v>
      </c>
      <c r="R1611" s="650">
        <v>1</v>
      </c>
      <c r="S1611" s="666">
        <v>0.33333333333333331</v>
      </c>
      <c r="T1611" s="731">
        <v>0.5</v>
      </c>
      <c r="U1611" s="689">
        <v>0.2</v>
      </c>
    </row>
    <row r="1612" spans="1:21" ht="14.4" customHeight="1" x14ac:dyDescent="0.3">
      <c r="A1612" s="649">
        <v>21</v>
      </c>
      <c r="B1612" s="650" t="s">
        <v>581</v>
      </c>
      <c r="C1612" s="650">
        <v>89301212</v>
      </c>
      <c r="D1612" s="729" t="s">
        <v>5559</v>
      </c>
      <c r="E1612" s="730" t="s">
        <v>3651</v>
      </c>
      <c r="F1612" s="650" t="s">
        <v>3625</v>
      </c>
      <c r="G1612" s="650" t="s">
        <v>4121</v>
      </c>
      <c r="H1612" s="650" t="s">
        <v>1839</v>
      </c>
      <c r="I1612" s="650" t="s">
        <v>2962</v>
      </c>
      <c r="J1612" s="650" t="s">
        <v>2963</v>
      </c>
      <c r="K1612" s="650" t="s">
        <v>3563</v>
      </c>
      <c r="L1612" s="651">
        <v>130.15</v>
      </c>
      <c r="M1612" s="651">
        <v>260.3</v>
      </c>
      <c r="N1612" s="650">
        <v>2</v>
      </c>
      <c r="O1612" s="731">
        <v>1.5</v>
      </c>
      <c r="P1612" s="651">
        <v>260.3</v>
      </c>
      <c r="Q1612" s="666">
        <v>1</v>
      </c>
      <c r="R1612" s="650">
        <v>2</v>
      </c>
      <c r="S1612" s="666">
        <v>1</v>
      </c>
      <c r="T1612" s="731">
        <v>1.5</v>
      </c>
      <c r="U1612" s="689">
        <v>1</v>
      </c>
    </row>
    <row r="1613" spans="1:21" ht="14.4" customHeight="1" x14ac:dyDescent="0.3">
      <c r="A1613" s="649">
        <v>21</v>
      </c>
      <c r="B1613" s="650" t="s">
        <v>581</v>
      </c>
      <c r="C1613" s="650">
        <v>89301212</v>
      </c>
      <c r="D1613" s="729" t="s">
        <v>5559</v>
      </c>
      <c r="E1613" s="730" t="s">
        <v>3651</v>
      </c>
      <c r="F1613" s="650" t="s">
        <v>3625</v>
      </c>
      <c r="G1613" s="650" t="s">
        <v>4121</v>
      </c>
      <c r="H1613" s="650" t="s">
        <v>1839</v>
      </c>
      <c r="I1613" s="650" t="s">
        <v>4122</v>
      </c>
      <c r="J1613" s="650" t="s">
        <v>4123</v>
      </c>
      <c r="K1613" s="650" t="s">
        <v>4124</v>
      </c>
      <c r="L1613" s="651">
        <v>50.57</v>
      </c>
      <c r="M1613" s="651">
        <v>151.71</v>
      </c>
      <c r="N1613" s="650">
        <v>3</v>
      </c>
      <c r="O1613" s="731">
        <v>3</v>
      </c>
      <c r="P1613" s="651">
        <v>50.57</v>
      </c>
      <c r="Q1613" s="666">
        <v>0.33333333333333331</v>
      </c>
      <c r="R1613" s="650">
        <v>1</v>
      </c>
      <c r="S1613" s="666">
        <v>0.33333333333333331</v>
      </c>
      <c r="T1613" s="731">
        <v>1</v>
      </c>
      <c r="U1613" s="689">
        <v>0.33333333333333331</v>
      </c>
    </row>
    <row r="1614" spans="1:21" ht="14.4" customHeight="1" x14ac:dyDescent="0.3">
      <c r="A1614" s="649">
        <v>21</v>
      </c>
      <c r="B1614" s="650" t="s">
        <v>581</v>
      </c>
      <c r="C1614" s="650">
        <v>89301212</v>
      </c>
      <c r="D1614" s="729" t="s">
        <v>5559</v>
      </c>
      <c r="E1614" s="730" t="s">
        <v>3651</v>
      </c>
      <c r="F1614" s="650" t="s">
        <v>3625</v>
      </c>
      <c r="G1614" s="650" t="s">
        <v>4121</v>
      </c>
      <c r="H1614" s="650" t="s">
        <v>1839</v>
      </c>
      <c r="I1614" s="650" t="s">
        <v>5063</v>
      </c>
      <c r="J1614" s="650" t="s">
        <v>5064</v>
      </c>
      <c r="K1614" s="650" t="s">
        <v>5065</v>
      </c>
      <c r="L1614" s="651">
        <v>86.76</v>
      </c>
      <c r="M1614" s="651">
        <v>86.76</v>
      </c>
      <c r="N1614" s="650">
        <v>1</v>
      </c>
      <c r="O1614" s="731">
        <v>1</v>
      </c>
      <c r="P1614" s="651"/>
      <c r="Q1614" s="666">
        <v>0</v>
      </c>
      <c r="R1614" s="650"/>
      <c r="S1614" s="666">
        <v>0</v>
      </c>
      <c r="T1614" s="731"/>
      <c r="U1614" s="689">
        <v>0</v>
      </c>
    </row>
    <row r="1615" spans="1:21" ht="14.4" customHeight="1" x14ac:dyDescent="0.3">
      <c r="A1615" s="649">
        <v>21</v>
      </c>
      <c r="B1615" s="650" t="s">
        <v>581</v>
      </c>
      <c r="C1615" s="650">
        <v>89301212</v>
      </c>
      <c r="D1615" s="729" t="s">
        <v>5559</v>
      </c>
      <c r="E1615" s="730" t="s">
        <v>3651</v>
      </c>
      <c r="F1615" s="650" t="s">
        <v>3625</v>
      </c>
      <c r="G1615" s="650" t="s">
        <v>4121</v>
      </c>
      <c r="H1615" s="650" t="s">
        <v>582</v>
      </c>
      <c r="I1615" s="650" t="s">
        <v>1155</v>
      </c>
      <c r="J1615" s="650" t="s">
        <v>5066</v>
      </c>
      <c r="K1615" s="650" t="s">
        <v>5067</v>
      </c>
      <c r="L1615" s="651">
        <v>50.57</v>
      </c>
      <c r="M1615" s="651">
        <v>353.99</v>
      </c>
      <c r="N1615" s="650">
        <v>7</v>
      </c>
      <c r="O1615" s="731">
        <v>6</v>
      </c>
      <c r="P1615" s="651">
        <v>202.28</v>
      </c>
      <c r="Q1615" s="666">
        <v>0.5714285714285714</v>
      </c>
      <c r="R1615" s="650">
        <v>4</v>
      </c>
      <c r="S1615" s="666">
        <v>0.5714285714285714</v>
      </c>
      <c r="T1615" s="731">
        <v>3</v>
      </c>
      <c r="U1615" s="689">
        <v>0.5</v>
      </c>
    </row>
    <row r="1616" spans="1:21" ht="14.4" customHeight="1" x14ac:dyDescent="0.3">
      <c r="A1616" s="649">
        <v>21</v>
      </c>
      <c r="B1616" s="650" t="s">
        <v>581</v>
      </c>
      <c r="C1616" s="650">
        <v>89301212</v>
      </c>
      <c r="D1616" s="729" t="s">
        <v>5559</v>
      </c>
      <c r="E1616" s="730" t="s">
        <v>3651</v>
      </c>
      <c r="F1616" s="650" t="s">
        <v>3625</v>
      </c>
      <c r="G1616" s="650" t="s">
        <v>4121</v>
      </c>
      <c r="H1616" s="650" t="s">
        <v>582</v>
      </c>
      <c r="I1616" s="650" t="s">
        <v>1201</v>
      </c>
      <c r="J1616" s="650" t="s">
        <v>4576</v>
      </c>
      <c r="K1616" s="650" t="s">
        <v>4577</v>
      </c>
      <c r="L1616" s="651">
        <v>86.76</v>
      </c>
      <c r="M1616" s="651">
        <v>86.76</v>
      </c>
      <c r="N1616" s="650">
        <v>1</v>
      </c>
      <c r="O1616" s="731">
        <v>1</v>
      </c>
      <c r="P1616" s="651"/>
      <c r="Q1616" s="666">
        <v>0</v>
      </c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21</v>
      </c>
      <c r="B1617" s="650" t="s">
        <v>581</v>
      </c>
      <c r="C1617" s="650">
        <v>89301212</v>
      </c>
      <c r="D1617" s="729" t="s">
        <v>5559</v>
      </c>
      <c r="E1617" s="730" t="s">
        <v>3651</v>
      </c>
      <c r="F1617" s="650" t="s">
        <v>3625</v>
      </c>
      <c r="G1617" s="650" t="s">
        <v>4234</v>
      </c>
      <c r="H1617" s="650" t="s">
        <v>1839</v>
      </c>
      <c r="I1617" s="650" t="s">
        <v>4235</v>
      </c>
      <c r="J1617" s="650" t="s">
        <v>1960</v>
      </c>
      <c r="K1617" s="650" t="s">
        <v>1756</v>
      </c>
      <c r="L1617" s="651">
        <v>107.81</v>
      </c>
      <c r="M1617" s="651">
        <v>215.62</v>
      </c>
      <c r="N1617" s="650">
        <v>2</v>
      </c>
      <c r="O1617" s="731">
        <v>0.5</v>
      </c>
      <c r="P1617" s="651"/>
      <c r="Q1617" s="666">
        <v>0</v>
      </c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21</v>
      </c>
      <c r="B1618" s="650" t="s">
        <v>581</v>
      </c>
      <c r="C1618" s="650">
        <v>89301212</v>
      </c>
      <c r="D1618" s="729" t="s">
        <v>5559</v>
      </c>
      <c r="E1618" s="730" t="s">
        <v>3651</v>
      </c>
      <c r="F1618" s="650" t="s">
        <v>3625</v>
      </c>
      <c r="G1618" s="650" t="s">
        <v>4583</v>
      </c>
      <c r="H1618" s="650" t="s">
        <v>1839</v>
      </c>
      <c r="I1618" s="650" t="s">
        <v>2987</v>
      </c>
      <c r="J1618" s="650" t="s">
        <v>1861</v>
      </c>
      <c r="K1618" s="650" t="s">
        <v>1211</v>
      </c>
      <c r="L1618" s="651">
        <v>81.33</v>
      </c>
      <c r="M1618" s="651">
        <v>81.33</v>
      </c>
      <c r="N1618" s="650">
        <v>1</v>
      </c>
      <c r="O1618" s="731">
        <v>0.5</v>
      </c>
      <c r="P1618" s="651"/>
      <c r="Q1618" s="666">
        <v>0</v>
      </c>
      <c r="R1618" s="650"/>
      <c r="S1618" s="666">
        <v>0</v>
      </c>
      <c r="T1618" s="731"/>
      <c r="U1618" s="689">
        <v>0</v>
      </c>
    </row>
    <row r="1619" spans="1:21" ht="14.4" customHeight="1" x14ac:dyDescent="0.3">
      <c r="A1619" s="649">
        <v>21</v>
      </c>
      <c r="B1619" s="650" t="s">
        <v>581</v>
      </c>
      <c r="C1619" s="650">
        <v>89301212</v>
      </c>
      <c r="D1619" s="729" t="s">
        <v>5559</v>
      </c>
      <c r="E1619" s="730" t="s">
        <v>3651</v>
      </c>
      <c r="F1619" s="650" t="s">
        <v>3625</v>
      </c>
      <c r="G1619" s="650" t="s">
        <v>4583</v>
      </c>
      <c r="H1619" s="650" t="s">
        <v>582</v>
      </c>
      <c r="I1619" s="650" t="s">
        <v>5068</v>
      </c>
      <c r="J1619" s="650" t="s">
        <v>4585</v>
      </c>
      <c r="K1619" s="650" t="s">
        <v>762</v>
      </c>
      <c r="L1619" s="651">
        <v>0</v>
      </c>
      <c r="M1619" s="651">
        <v>0</v>
      </c>
      <c r="N1619" s="650">
        <v>1</v>
      </c>
      <c r="O1619" s="731">
        <v>0.5</v>
      </c>
      <c r="P1619" s="651"/>
      <c r="Q1619" s="666"/>
      <c r="R1619" s="650"/>
      <c r="S1619" s="666">
        <v>0</v>
      </c>
      <c r="T1619" s="731"/>
      <c r="U1619" s="689">
        <v>0</v>
      </c>
    </row>
    <row r="1620" spans="1:21" ht="14.4" customHeight="1" x14ac:dyDescent="0.3">
      <c r="A1620" s="649">
        <v>21</v>
      </c>
      <c r="B1620" s="650" t="s">
        <v>581</v>
      </c>
      <c r="C1620" s="650">
        <v>89301212</v>
      </c>
      <c r="D1620" s="729" t="s">
        <v>5559</v>
      </c>
      <c r="E1620" s="730" t="s">
        <v>3651</v>
      </c>
      <c r="F1620" s="650" t="s">
        <v>3625</v>
      </c>
      <c r="G1620" s="650" t="s">
        <v>4583</v>
      </c>
      <c r="H1620" s="650" t="s">
        <v>582</v>
      </c>
      <c r="I1620" s="650" t="s">
        <v>5069</v>
      </c>
      <c r="J1620" s="650" t="s">
        <v>4585</v>
      </c>
      <c r="K1620" s="650" t="s">
        <v>1211</v>
      </c>
      <c r="L1620" s="651">
        <v>0</v>
      </c>
      <c r="M1620" s="651">
        <v>0</v>
      </c>
      <c r="N1620" s="650">
        <v>1</v>
      </c>
      <c r="O1620" s="731">
        <v>1</v>
      </c>
      <c r="P1620" s="651"/>
      <c r="Q1620" s="666"/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21</v>
      </c>
      <c r="B1621" s="650" t="s">
        <v>581</v>
      </c>
      <c r="C1621" s="650">
        <v>89301212</v>
      </c>
      <c r="D1621" s="729" t="s">
        <v>5559</v>
      </c>
      <c r="E1621" s="730" t="s">
        <v>3651</v>
      </c>
      <c r="F1621" s="650" t="s">
        <v>3625</v>
      </c>
      <c r="G1621" s="650" t="s">
        <v>3763</v>
      </c>
      <c r="H1621" s="650" t="s">
        <v>582</v>
      </c>
      <c r="I1621" s="650" t="s">
        <v>2358</v>
      </c>
      <c r="J1621" s="650" t="s">
        <v>3765</v>
      </c>
      <c r="K1621" s="650" t="s">
        <v>4151</v>
      </c>
      <c r="L1621" s="651">
        <v>0</v>
      </c>
      <c r="M1621" s="651">
        <v>0</v>
      </c>
      <c r="N1621" s="650">
        <v>1</v>
      </c>
      <c r="O1621" s="731">
        <v>1</v>
      </c>
      <c r="P1621" s="651">
        <v>0</v>
      </c>
      <c r="Q1621" s="666"/>
      <c r="R1621" s="650">
        <v>1</v>
      </c>
      <c r="S1621" s="666">
        <v>1</v>
      </c>
      <c r="T1621" s="731">
        <v>1</v>
      </c>
      <c r="U1621" s="689">
        <v>1</v>
      </c>
    </row>
    <row r="1622" spans="1:21" ht="14.4" customHeight="1" x14ac:dyDescent="0.3">
      <c r="A1622" s="649">
        <v>21</v>
      </c>
      <c r="B1622" s="650" t="s">
        <v>581</v>
      </c>
      <c r="C1622" s="650">
        <v>89301212</v>
      </c>
      <c r="D1622" s="729" t="s">
        <v>5559</v>
      </c>
      <c r="E1622" s="730" t="s">
        <v>3651</v>
      </c>
      <c r="F1622" s="650" t="s">
        <v>3625</v>
      </c>
      <c r="G1622" s="650" t="s">
        <v>3767</v>
      </c>
      <c r="H1622" s="650" t="s">
        <v>582</v>
      </c>
      <c r="I1622" s="650" t="s">
        <v>3768</v>
      </c>
      <c r="J1622" s="650" t="s">
        <v>3769</v>
      </c>
      <c r="K1622" s="650" t="s">
        <v>3770</v>
      </c>
      <c r="L1622" s="651">
        <v>1172.22</v>
      </c>
      <c r="M1622" s="651">
        <v>16411.080000000002</v>
      </c>
      <c r="N1622" s="650">
        <v>14</v>
      </c>
      <c r="O1622" s="731">
        <v>4</v>
      </c>
      <c r="P1622" s="651">
        <v>16411.080000000002</v>
      </c>
      <c r="Q1622" s="666">
        <v>1</v>
      </c>
      <c r="R1622" s="650">
        <v>14</v>
      </c>
      <c r="S1622" s="666">
        <v>1</v>
      </c>
      <c r="T1622" s="731">
        <v>4</v>
      </c>
      <c r="U1622" s="689">
        <v>1</v>
      </c>
    </row>
    <row r="1623" spans="1:21" ht="14.4" customHeight="1" x14ac:dyDescent="0.3">
      <c r="A1623" s="649">
        <v>21</v>
      </c>
      <c r="B1623" s="650" t="s">
        <v>581</v>
      </c>
      <c r="C1623" s="650">
        <v>89301212</v>
      </c>
      <c r="D1623" s="729" t="s">
        <v>5559</v>
      </c>
      <c r="E1623" s="730" t="s">
        <v>3651</v>
      </c>
      <c r="F1623" s="650" t="s">
        <v>3625</v>
      </c>
      <c r="G1623" s="650" t="s">
        <v>3767</v>
      </c>
      <c r="H1623" s="650" t="s">
        <v>582</v>
      </c>
      <c r="I1623" s="650" t="s">
        <v>1657</v>
      </c>
      <c r="J1623" s="650" t="s">
        <v>3771</v>
      </c>
      <c r="K1623" s="650" t="s">
        <v>3772</v>
      </c>
      <c r="L1623" s="651">
        <v>2344.4299999999998</v>
      </c>
      <c r="M1623" s="651">
        <v>42199.74</v>
      </c>
      <c r="N1623" s="650">
        <v>18</v>
      </c>
      <c r="O1623" s="731">
        <v>6</v>
      </c>
      <c r="P1623" s="651">
        <v>18755.439999999999</v>
      </c>
      <c r="Q1623" s="666">
        <v>0.44444444444444442</v>
      </c>
      <c r="R1623" s="650">
        <v>8</v>
      </c>
      <c r="S1623" s="666">
        <v>0.44444444444444442</v>
      </c>
      <c r="T1623" s="731">
        <v>3</v>
      </c>
      <c r="U1623" s="689">
        <v>0.5</v>
      </c>
    </row>
    <row r="1624" spans="1:21" ht="14.4" customHeight="1" x14ac:dyDescent="0.3">
      <c r="A1624" s="649">
        <v>21</v>
      </c>
      <c r="B1624" s="650" t="s">
        <v>581</v>
      </c>
      <c r="C1624" s="650">
        <v>89301212</v>
      </c>
      <c r="D1624" s="729" t="s">
        <v>5559</v>
      </c>
      <c r="E1624" s="730" t="s">
        <v>3651</v>
      </c>
      <c r="F1624" s="650" t="s">
        <v>3625</v>
      </c>
      <c r="G1624" s="650" t="s">
        <v>3767</v>
      </c>
      <c r="H1624" s="650" t="s">
        <v>582</v>
      </c>
      <c r="I1624" s="650" t="s">
        <v>3991</v>
      </c>
      <c r="J1624" s="650" t="s">
        <v>3771</v>
      </c>
      <c r="K1624" s="650" t="s">
        <v>3992</v>
      </c>
      <c r="L1624" s="651">
        <v>0</v>
      </c>
      <c r="M1624" s="651">
        <v>0</v>
      </c>
      <c r="N1624" s="650">
        <v>5</v>
      </c>
      <c r="O1624" s="731">
        <v>4</v>
      </c>
      <c r="P1624" s="651">
        <v>0</v>
      </c>
      <c r="Q1624" s="666"/>
      <c r="R1624" s="650">
        <v>1</v>
      </c>
      <c r="S1624" s="666">
        <v>0.2</v>
      </c>
      <c r="T1624" s="731">
        <v>1</v>
      </c>
      <c r="U1624" s="689">
        <v>0.25</v>
      </c>
    </row>
    <row r="1625" spans="1:21" ht="14.4" customHeight="1" x14ac:dyDescent="0.3">
      <c r="A1625" s="649">
        <v>21</v>
      </c>
      <c r="B1625" s="650" t="s">
        <v>581</v>
      </c>
      <c r="C1625" s="650">
        <v>89301212</v>
      </c>
      <c r="D1625" s="729" t="s">
        <v>5559</v>
      </c>
      <c r="E1625" s="730" t="s">
        <v>3651</v>
      </c>
      <c r="F1625" s="650" t="s">
        <v>3625</v>
      </c>
      <c r="G1625" s="650" t="s">
        <v>3767</v>
      </c>
      <c r="H1625" s="650" t="s">
        <v>582</v>
      </c>
      <c r="I1625" s="650" t="s">
        <v>4377</v>
      </c>
      <c r="J1625" s="650" t="s">
        <v>3769</v>
      </c>
      <c r="K1625" s="650" t="s">
        <v>3770</v>
      </c>
      <c r="L1625" s="651">
        <v>1172.22</v>
      </c>
      <c r="M1625" s="651">
        <v>5861.1</v>
      </c>
      <c r="N1625" s="650">
        <v>5</v>
      </c>
      <c r="O1625" s="731">
        <v>1.5</v>
      </c>
      <c r="P1625" s="651">
        <v>3516.66</v>
      </c>
      <c r="Q1625" s="666">
        <v>0.6</v>
      </c>
      <c r="R1625" s="650">
        <v>3</v>
      </c>
      <c r="S1625" s="666">
        <v>0.6</v>
      </c>
      <c r="T1625" s="731">
        <v>0.5</v>
      </c>
      <c r="U1625" s="689">
        <v>0.33333333333333331</v>
      </c>
    </row>
    <row r="1626" spans="1:21" ht="14.4" customHeight="1" x14ac:dyDescent="0.3">
      <c r="A1626" s="649">
        <v>21</v>
      </c>
      <c r="B1626" s="650" t="s">
        <v>581</v>
      </c>
      <c r="C1626" s="650">
        <v>89301212</v>
      </c>
      <c r="D1626" s="729" t="s">
        <v>5559</v>
      </c>
      <c r="E1626" s="730" t="s">
        <v>3651</v>
      </c>
      <c r="F1626" s="650" t="s">
        <v>3625</v>
      </c>
      <c r="G1626" s="650" t="s">
        <v>3767</v>
      </c>
      <c r="H1626" s="650" t="s">
        <v>582</v>
      </c>
      <c r="I1626" s="650" t="s">
        <v>5070</v>
      </c>
      <c r="J1626" s="650" t="s">
        <v>3771</v>
      </c>
      <c r="K1626" s="650" t="s">
        <v>3772</v>
      </c>
      <c r="L1626" s="651">
        <v>2344.4299999999998</v>
      </c>
      <c r="M1626" s="651">
        <v>25788.729999999996</v>
      </c>
      <c r="N1626" s="650">
        <v>11</v>
      </c>
      <c r="O1626" s="731">
        <v>6</v>
      </c>
      <c r="P1626" s="651">
        <v>11722.15</v>
      </c>
      <c r="Q1626" s="666">
        <v>0.45454545454545459</v>
      </c>
      <c r="R1626" s="650">
        <v>5</v>
      </c>
      <c r="S1626" s="666">
        <v>0.45454545454545453</v>
      </c>
      <c r="T1626" s="731">
        <v>3</v>
      </c>
      <c r="U1626" s="689">
        <v>0.5</v>
      </c>
    </row>
    <row r="1627" spans="1:21" ht="14.4" customHeight="1" x14ac:dyDescent="0.3">
      <c r="A1627" s="649">
        <v>21</v>
      </c>
      <c r="B1627" s="650" t="s">
        <v>581</v>
      </c>
      <c r="C1627" s="650">
        <v>89301212</v>
      </c>
      <c r="D1627" s="729" t="s">
        <v>5559</v>
      </c>
      <c r="E1627" s="730" t="s">
        <v>3651</v>
      </c>
      <c r="F1627" s="650" t="s">
        <v>3625</v>
      </c>
      <c r="G1627" s="650" t="s">
        <v>4586</v>
      </c>
      <c r="H1627" s="650" t="s">
        <v>582</v>
      </c>
      <c r="I1627" s="650" t="s">
        <v>4744</v>
      </c>
      <c r="J1627" s="650" t="s">
        <v>4745</v>
      </c>
      <c r="K1627" s="650" t="s">
        <v>4746</v>
      </c>
      <c r="L1627" s="651">
        <v>47.71</v>
      </c>
      <c r="M1627" s="651">
        <v>715.64999999999986</v>
      </c>
      <c r="N1627" s="650">
        <v>15</v>
      </c>
      <c r="O1627" s="731">
        <v>9.5</v>
      </c>
      <c r="P1627" s="651">
        <v>333.96999999999997</v>
      </c>
      <c r="Q1627" s="666">
        <v>0.46666666666666673</v>
      </c>
      <c r="R1627" s="650">
        <v>7</v>
      </c>
      <c r="S1627" s="666">
        <v>0.46666666666666667</v>
      </c>
      <c r="T1627" s="731">
        <v>5</v>
      </c>
      <c r="U1627" s="689">
        <v>0.52631578947368418</v>
      </c>
    </row>
    <row r="1628" spans="1:21" ht="14.4" customHeight="1" x14ac:dyDescent="0.3">
      <c r="A1628" s="649">
        <v>21</v>
      </c>
      <c r="B1628" s="650" t="s">
        <v>581</v>
      </c>
      <c r="C1628" s="650">
        <v>89301212</v>
      </c>
      <c r="D1628" s="729" t="s">
        <v>5559</v>
      </c>
      <c r="E1628" s="730" t="s">
        <v>3651</v>
      </c>
      <c r="F1628" s="650" t="s">
        <v>3625</v>
      </c>
      <c r="G1628" s="650" t="s">
        <v>4586</v>
      </c>
      <c r="H1628" s="650" t="s">
        <v>582</v>
      </c>
      <c r="I1628" s="650" t="s">
        <v>4951</v>
      </c>
      <c r="J1628" s="650" t="s">
        <v>4952</v>
      </c>
      <c r="K1628" s="650" t="s">
        <v>4953</v>
      </c>
      <c r="L1628" s="651">
        <v>0</v>
      </c>
      <c r="M1628" s="651">
        <v>0</v>
      </c>
      <c r="N1628" s="650">
        <v>2</v>
      </c>
      <c r="O1628" s="731">
        <v>1</v>
      </c>
      <c r="P1628" s="651">
        <v>0</v>
      </c>
      <c r="Q1628" s="666"/>
      <c r="R1628" s="650">
        <v>1</v>
      </c>
      <c r="S1628" s="666">
        <v>0.5</v>
      </c>
      <c r="T1628" s="731">
        <v>0.5</v>
      </c>
      <c r="U1628" s="689">
        <v>0.5</v>
      </c>
    </row>
    <row r="1629" spans="1:21" ht="14.4" customHeight="1" x14ac:dyDescent="0.3">
      <c r="A1629" s="649">
        <v>21</v>
      </c>
      <c r="B1629" s="650" t="s">
        <v>581</v>
      </c>
      <c r="C1629" s="650">
        <v>89301212</v>
      </c>
      <c r="D1629" s="729" t="s">
        <v>5559</v>
      </c>
      <c r="E1629" s="730" t="s">
        <v>3651</v>
      </c>
      <c r="F1629" s="650" t="s">
        <v>3625</v>
      </c>
      <c r="G1629" s="650" t="s">
        <v>4586</v>
      </c>
      <c r="H1629" s="650" t="s">
        <v>582</v>
      </c>
      <c r="I1629" s="650" t="s">
        <v>5071</v>
      </c>
      <c r="J1629" s="650" t="s">
        <v>5072</v>
      </c>
      <c r="K1629" s="650" t="s">
        <v>5073</v>
      </c>
      <c r="L1629" s="651">
        <v>23.85</v>
      </c>
      <c r="M1629" s="651">
        <v>23.85</v>
      </c>
      <c r="N1629" s="650">
        <v>1</v>
      </c>
      <c r="O1629" s="731">
        <v>0.5</v>
      </c>
      <c r="P1629" s="651"/>
      <c r="Q1629" s="666">
        <v>0</v>
      </c>
      <c r="R1629" s="650"/>
      <c r="S1629" s="666">
        <v>0</v>
      </c>
      <c r="T1629" s="731"/>
      <c r="U1629" s="689">
        <v>0</v>
      </c>
    </row>
    <row r="1630" spans="1:21" ht="14.4" customHeight="1" x14ac:dyDescent="0.3">
      <c r="A1630" s="649">
        <v>21</v>
      </c>
      <c r="B1630" s="650" t="s">
        <v>581</v>
      </c>
      <c r="C1630" s="650">
        <v>89301212</v>
      </c>
      <c r="D1630" s="729" t="s">
        <v>5559</v>
      </c>
      <c r="E1630" s="730" t="s">
        <v>3651</v>
      </c>
      <c r="F1630" s="650" t="s">
        <v>3625</v>
      </c>
      <c r="G1630" s="650" t="s">
        <v>4586</v>
      </c>
      <c r="H1630" s="650" t="s">
        <v>582</v>
      </c>
      <c r="I1630" s="650" t="s">
        <v>5074</v>
      </c>
      <c r="J1630" s="650" t="s">
        <v>4952</v>
      </c>
      <c r="K1630" s="650" t="s">
        <v>5075</v>
      </c>
      <c r="L1630" s="651">
        <v>146.82</v>
      </c>
      <c r="M1630" s="651">
        <v>293.64</v>
      </c>
      <c r="N1630" s="650">
        <v>2</v>
      </c>
      <c r="O1630" s="731">
        <v>1.5</v>
      </c>
      <c r="P1630" s="651"/>
      <c r="Q1630" s="666">
        <v>0</v>
      </c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21</v>
      </c>
      <c r="B1631" s="650" t="s">
        <v>581</v>
      </c>
      <c r="C1631" s="650">
        <v>89301212</v>
      </c>
      <c r="D1631" s="729" t="s">
        <v>5559</v>
      </c>
      <c r="E1631" s="730" t="s">
        <v>3651</v>
      </c>
      <c r="F1631" s="650" t="s">
        <v>3625</v>
      </c>
      <c r="G1631" s="650" t="s">
        <v>4238</v>
      </c>
      <c r="H1631" s="650" t="s">
        <v>1839</v>
      </c>
      <c r="I1631" s="650" t="s">
        <v>5076</v>
      </c>
      <c r="J1631" s="650" t="s">
        <v>2885</v>
      </c>
      <c r="K1631" s="650" t="s">
        <v>2831</v>
      </c>
      <c r="L1631" s="651">
        <v>106.31</v>
      </c>
      <c r="M1631" s="651">
        <v>212.62</v>
      </c>
      <c r="N1631" s="650">
        <v>2</v>
      </c>
      <c r="O1631" s="731">
        <v>2</v>
      </c>
      <c r="P1631" s="651">
        <v>212.62</v>
      </c>
      <c r="Q1631" s="666">
        <v>1</v>
      </c>
      <c r="R1631" s="650">
        <v>2</v>
      </c>
      <c r="S1631" s="666">
        <v>1</v>
      </c>
      <c r="T1631" s="731">
        <v>2</v>
      </c>
      <c r="U1631" s="689">
        <v>1</v>
      </c>
    </row>
    <row r="1632" spans="1:21" ht="14.4" customHeight="1" x14ac:dyDescent="0.3">
      <c r="A1632" s="649">
        <v>21</v>
      </c>
      <c r="B1632" s="650" t="s">
        <v>581</v>
      </c>
      <c r="C1632" s="650">
        <v>89301212</v>
      </c>
      <c r="D1632" s="729" t="s">
        <v>5559</v>
      </c>
      <c r="E1632" s="730" t="s">
        <v>3651</v>
      </c>
      <c r="F1632" s="650" t="s">
        <v>3625</v>
      </c>
      <c r="G1632" s="650" t="s">
        <v>4238</v>
      </c>
      <c r="H1632" s="650" t="s">
        <v>1839</v>
      </c>
      <c r="I1632" s="650" t="s">
        <v>2884</v>
      </c>
      <c r="J1632" s="650" t="s">
        <v>2885</v>
      </c>
      <c r="K1632" s="650" t="s">
        <v>3531</v>
      </c>
      <c r="L1632" s="651">
        <v>86.41</v>
      </c>
      <c r="M1632" s="651">
        <v>86.41</v>
      </c>
      <c r="N1632" s="650">
        <v>1</v>
      </c>
      <c r="O1632" s="731">
        <v>1</v>
      </c>
      <c r="P1632" s="651">
        <v>86.41</v>
      </c>
      <c r="Q1632" s="666">
        <v>1</v>
      </c>
      <c r="R1632" s="650">
        <v>1</v>
      </c>
      <c r="S1632" s="666">
        <v>1</v>
      </c>
      <c r="T1632" s="731">
        <v>1</v>
      </c>
      <c r="U1632" s="689">
        <v>1</v>
      </c>
    </row>
    <row r="1633" spans="1:21" ht="14.4" customHeight="1" x14ac:dyDescent="0.3">
      <c r="A1633" s="649">
        <v>21</v>
      </c>
      <c r="B1633" s="650" t="s">
        <v>581</v>
      </c>
      <c r="C1633" s="650">
        <v>89301212</v>
      </c>
      <c r="D1633" s="729" t="s">
        <v>5559</v>
      </c>
      <c r="E1633" s="730" t="s">
        <v>3651</v>
      </c>
      <c r="F1633" s="650" t="s">
        <v>3625</v>
      </c>
      <c r="G1633" s="650" t="s">
        <v>3776</v>
      </c>
      <c r="H1633" s="650" t="s">
        <v>582</v>
      </c>
      <c r="I1633" s="650" t="s">
        <v>960</v>
      </c>
      <c r="J1633" s="650" t="s">
        <v>3777</v>
      </c>
      <c r="K1633" s="650" t="s">
        <v>3778</v>
      </c>
      <c r="L1633" s="651">
        <v>56.01</v>
      </c>
      <c r="M1633" s="651">
        <v>3528.63</v>
      </c>
      <c r="N1633" s="650">
        <v>63</v>
      </c>
      <c r="O1633" s="731">
        <v>24.5</v>
      </c>
      <c r="P1633" s="651">
        <v>2016.36</v>
      </c>
      <c r="Q1633" s="666">
        <v>0.5714285714285714</v>
      </c>
      <c r="R1633" s="650">
        <v>36</v>
      </c>
      <c r="S1633" s="666">
        <v>0.5714285714285714</v>
      </c>
      <c r="T1633" s="731">
        <v>15.5</v>
      </c>
      <c r="U1633" s="689">
        <v>0.63265306122448983</v>
      </c>
    </row>
    <row r="1634" spans="1:21" ht="14.4" customHeight="1" x14ac:dyDescent="0.3">
      <c r="A1634" s="649">
        <v>21</v>
      </c>
      <c r="B1634" s="650" t="s">
        <v>581</v>
      </c>
      <c r="C1634" s="650">
        <v>89301212</v>
      </c>
      <c r="D1634" s="729" t="s">
        <v>5559</v>
      </c>
      <c r="E1634" s="730" t="s">
        <v>3651</v>
      </c>
      <c r="F1634" s="650" t="s">
        <v>3625</v>
      </c>
      <c r="G1634" s="650" t="s">
        <v>3776</v>
      </c>
      <c r="H1634" s="650" t="s">
        <v>582</v>
      </c>
      <c r="I1634" s="650" t="s">
        <v>2623</v>
      </c>
      <c r="J1634" s="650" t="s">
        <v>2624</v>
      </c>
      <c r="K1634" s="650" t="s">
        <v>2625</v>
      </c>
      <c r="L1634" s="651">
        <v>70.02</v>
      </c>
      <c r="M1634" s="651">
        <v>140.04</v>
      </c>
      <c r="N1634" s="650">
        <v>2</v>
      </c>
      <c r="O1634" s="731">
        <v>0.5</v>
      </c>
      <c r="P1634" s="651"/>
      <c r="Q1634" s="666">
        <v>0</v>
      </c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21</v>
      </c>
      <c r="B1635" s="650" t="s">
        <v>581</v>
      </c>
      <c r="C1635" s="650">
        <v>89301212</v>
      </c>
      <c r="D1635" s="729" t="s">
        <v>5559</v>
      </c>
      <c r="E1635" s="730" t="s">
        <v>3651</v>
      </c>
      <c r="F1635" s="650" t="s">
        <v>3625</v>
      </c>
      <c r="G1635" s="650" t="s">
        <v>3779</v>
      </c>
      <c r="H1635" s="650" t="s">
        <v>582</v>
      </c>
      <c r="I1635" s="650" t="s">
        <v>2370</v>
      </c>
      <c r="J1635" s="650" t="s">
        <v>5077</v>
      </c>
      <c r="K1635" s="650" t="s">
        <v>5078</v>
      </c>
      <c r="L1635" s="651">
        <v>44.92</v>
      </c>
      <c r="M1635" s="651">
        <v>89.84</v>
      </c>
      <c r="N1635" s="650">
        <v>2</v>
      </c>
      <c r="O1635" s="731">
        <v>0.5</v>
      </c>
      <c r="P1635" s="651"/>
      <c r="Q1635" s="666">
        <v>0</v>
      </c>
      <c r="R1635" s="650"/>
      <c r="S1635" s="666">
        <v>0</v>
      </c>
      <c r="T1635" s="731"/>
      <c r="U1635" s="689">
        <v>0</v>
      </c>
    </row>
    <row r="1636" spans="1:21" ht="14.4" customHeight="1" x14ac:dyDescent="0.3">
      <c r="A1636" s="649">
        <v>21</v>
      </c>
      <c r="B1636" s="650" t="s">
        <v>581</v>
      </c>
      <c r="C1636" s="650">
        <v>89301212</v>
      </c>
      <c r="D1636" s="729" t="s">
        <v>5559</v>
      </c>
      <c r="E1636" s="730" t="s">
        <v>3651</v>
      </c>
      <c r="F1636" s="650" t="s">
        <v>3625</v>
      </c>
      <c r="G1636" s="650" t="s">
        <v>3779</v>
      </c>
      <c r="H1636" s="650" t="s">
        <v>582</v>
      </c>
      <c r="I1636" s="650" t="s">
        <v>2836</v>
      </c>
      <c r="J1636" s="650" t="s">
        <v>2837</v>
      </c>
      <c r="K1636" s="650" t="s">
        <v>2838</v>
      </c>
      <c r="L1636" s="651">
        <v>25.07</v>
      </c>
      <c r="M1636" s="651">
        <v>50.14</v>
      </c>
      <c r="N1636" s="650">
        <v>2</v>
      </c>
      <c r="O1636" s="731">
        <v>1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21</v>
      </c>
      <c r="B1637" s="650" t="s">
        <v>581</v>
      </c>
      <c r="C1637" s="650">
        <v>89301212</v>
      </c>
      <c r="D1637" s="729" t="s">
        <v>5559</v>
      </c>
      <c r="E1637" s="730" t="s">
        <v>3651</v>
      </c>
      <c r="F1637" s="650" t="s">
        <v>3625</v>
      </c>
      <c r="G1637" s="650" t="s">
        <v>4002</v>
      </c>
      <c r="H1637" s="650" t="s">
        <v>1839</v>
      </c>
      <c r="I1637" s="650" t="s">
        <v>2989</v>
      </c>
      <c r="J1637" s="650" t="s">
        <v>2990</v>
      </c>
      <c r="K1637" s="650" t="s">
        <v>3584</v>
      </c>
      <c r="L1637" s="651">
        <v>0</v>
      </c>
      <c r="M1637" s="651">
        <v>0</v>
      </c>
      <c r="N1637" s="650">
        <v>1</v>
      </c>
      <c r="O1637" s="731">
        <v>1</v>
      </c>
      <c r="P1637" s="651"/>
      <c r="Q1637" s="666"/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21</v>
      </c>
      <c r="B1638" s="650" t="s">
        <v>581</v>
      </c>
      <c r="C1638" s="650">
        <v>89301212</v>
      </c>
      <c r="D1638" s="729" t="s">
        <v>5559</v>
      </c>
      <c r="E1638" s="730" t="s">
        <v>3651</v>
      </c>
      <c r="F1638" s="650" t="s">
        <v>3625</v>
      </c>
      <c r="G1638" s="650" t="s">
        <v>4007</v>
      </c>
      <c r="H1638" s="650" t="s">
        <v>582</v>
      </c>
      <c r="I1638" s="650" t="s">
        <v>5079</v>
      </c>
      <c r="J1638" s="650" t="s">
        <v>4750</v>
      </c>
      <c r="K1638" s="650" t="s">
        <v>1903</v>
      </c>
      <c r="L1638" s="651">
        <v>57.48</v>
      </c>
      <c r="M1638" s="651">
        <v>114.96</v>
      </c>
      <c r="N1638" s="650">
        <v>2</v>
      </c>
      <c r="O1638" s="731">
        <v>1</v>
      </c>
      <c r="P1638" s="651">
        <v>114.96</v>
      </c>
      <c r="Q1638" s="666">
        <v>1</v>
      </c>
      <c r="R1638" s="650">
        <v>2</v>
      </c>
      <c r="S1638" s="666">
        <v>1</v>
      </c>
      <c r="T1638" s="731">
        <v>1</v>
      </c>
      <c r="U1638" s="689">
        <v>1</v>
      </c>
    </row>
    <row r="1639" spans="1:21" ht="14.4" customHeight="1" x14ac:dyDescent="0.3">
      <c r="A1639" s="649">
        <v>21</v>
      </c>
      <c r="B1639" s="650" t="s">
        <v>581</v>
      </c>
      <c r="C1639" s="650">
        <v>89301212</v>
      </c>
      <c r="D1639" s="729" t="s">
        <v>5559</v>
      </c>
      <c r="E1639" s="730" t="s">
        <v>3651</v>
      </c>
      <c r="F1639" s="650" t="s">
        <v>3625</v>
      </c>
      <c r="G1639" s="650" t="s">
        <v>3666</v>
      </c>
      <c r="H1639" s="650" t="s">
        <v>582</v>
      </c>
      <c r="I1639" s="650" t="s">
        <v>764</v>
      </c>
      <c r="J1639" s="650" t="s">
        <v>765</v>
      </c>
      <c r="K1639" s="650" t="s">
        <v>3783</v>
      </c>
      <c r="L1639" s="651">
        <v>391.83</v>
      </c>
      <c r="M1639" s="651">
        <v>391.83</v>
      </c>
      <c r="N1639" s="650">
        <v>1</v>
      </c>
      <c r="O1639" s="731">
        <v>1</v>
      </c>
      <c r="P1639" s="651">
        <v>391.83</v>
      </c>
      <c r="Q1639" s="666">
        <v>1</v>
      </c>
      <c r="R1639" s="650">
        <v>1</v>
      </c>
      <c r="S1639" s="666">
        <v>1</v>
      </c>
      <c r="T1639" s="731">
        <v>1</v>
      </c>
      <c r="U1639" s="689">
        <v>1</v>
      </c>
    </row>
    <row r="1640" spans="1:21" ht="14.4" customHeight="1" x14ac:dyDescent="0.3">
      <c r="A1640" s="649">
        <v>21</v>
      </c>
      <c r="B1640" s="650" t="s">
        <v>581</v>
      </c>
      <c r="C1640" s="650">
        <v>89301212</v>
      </c>
      <c r="D1640" s="729" t="s">
        <v>5559</v>
      </c>
      <c r="E1640" s="730" t="s">
        <v>3651</v>
      </c>
      <c r="F1640" s="650" t="s">
        <v>3625</v>
      </c>
      <c r="G1640" s="650" t="s">
        <v>3666</v>
      </c>
      <c r="H1640" s="650" t="s">
        <v>582</v>
      </c>
      <c r="I1640" s="650" t="s">
        <v>5080</v>
      </c>
      <c r="J1640" s="650" t="s">
        <v>4243</v>
      </c>
      <c r="K1640" s="650" t="s">
        <v>5081</v>
      </c>
      <c r="L1640" s="651">
        <v>0</v>
      </c>
      <c r="M1640" s="651">
        <v>0</v>
      </c>
      <c r="N1640" s="650">
        <v>1</v>
      </c>
      <c r="O1640" s="731">
        <v>1</v>
      </c>
      <c r="P1640" s="651">
        <v>0</v>
      </c>
      <c r="Q1640" s="666"/>
      <c r="R1640" s="650">
        <v>1</v>
      </c>
      <c r="S1640" s="666">
        <v>1</v>
      </c>
      <c r="T1640" s="731">
        <v>1</v>
      </c>
      <c r="U1640" s="689">
        <v>1</v>
      </c>
    </row>
    <row r="1641" spans="1:21" ht="14.4" customHeight="1" x14ac:dyDescent="0.3">
      <c r="A1641" s="649">
        <v>21</v>
      </c>
      <c r="B1641" s="650" t="s">
        <v>581</v>
      </c>
      <c r="C1641" s="650">
        <v>89301212</v>
      </c>
      <c r="D1641" s="729" t="s">
        <v>5559</v>
      </c>
      <c r="E1641" s="730" t="s">
        <v>3651</v>
      </c>
      <c r="F1641" s="650" t="s">
        <v>3625</v>
      </c>
      <c r="G1641" s="650" t="s">
        <v>3666</v>
      </c>
      <c r="H1641" s="650" t="s">
        <v>582</v>
      </c>
      <c r="I1641" s="650" t="s">
        <v>4598</v>
      </c>
      <c r="J1641" s="650" t="s">
        <v>4599</v>
      </c>
      <c r="K1641" s="650" t="s">
        <v>4600</v>
      </c>
      <c r="L1641" s="651">
        <v>0</v>
      </c>
      <c r="M1641" s="651">
        <v>0</v>
      </c>
      <c r="N1641" s="650">
        <v>2</v>
      </c>
      <c r="O1641" s="731">
        <v>1</v>
      </c>
      <c r="P1641" s="651">
        <v>0</v>
      </c>
      <c r="Q1641" s="666"/>
      <c r="R1641" s="650">
        <v>2</v>
      </c>
      <c r="S1641" s="666">
        <v>1</v>
      </c>
      <c r="T1641" s="731">
        <v>1</v>
      </c>
      <c r="U1641" s="689">
        <v>1</v>
      </c>
    </row>
    <row r="1642" spans="1:21" ht="14.4" customHeight="1" x14ac:dyDescent="0.3">
      <c r="A1642" s="649">
        <v>21</v>
      </c>
      <c r="B1642" s="650" t="s">
        <v>581</v>
      </c>
      <c r="C1642" s="650">
        <v>89301212</v>
      </c>
      <c r="D1642" s="729" t="s">
        <v>5559</v>
      </c>
      <c r="E1642" s="730" t="s">
        <v>3651</v>
      </c>
      <c r="F1642" s="650" t="s">
        <v>3625</v>
      </c>
      <c r="G1642" s="650" t="s">
        <v>3666</v>
      </c>
      <c r="H1642" s="650" t="s">
        <v>582</v>
      </c>
      <c r="I1642" s="650" t="s">
        <v>5082</v>
      </c>
      <c r="J1642" s="650" t="s">
        <v>5083</v>
      </c>
      <c r="K1642" s="650" t="s">
        <v>3783</v>
      </c>
      <c r="L1642" s="651">
        <v>250.87</v>
      </c>
      <c r="M1642" s="651">
        <v>752.61</v>
      </c>
      <c r="N1642" s="650">
        <v>3</v>
      </c>
      <c r="O1642" s="731">
        <v>1</v>
      </c>
      <c r="P1642" s="651"/>
      <c r="Q1642" s="666">
        <v>0</v>
      </c>
      <c r="R1642" s="650"/>
      <c r="S1642" s="666">
        <v>0</v>
      </c>
      <c r="T1642" s="731"/>
      <c r="U1642" s="689">
        <v>0</v>
      </c>
    </row>
    <row r="1643" spans="1:21" ht="14.4" customHeight="1" x14ac:dyDescent="0.3">
      <c r="A1643" s="649">
        <v>21</v>
      </c>
      <c r="B1643" s="650" t="s">
        <v>581</v>
      </c>
      <c r="C1643" s="650">
        <v>89301212</v>
      </c>
      <c r="D1643" s="729" t="s">
        <v>5559</v>
      </c>
      <c r="E1643" s="730" t="s">
        <v>3651</v>
      </c>
      <c r="F1643" s="650" t="s">
        <v>3625</v>
      </c>
      <c r="G1643" s="650" t="s">
        <v>3671</v>
      </c>
      <c r="H1643" s="650" t="s">
        <v>1839</v>
      </c>
      <c r="I1643" s="650" t="s">
        <v>2017</v>
      </c>
      <c r="J1643" s="650" t="s">
        <v>2018</v>
      </c>
      <c r="K1643" s="650" t="s">
        <v>2019</v>
      </c>
      <c r="L1643" s="651">
        <v>468.96</v>
      </c>
      <c r="M1643" s="651">
        <v>2813.7599999999998</v>
      </c>
      <c r="N1643" s="650">
        <v>6</v>
      </c>
      <c r="O1643" s="731">
        <v>1.5</v>
      </c>
      <c r="P1643" s="651">
        <v>2813.7599999999998</v>
      </c>
      <c r="Q1643" s="666">
        <v>1</v>
      </c>
      <c r="R1643" s="650">
        <v>6</v>
      </c>
      <c r="S1643" s="666">
        <v>1</v>
      </c>
      <c r="T1643" s="731">
        <v>1.5</v>
      </c>
      <c r="U1643" s="689">
        <v>1</v>
      </c>
    </row>
    <row r="1644" spans="1:21" ht="14.4" customHeight="1" x14ac:dyDescent="0.3">
      <c r="A1644" s="649">
        <v>21</v>
      </c>
      <c r="B1644" s="650" t="s">
        <v>581</v>
      </c>
      <c r="C1644" s="650">
        <v>89301212</v>
      </c>
      <c r="D1644" s="729" t="s">
        <v>5559</v>
      </c>
      <c r="E1644" s="730" t="s">
        <v>3651</v>
      </c>
      <c r="F1644" s="650" t="s">
        <v>3625</v>
      </c>
      <c r="G1644" s="650" t="s">
        <v>3671</v>
      </c>
      <c r="H1644" s="650" t="s">
        <v>1839</v>
      </c>
      <c r="I1644" s="650" t="s">
        <v>2021</v>
      </c>
      <c r="J1644" s="650" t="s">
        <v>2018</v>
      </c>
      <c r="K1644" s="650" t="s">
        <v>2022</v>
      </c>
      <c r="L1644" s="651">
        <v>625.29</v>
      </c>
      <c r="M1644" s="651">
        <v>1875.87</v>
      </c>
      <c r="N1644" s="650">
        <v>3</v>
      </c>
      <c r="O1644" s="731">
        <v>1</v>
      </c>
      <c r="P1644" s="651"/>
      <c r="Q1644" s="666">
        <v>0</v>
      </c>
      <c r="R1644" s="650"/>
      <c r="S1644" s="666">
        <v>0</v>
      </c>
      <c r="T1644" s="731"/>
      <c r="U1644" s="689">
        <v>0</v>
      </c>
    </row>
    <row r="1645" spans="1:21" ht="14.4" customHeight="1" x14ac:dyDescent="0.3">
      <c r="A1645" s="649">
        <v>21</v>
      </c>
      <c r="B1645" s="650" t="s">
        <v>581</v>
      </c>
      <c r="C1645" s="650">
        <v>89301212</v>
      </c>
      <c r="D1645" s="729" t="s">
        <v>5559</v>
      </c>
      <c r="E1645" s="730" t="s">
        <v>3651</v>
      </c>
      <c r="F1645" s="650" t="s">
        <v>3625</v>
      </c>
      <c r="G1645" s="650" t="s">
        <v>3671</v>
      </c>
      <c r="H1645" s="650" t="s">
        <v>1839</v>
      </c>
      <c r="I1645" s="650" t="s">
        <v>2865</v>
      </c>
      <c r="J1645" s="650" t="s">
        <v>2018</v>
      </c>
      <c r="K1645" s="650" t="s">
        <v>2866</v>
      </c>
      <c r="L1645" s="651">
        <v>937.93</v>
      </c>
      <c r="M1645" s="651">
        <v>2813.79</v>
      </c>
      <c r="N1645" s="650">
        <v>3</v>
      </c>
      <c r="O1645" s="731">
        <v>0.5</v>
      </c>
      <c r="P1645" s="651">
        <v>2813.79</v>
      </c>
      <c r="Q1645" s="666">
        <v>1</v>
      </c>
      <c r="R1645" s="650">
        <v>3</v>
      </c>
      <c r="S1645" s="666">
        <v>1</v>
      </c>
      <c r="T1645" s="731">
        <v>0.5</v>
      </c>
      <c r="U1645" s="689">
        <v>1</v>
      </c>
    </row>
    <row r="1646" spans="1:21" ht="14.4" customHeight="1" x14ac:dyDescent="0.3">
      <c r="A1646" s="649">
        <v>21</v>
      </c>
      <c r="B1646" s="650" t="s">
        <v>581</v>
      </c>
      <c r="C1646" s="650">
        <v>89301212</v>
      </c>
      <c r="D1646" s="729" t="s">
        <v>5559</v>
      </c>
      <c r="E1646" s="730" t="s">
        <v>3651</v>
      </c>
      <c r="F1646" s="650" t="s">
        <v>3625</v>
      </c>
      <c r="G1646" s="650" t="s">
        <v>3671</v>
      </c>
      <c r="H1646" s="650" t="s">
        <v>1839</v>
      </c>
      <c r="I1646" s="650" t="s">
        <v>1923</v>
      </c>
      <c r="J1646" s="650" t="s">
        <v>1924</v>
      </c>
      <c r="K1646" s="650" t="s">
        <v>2866</v>
      </c>
      <c r="L1646" s="651">
        <v>1749.69</v>
      </c>
      <c r="M1646" s="651">
        <v>125977.68000000002</v>
      </c>
      <c r="N1646" s="650">
        <v>72</v>
      </c>
      <c r="O1646" s="731">
        <v>18.5</v>
      </c>
      <c r="P1646" s="651">
        <v>43742.25</v>
      </c>
      <c r="Q1646" s="666">
        <v>0.34722222222222215</v>
      </c>
      <c r="R1646" s="650">
        <v>25</v>
      </c>
      <c r="S1646" s="666">
        <v>0.34722222222222221</v>
      </c>
      <c r="T1646" s="731">
        <v>6</v>
      </c>
      <c r="U1646" s="689">
        <v>0.32432432432432434</v>
      </c>
    </row>
    <row r="1647" spans="1:21" ht="14.4" customHeight="1" x14ac:dyDescent="0.3">
      <c r="A1647" s="649">
        <v>21</v>
      </c>
      <c r="B1647" s="650" t="s">
        <v>581</v>
      </c>
      <c r="C1647" s="650">
        <v>89301212</v>
      </c>
      <c r="D1647" s="729" t="s">
        <v>5559</v>
      </c>
      <c r="E1647" s="730" t="s">
        <v>3651</v>
      </c>
      <c r="F1647" s="650" t="s">
        <v>3625</v>
      </c>
      <c r="G1647" s="650" t="s">
        <v>3671</v>
      </c>
      <c r="H1647" s="650" t="s">
        <v>1839</v>
      </c>
      <c r="I1647" s="650" t="s">
        <v>1927</v>
      </c>
      <c r="J1647" s="650" t="s">
        <v>1924</v>
      </c>
      <c r="K1647" s="650" t="s">
        <v>2869</v>
      </c>
      <c r="L1647" s="651">
        <v>2332.92</v>
      </c>
      <c r="M1647" s="651">
        <v>167970.24</v>
      </c>
      <c r="N1647" s="650">
        <v>72</v>
      </c>
      <c r="O1647" s="731">
        <v>20.5</v>
      </c>
      <c r="P1647" s="651">
        <v>109647.23999999998</v>
      </c>
      <c r="Q1647" s="666">
        <v>0.65277777777777768</v>
      </c>
      <c r="R1647" s="650">
        <v>47</v>
      </c>
      <c r="S1647" s="666">
        <v>0.65277777777777779</v>
      </c>
      <c r="T1647" s="731">
        <v>12.5</v>
      </c>
      <c r="U1647" s="689">
        <v>0.6097560975609756</v>
      </c>
    </row>
    <row r="1648" spans="1:21" ht="14.4" customHeight="1" x14ac:dyDescent="0.3">
      <c r="A1648" s="649">
        <v>21</v>
      </c>
      <c r="B1648" s="650" t="s">
        <v>581</v>
      </c>
      <c r="C1648" s="650">
        <v>89301212</v>
      </c>
      <c r="D1648" s="729" t="s">
        <v>5559</v>
      </c>
      <c r="E1648" s="730" t="s">
        <v>3651</v>
      </c>
      <c r="F1648" s="650" t="s">
        <v>3625</v>
      </c>
      <c r="G1648" s="650" t="s">
        <v>3671</v>
      </c>
      <c r="H1648" s="650" t="s">
        <v>1839</v>
      </c>
      <c r="I1648" s="650" t="s">
        <v>1930</v>
      </c>
      <c r="J1648" s="650" t="s">
        <v>1924</v>
      </c>
      <c r="K1648" s="650" t="s">
        <v>2872</v>
      </c>
      <c r="L1648" s="651">
        <v>2916.16</v>
      </c>
      <c r="M1648" s="651">
        <v>17496.96</v>
      </c>
      <c r="N1648" s="650">
        <v>6</v>
      </c>
      <c r="O1648" s="731">
        <v>1</v>
      </c>
      <c r="P1648" s="651">
        <v>17496.96</v>
      </c>
      <c r="Q1648" s="666">
        <v>1</v>
      </c>
      <c r="R1648" s="650">
        <v>6</v>
      </c>
      <c r="S1648" s="666">
        <v>1</v>
      </c>
      <c r="T1648" s="731">
        <v>1</v>
      </c>
      <c r="U1648" s="689">
        <v>1</v>
      </c>
    </row>
    <row r="1649" spans="1:21" ht="14.4" customHeight="1" x14ac:dyDescent="0.3">
      <c r="A1649" s="649">
        <v>21</v>
      </c>
      <c r="B1649" s="650" t="s">
        <v>581</v>
      </c>
      <c r="C1649" s="650">
        <v>89301212</v>
      </c>
      <c r="D1649" s="729" t="s">
        <v>5559</v>
      </c>
      <c r="E1649" s="730" t="s">
        <v>3651</v>
      </c>
      <c r="F1649" s="650" t="s">
        <v>3625</v>
      </c>
      <c r="G1649" s="650" t="s">
        <v>4601</v>
      </c>
      <c r="H1649" s="650" t="s">
        <v>582</v>
      </c>
      <c r="I1649" s="650" t="s">
        <v>4917</v>
      </c>
      <c r="J1649" s="650" t="s">
        <v>1639</v>
      </c>
      <c r="K1649" s="650" t="s">
        <v>4918</v>
      </c>
      <c r="L1649" s="651">
        <v>0</v>
      </c>
      <c r="M1649" s="651">
        <v>0</v>
      </c>
      <c r="N1649" s="650">
        <v>2</v>
      </c>
      <c r="O1649" s="731">
        <v>0.5</v>
      </c>
      <c r="P1649" s="651"/>
      <c r="Q1649" s="666"/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21</v>
      </c>
      <c r="B1650" s="650" t="s">
        <v>581</v>
      </c>
      <c r="C1650" s="650">
        <v>89301212</v>
      </c>
      <c r="D1650" s="729" t="s">
        <v>5559</v>
      </c>
      <c r="E1650" s="730" t="s">
        <v>3651</v>
      </c>
      <c r="F1650" s="650" t="s">
        <v>3625</v>
      </c>
      <c r="G1650" s="650" t="s">
        <v>4601</v>
      </c>
      <c r="H1650" s="650" t="s">
        <v>582</v>
      </c>
      <c r="I1650" s="650" t="s">
        <v>5084</v>
      </c>
      <c r="J1650" s="650" t="s">
        <v>1639</v>
      </c>
      <c r="K1650" s="650" t="s">
        <v>5085</v>
      </c>
      <c r="L1650" s="651">
        <v>0</v>
      </c>
      <c r="M1650" s="651">
        <v>0</v>
      </c>
      <c r="N1650" s="650">
        <v>3</v>
      </c>
      <c r="O1650" s="731">
        <v>1.5</v>
      </c>
      <c r="P1650" s="651">
        <v>0</v>
      </c>
      <c r="Q1650" s="666"/>
      <c r="R1650" s="650">
        <v>3</v>
      </c>
      <c r="S1650" s="666">
        <v>1</v>
      </c>
      <c r="T1650" s="731">
        <v>1.5</v>
      </c>
      <c r="U1650" s="689">
        <v>1</v>
      </c>
    </row>
    <row r="1651" spans="1:21" ht="14.4" customHeight="1" x14ac:dyDescent="0.3">
      <c r="A1651" s="649">
        <v>21</v>
      </c>
      <c r="B1651" s="650" t="s">
        <v>581</v>
      </c>
      <c r="C1651" s="650">
        <v>89301212</v>
      </c>
      <c r="D1651" s="729" t="s">
        <v>5559</v>
      </c>
      <c r="E1651" s="730" t="s">
        <v>3651</v>
      </c>
      <c r="F1651" s="650" t="s">
        <v>3625</v>
      </c>
      <c r="G1651" s="650" t="s">
        <v>4144</v>
      </c>
      <c r="H1651" s="650" t="s">
        <v>1839</v>
      </c>
      <c r="I1651" s="650" t="s">
        <v>1848</v>
      </c>
      <c r="J1651" s="650" t="s">
        <v>1849</v>
      </c>
      <c r="K1651" s="650" t="s">
        <v>1774</v>
      </c>
      <c r="L1651" s="651">
        <v>96.63</v>
      </c>
      <c r="M1651" s="651">
        <v>96.63</v>
      </c>
      <c r="N1651" s="650">
        <v>1</v>
      </c>
      <c r="O1651" s="731">
        <v>1</v>
      </c>
      <c r="P1651" s="651"/>
      <c r="Q1651" s="666">
        <v>0</v>
      </c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21</v>
      </c>
      <c r="B1652" s="650" t="s">
        <v>581</v>
      </c>
      <c r="C1652" s="650">
        <v>89301212</v>
      </c>
      <c r="D1652" s="729" t="s">
        <v>5559</v>
      </c>
      <c r="E1652" s="730" t="s">
        <v>3651</v>
      </c>
      <c r="F1652" s="650" t="s">
        <v>3625</v>
      </c>
      <c r="G1652" s="650" t="s">
        <v>4144</v>
      </c>
      <c r="H1652" s="650" t="s">
        <v>582</v>
      </c>
      <c r="I1652" s="650" t="s">
        <v>2725</v>
      </c>
      <c r="J1652" s="650" t="s">
        <v>1849</v>
      </c>
      <c r="K1652" s="650" t="s">
        <v>4245</v>
      </c>
      <c r="L1652" s="651">
        <v>96.63</v>
      </c>
      <c r="M1652" s="651">
        <v>96.63</v>
      </c>
      <c r="N1652" s="650">
        <v>1</v>
      </c>
      <c r="O1652" s="731">
        <v>0.5</v>
      </c>
      <c r="P1652" s="651"/>
      <c r="Q1652" s="666">
        <v>0</v>
      </c>
      <c r="R1652" s="650"/>
      <c r="S1652" s="666">
        <v>0</v>
      </c>
      <c r="T1652" s="731"/>
      <c r="U1652" s="689">
        <v>0</v>
      </c>
    </row>
    <row r="1653" spans="1:21" ht="14.4" customHeight="1" x14ac:dyDescent="0.3">
      <c r="A1653" s="649">
        <v>21</v>
      </c>
      <c r="B1653" s="650" t="s">
        <v>581</v>
      </c>
      <c r="C1653" s="650">
        <v>89301212</v>
      </c>
      <c r="D1653" s="729" t="s">
        <v>5559</v>
      </c>
      <c r="E1653" s="730" t="s">
        <v>3651</v>
      </c>
      <c r="F1653" s="650" t="s">
        <v>3625</v>
      </c>
      <c r="G1653" s="650" t="s">
        <v>4144</v>
      </c>
      <c r="H1653" s="650" t="s">
        <v>582</v>
      </c>
      <c r="I1653" s="650" t="s">
        <v>4246</v>
      </c>
      <c r="J1653" s="650" t="s">
        <v>4247</v>
      </c>
      <c r="K1653" s="650" t="s">
        <v>4248</v>
      </c>
      <c r="L1653" s="651">
        <v>96.63</v>
      </c>
      <c r="M1653" s="651">
        <v>96.63</v>
      </c>
      <c r="N1653" s="650">
        <v>1</v>
      </c>
      <c r="O1653" s="731">
        <v>0.5</v>
      </c>
      <c r="P1653" s="651"/>
      <c r="Q1653" s="666">
        <v>0</v>
      </c>
      <c r="R1653" s="650"/>
      <c r="S1653" s="666">
        <v>0</v>
      </c>
      <c r="T1653" s="731"/>
      <c r="U1653" s="689">
        <v>0</v>
      </c>
    </row>
    <row r="1654" spans="1:21" ht="14.4" customHeight="1" x14ac:dyDescent="0.3">
      <c r="A1654" s="649">
        <v>21</v>
      </c>
      <c r="B1654" s="650" t="s">
        <v>581</v>
      </c>
      <c r="C1654" s="650">
        <v>89301212</v>
      </c>
      <c r="D1654" s="729" t="s">
        <v>5559</v>
      </c>
      <c r="E1654" s="730" t="s">
        <v>3651</v>
      </c>
      <c r="F1654" s="650" t="s">
        <v>3625</v>
      </c>
      <c r="G1654" s="650" t="s">
        <v>3907</v>
      </c>
      <c r="H1654" s="650" t="s">
        <v>582</v>
      </c>
      <c r="I1654" s="650" t="s">
        <v>2222</v>
      </c>
      <c r="J1654" s="650" t="s">
        <v>2223</v>
      </c>
      <c r="K1654" s="650" t="s">
        <v>2224</v>
      </c>
      <c r="L1654" s="651">
        <v>153.52000000000001</v>
      </c>
      <c r="M1654" s="651">
        <v>153.52000000000001</v>
      </c>
      <c r="N1654" s="650">
        <v>1</v>
      </c>
      <c r="O1654" s="731">
        <v>0.5</v>
      </c>
      <c r="P1654" s="651">
        <v>153.52000000000001</v>
      </c>
      <c r="Q1654" s="666">
        <v>1</v>
      </c>
      <c r="R1654" s="650">
        <v>1</v>
      </c>
      <c r="S1654" s="666">
        <v>1</v>
      </c>
      <c r="T1654" s="731">
        <v>0.5</v>
      </c>
      <c r="U1654" s="689">
        <v>1</v>
      </c>
    </row>
    <row r="1655" spans="1:21" ht="14.4" customHeight="1" x14ac:dyDescent="0.3">
      <c r="A1655" s="649">
        <v>21</v>
      </c>
      <c r="B1655" s="650" t="s">
        <v>581</v>
      </c>
      <c r="C1655" s="650">
        <v>89301212</v>
      </c>
      <c r="D1655" s="729" t="s">
        <v>5559</v>
      </c>
      <c r="E1655" s="730" t="s">
        <v>3651</v>
      </c>
      <c r="F1655" s="650" t="s">
        <v>3625</v>
      </c>
      <c r="G1655" s="650" t="s">
        <v>3672</v>
      </c>
      <c r="H1655" s="650" t="s">
        <v>582</v>
      </c>
      <c r="I1655" s="650" t="s">
        <v>3789</v>
      </c>
      <c r="J1655" s="650" t="s">
        <v>3790</v>
      </c>
      <c r="K1655" s="650" t="s">
        <v>793</v>
      </c>
      <c r="L1655" s="651">
        <v>97.97</v>
      </c>
      <c r="M1655" s="651">
        <v>293.90999999999997</v>
      </c>
      <c r="N1655" s="650">
        <v>3</v>
      </c>
      <c r="O1655" s="731">
        <v>0.5</v>
      </c>
      <c r="P1655" s="651"/>
      <c r="Q1655" s="666">
        <v>0</v>
      </c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21</v>
      </c>
      <c r="B1656" s="650" t="s">
        <v>581</v>
      </c>
      <c r="C1656" s="650">
        <v>89301212</v>
      </c>
      <c r="D1656" s="729" t="s">
        <v>5559</v>
      </c>
      <c r="E1656" s="730" t="s">
        <v>3651</v>
      </c>
      <c r="F1656" s="650" t="s">
        <v>3625</v>
      </c>
      <c r="G1656" s="650" t="s">
        <v>3672</v>
      </c>
      <c r="H1656" s="650" t="s">
        <v>582</v>
      </c>
      <c r="I1656" s="650" t="s">
        <v>4610</v>
      </c>
      <c r="J1656" s="650" t="s">
        <v>3790</v>
      </c>
      <c r="K1656" s="650" t="s">
        <v>4609</v>
      </c>
      <c r="L1656" s="651">
        <v>349.88</v>
      </c>
      <c r="M1656" s="651">
        <v>349.88</v>
      </c>
      <c r="N1656" s="650">
        <v>1</v>
      </c>
      <c r="O1656" s="731">
        <v>0.5</v>
      </c>
      <c r="P1656" s="651">
        <v>349.88</v>
      </c>
      <c r="Q1656" s="666">
        <v>1</v>
      </c>
      <c r="R1656" s="650">
        <v>1</v>
      </c>
      <c r="S1656" s="666">
        <v>1</v>
      </c>
      <c r="T1656" s="731">
        <v>0.5</v>
      </c>
      <c r="U1656" s="689">
        <v>1</v>
      </c>
    </row>
    <row r="1657" spans="1:21" ht="14.4" customHeight="1" x14ac:dyDescent="0.3">
      <c r="A1657" s="649">
        <v>21</v>
      </c>
      <c r="B1657" s="650" t="s">
        <v>581</v>
      </c>
      <c r="C1657" s="650">
        <v>89301212</v>
      </c>
      <c r="D1657" s="729" t="s">
        <v>5559</v>
      </c>
      <c r="E1657" s="730" t="s">
        <v>3651</v>
      </c>
      <c r="F1657" s="650" t="s">
        <v>3625</v>
      </c>
      <c r="G1657" s="650" t="s">
        <v>3672</v>
      </c>
      <c r="H1657" s="650" t="s">
        <v>582</v>
      </c>
      <c r="I1657" s="650" t="s">
        <v>3791</v>
      </c>
      <c r="J1657" s="650" t="s">
        <v>3674</v>
      </c>
      <c r="K1657" s="650" t="s">
        <v>793</v>
      </c>
      <c r="L1657" s="651">
        <v>97.97</v>
      </c>
      <c r="M1657" s="651">
        <v>4212.71</v>
      </c>
      <c r="N1657" s="650">
        <v>43</v>
      </c>
      <c r="O1657" s="731">
        <v>12.5</v>
      </c>
      <c r="P1657" s="651">
        <v>1567.52</v>
      </c>
      <c r="Q1657" s="666">
        <v>0.37209302325581395</v>
      </c>
      <c r="R1657" s="650">
        <v>16</v>
      </c>
      <c r="S1657" s="666">
        <v>0.37209302325581395</v>
      </c>
      <c r="T1657" s="731">
        <v>5</v>
      </c>
      <c r="U1657" s="689">
        <v>0.4</v>
      </c>
    </row>
    <row r="1658" spans="1:21" ht="14.4" customHeight="1" x14ac:dyDescent="0.3">
      <c r="A1658" s="649">
        <v>21</v>
      </c>
      <c r="B1658" s="650" t="s">
        <v>581</v>
      </c>
      <c r="C1658" s="650">
        <v>89301212</v>
      </c>
      <c r="D1658" s="729" t="s">
        <v>5559</v>
      </c>
      <c r="E1658" s="730" t="s">
        <v>3651</v>
      </c>
      <c r="F1658" s="650" t="s">
        <v>3625</v>
      </c>
      <c r="G1658" s="650" t="s">
        <v>3672</v>
      </c>
      <c r="H1658" s="650" t="s">
        <v>582</v>
      </c>
      <c r="I1658" s="650" t="s">
        <v>3673</v>
      </c>
      <c r="J1658" s="650" t="s">
        <v>3674</v>
      </c>
      <c r="K1658" s="650" t="s">
        <v>796</v>
      </c>
      <c r="L1658" s="651">
        <v>314.89999999999998</v>
      </c>
      <c r="M1658" s="651">
        <v>9447</v>
      </c>
      <c r="N1658" s="650">
        <v>30</v>
      </c>
      <c r="O1658" s="731">
        <v>20</v>
      </c>
      <c r="P1658" s="651">
        <v>4408.6000000000004</v>
      </c>
      <c r="Q1658" s="666">
        <v>0.46666666666666673</v>
      </c>
      <c r="R1658" s="650">
        <v>14</v>
      </c>
      <c r="S1658" s="666">
        <v>0.46666666666666667</v>
      </c>
      <c r="T1658" s="731">
        <v>9.5</v>
      </c>
      <c r="U1658" s="689">
        <v>0.47499999999999998</v>
      </c>
    </row>
    <row r="1659" spans="1:21" ht="14.4" customHeight="1" x14ac:dyDescent="0.3">
      <c r="A1659" s="649">
        <v>21</v>
      </c>
      <c r="B1659" s="650" t="s">
        <v>581</v>
      </c>
      <c r="C1659" s="650">
        <v>89301212</v>
      </c>
      <c r="D1659" s="729" t="s">
        <v>5559</v>
      </c>
      <c r="E1659" s="730" t="s">
        <v>3651</v>
      </c>
      <c r="F1659" s="650" t="s">
        <v>3625</v>
      </c>
      <c r="G1659" s="650" t="s">
        <v>3672</v>
      </c>
      <c r="H1659" s="650" t="s">
        <v>582</v>
      </c>
      <c r="I1659" s="650" t="s">
        <v>5086</v>
      </c>
      <c r="J1659" s="650" t="s">
        <v>5087</v>
      </c>
      <c r="K1659" s="650" t="s">
        <v>5088</v>
      </c>
      <c r="L1659" s="651">
        <v>0</v>
      </c>
      <c r="M1659" s="651">
        <v>0</v>
      </c>
      <c r="N1659" s="650">
        <v>2</v>
      </c>
      <c r="O1659" s="731">
        <v>1</v>
      </c>
      <c r="P1659" s="651"/>
      <c r="Q1659" s="666"/>
      <c r="R1659" s="650"/>
      <c r="S1659" s="666">
        <v>0</v>
      </c>
      <c r="T1659" s="731"/>
      <c r="U1659" s="689">
        <v>0</v>
      </c>
    </row>
    <row r="1660" spans="1:21" ht="14.4" customHeight="1" x14ac:dyDescent="0.3">
      <c r="A1660" s="649">
        <v>21</v>
      </c>
      <c r="B1660" s="650" t="s">
        <v>581</v>
      </c>
      <c r="C1660" s="650">
        <v>89301212</v>
      </c>
      <c r="D1660" s="729" t="s">
        <v>5559</v>
      </c>
      <c r="E1660" s="730" t="s">
        <v>3651</v>
      </c>
      <c r="F1660" s="650" t="s">
        <v>3625</v>
      </c>
      <c r="G1660" s="650" t="s">
        <v>3672</v>
      </c>
      <c r="H1660" s="650" t="s">
        <v>582</v>
      </c>
      <c r="I1660" s="650" t="s">
        <v>795</v>
      </c>
      <c r="J1660" s="650" t="s">
        <v>792</v>
      </c>
      <c r="K1660" s="650" t="s">
        <v>4013</v>
      </c>
      <c r="L1660" s="651">
        <v>314.89999999999998</v>
      </c>
      <c r="M1660" s="651">
        <v>314.89999999999998</v>
      </c>
      <c r="N1660" s="650">
        <v>1</v>
      </c>
      <c r="O1660" s="731">
        <v>0.5</v>
      </c>
      <c r="P1660" s="651">
        <v>314.89999999999998</v>
      </c>
      <c r="Q1660" s="666">
        <v>1</v>
      </c>
      <c r="R1660" s="650">
        <v>1</v>
      </c>
      <c r="S1660" s="666">
        <v>1</v>
      </c>
      <c r="T1660" s="731">
        <v>0.5</v>
      </c>
      <c r="U1660" s="689">
        <v>1</v>
      </c>
    </row>
    <row r="1661" spans="1:21" ht="14.4" customHeight="1" x14ac:dyDescent="0.3">
      <c r="A1661" s="649">
        <v>21</v>
      </c>
      <c r="B1661" s="650" t="s">
        <v>581</v>
      </c>
      <c r="C1661" s="650">
        <v>89301212</v>
      </c>
      <c r="D1661" s="729" t="s">
        <v>5559</v>
      </c>
      <c r="E1661" s="730" t="s">
        <v>3651</v>
      </c>
      <c r="F1661" s="650" t="s">
        <v>3625</v>
      </c>
      <c r="G1661" s="650" t="s">
        <v>3669</v>
      </c>
      <c r="H1661" s="650" t="s">
        <v>1839</v>
      </c>
      <c r="I1661" s="650" t="s">
        <v>2024</v>
      </c>
      <c r="J1661" s="650" t="s">
        <v>2025</v>
      </c>
      <c r="K1661" s="650" t="s">
        <v>2026</v>
      </c>
      <c r="L1661" s="651">
        <v>497.4</v>
      </c>
      <c r="M1661" s="651">
        <v>41781.60000000002</v>
      </c>
      <c r="N1661" s="650">
        <v>84</v>
      </c>
      <c r="O1661" s="731">
        <v>59.5</v>
      </c>
      <c r="P1661" s="651">
        <v>29346.600000000028</v>
      </c>
      <c r="Q1661" s="666">
        <v>0.70238095238095266</v>
      </c>
      <c r="R1661" s="650">
        <v>59</v>
      </c>
      <c r="S1661" s="666">
        <v>0.70238095238095233</v>
      </c>
      <c r="T1661" s="731">
        <v>39.5</v>
      </c>
      <c r="U1661" s="689">
        <v>0.66386554621848737</v>
      </c>
    </row>
    <row r="1662" spans="1:21" ht="14.4" customHeight="1" x14ac:dyDescent="0.3">
      <c r="A1662" s="649">
        <v>21</v>
      </c>
      <c r="B1662" s="650" t="s">
        <v>581</v>
      </c>
      <c r="C1662" s="650">
        <v>89301212</v>
      </c>
      <c r="D1662" s="729" t="s">
        <v>5559</v>
      </c>
      <c r="E1662" s="730" t="s">
        <v>3651</v>
      </c>
      <c r="F1662" s="650" t="s">
        <v>3625</v>
      </c>
      <c r="G1662" s="650" t="s">
        <v>3669</v>
      </c>
      <c r="H1662" s="650" t="s">
        <v>1839</v>
      </c>
      <c r="I1662" s="650" t="s">
        <v>2042</v>
      </c>
      <c r="J1662" s="650" t="s">
        <v>2043</v>
      </c>
      <c r="K1662" s="650" t="s">
        <v>3418</v>
      </c>
      <c r="L1662" s="651">
        <v>1359.61</v>
      </c>
      <c r="M1662" s="651">
        <v>156355.15000000005</v>
      </c>
      <c r="N1662" s="650">
        <v>115</v>
      </c>
      <c r="O1662" s="731">
        <v>46</v>
      </c>
      <c r="P1662" s="651">
        <v>107409.19000000003</v>
      </c>
      <c r="Q1662" s="666">
        <v>0.68695652173913035</v>
      </c>
      <c r="R1662" s="650">
        <v>79</v>
      </c>
      <c r="S1662" s="666">
        <v>0.68695652173913047</v>
      </c>
      <c r="T1662" s="731">
        <v>33</v>
      </c>
      <c r="U1662" s="689">
        <v>0.71739130434782605</v>
      </c>
    </row>
    <row r="1663" spans="1:21" ht="14.4" customHeight="1" x14ac:dyDescent="0.3">
      <c r="A1663" s="649">
        <v>21</v>
      </c>
      <c r="B1663" s="650" t="s">
        <v>581</v>
      </c>
      <c r="C1663" s="650">
        <v>89301212</v>
      </c>
      <c r="D1663" s="729" t="s">
        <v>5559</v>
      </c>
      <c r="E1663" s="730" t="s">
        <v>3651</v>
      </c>
      <c r="F1663" s="650" t="s">
        <v>3625</v>
      </c>
      <c r="G1663" s="650" t="s">
        <v>3796</v>
      </c>
      <c r="H1663" s="650" t="s">
        <v>582</v>
      </c>
      <c r="I1663" s="650" t="s">
        <v>4071</v>
      </c>
      <c r="J1663" s="650" t="s">
        <v>1391</v>
      </c>
      <c r="K1663" s="650" t="s">
        <v>4072</v>
      </c>
      <c r="L1663" s="651">
        <v>949.83</v>
      </c>
      <c r="M1663" s="651">
        <v>14247.45</v>
      </c>
      <c r="N1663" s="650">
        <v>15</v>
      </c>
      <c r="O1663" s="731">
        <v>9</v>
      </c>
      <c r="P1663" s="651">
        <v>11397.960000000001</v>
      </c>
      <c r="Q1663" s="666">
        <v>0.8</v>
      </c>
      <c r="R1663" s="650">
        <v>12</v>
      </c>
      <c r="S1663" s="666">
        <v>0.8</v>
      </c>
      <c r="T1663" s="731">
        <v>7</v>
      </c>
      <c r="U1663" s="689">
        <v>0.77777777777777779</v>
      </c>
    </row>
    <row r="1664" spans="1:21" ht="14.4" customHeight="1" x14ac:dyDescent="0.3">
      <c r="A1664" s="649">
        <v>21</v>
      </c>
      <c r="B1664" s="650" t="s">
        <v>581</v>
      </c>
      <c r="C1664" s="650">
        <v>89301212</v>
      </c>
      <c r="D1664" s="729" t="s">
        <v>5559</v>
      </c>
      <c r="E1664" s="730" t="s">
        <v>3651</v>
      </c>
      <c r="F1664" s="650" t="s">
        <v>3625</v>
      </c>
      <c r="G1664" s="650" t="s">
        <v>3796</v>
      </c>
      <c r="H1664" s="650" t="s">
        <v>582</v>
      </c>
      <c r="I1664" s="650" t="s">
        <v>5089</v>
      </c>
      <c r="J1664" s="650" t="s">
        <v>2609</v>
      </c>
      <c r="K1664" s="650" t="s">
        <v>5090</v>
      </c>
      <c r="L1664" s="651">
        <v>610.23</v>
      </c>
      <c r="M1664" s="651">
        <v>4881.84</v>
      </c>
      <c r="N1664" s="650">
        <v>8</v>
      </c>
      <c r="O1664" s="731">
        <v>6</v>
      </c>
      <c r="P1664" s="651">
        <v>4271.6100000000006</v>
      </c>
      <c r="Q1664" s="666">
        <v>0.87500000000000011</v>
      </c>
      <c r="R1664" s="650">
        <v>7</v>
      </c>
      <c r="S1664" s="666">
        <v>0.875</v>
      </c>
      <c r="T1664" s="731">
        <v>5</v>
      </c>
      <c r="U1664" s="689">
        <v>0.83333333333333337</v>
      </c>
    </row>
    <row r="1665" spans="1:21" ht="14.4" customHeight="1" x14ac:dyDescent="0.3">
      <c r="A1665" s="649">
        <v>21</v>
      </c>
      <c r="B1665" s="650" t="s">
        <v>581</v>
      </c>
      <c r="C1665" s="650">
        <v>89301212</v>
      </c>
      <c r="D1665" s="729" t="s">
        <v>5559</v>
      </c>
      <c r="E1665" s="730" t="s">
        <v>3651</v>
      </c>
      <c r="F1665" s="650" t="s">
        <v>3625</v>
      </c>
      <c r="G1665" s="650" t="s">
        <v>3796</v>
      </c>
      <c r="H1665" s="650" t="s">
        <v>582</v>
      </c>
      <c r="I1665" s="650" t="s">
        <v>4060</v>
      </c>
      <c r="J1665" s="650" t="s">
        <v>1315</v>
      </c>
      <c r="K1665" s="650" t="s">
        <v>4061</v>
      </c>
      <c r="L1665" s="651">
        <v>1753.54</v>
      </c>
      <c r="M1665" s="651">
        <v>22796.02</v>
      </c>
      <c r="N1665" s="650">
        <v>13</v>
      </c>
      <c r="O1665" s="731">
        <v>5</v>
      </c>
      <c r="P1665" s="651">
        <v>17535.400000000001</v>
      </c>
      <c r="Q1665" s="666">
        <v>0.76923076923076927</v>
      </c>
      <c r="R1665" s="650">
        <v>10</v>
      </c>
      <c r="S1665" s="666">
        <v>0.76923076923076927</v>
      </c>
      <c r="T1665" s="731">
        <v>4</v>
      </c>
      <c r="U1665" s="689">
        <v>0.8</v>
      </c>
    </row>
    <row r="1666" spans="1:21" ht="14.4" customHeight="1" x14ac:dyDescent="0.3">
      <c r="A1666" s="649">
        <v>21</v>
      </c>
      <c r="B1666" s="650" t="s">
        <v>581</v>
      </c>
      <c r="C1666" s="650">
        <v>89301212</v>
      </c>
      <c r="D1666" s="729" t="s">
        <v>5559</v>
      </c>
      <c r="E1666" s="730" t="s">
        <v>3651</v>
      </c>
      <c r="F1666" s="650" t="s">
        <v>3625</v>
      </c>
      <c r="G1666" s="650" t="s">
        <v>4612</v>
      </c>
      <c r="H1666" s="650" t="s">
        <v>582</v>
      </c>
      <c r="I1666" s="650" t="s">
        <v>4613</v>
      </c>
      <c r="J1666" s="650" t="s">
        <v>4614</v>
      </c>
      <c r="K1666" s="650" t="s">
        <v>4615</v>
      </c>
      <c r="L1666" s="651">
        <v>1163.02</v>
      </c>
      <c r="M1666" s="651">
        <v>3489.06</v>
      </c>
      <c r="N1666" s="650">
        <v>3</v>
      </c>
      <c r="O1666" s="731">
        <v>2</v>
      </c>
      <c r="P1666" s="651"/>
      <c r="Q1666" s="666">
        <v>0</v>
      </c>
      <c r="R1666" s="650"/>
      <c r="S1666" s="666">
        <v>0</v>
      </c>
      <c r="T1666" s="731"/>
      <c r="U1666" s="689">
        <v>0</v>
      </c>
    </row>
    <row r="1667" spans="1:21" ht="14.4" customHeight="1" x14ac:dyDescent="0.3">
      <c r="A1667" s="649">
        <v>21</v>
      </c>
      <c r="B1667" s="650" t="s">
        <v>581</v>
      </c>
      <c r="C1667" s="650">
        <v>89301212</v>
      </c>
      <c r="D1667" s="729" t="s">
        <v>5559</v>
      </c>
      <c r="E1667" s="730" t="s">
        <v>3651</v>
      </c>
      <c r="F1667" s="650" t="s">
        <v>3625</v>
      </c>
      <c r="G1667" s="650" t="s">
        <v>4612</v>
      </c>
      <c r="H1667" s="650" t="s">
        <v>582</v>
      </c>
      <c r="I1667" s="650" t="s">
        <v>4613</v>
      </c>
      <c r="J1667" s="650" t="s">
        <v>5091</v>
      </c>
      <c r="K1667" s="650" t="s">
        <v>4615</v>
      </c>
      <c r="L1667" s="651">
        <v>1163.02</v>
      </c>
      <c r="M1667" s="651">
        <v>2326.04</v>
      </c>
      <c r="N1667" s="650">
        <v>2</v>
      </c>
      <c r="O1667" s="731">
        <v>1</v>
      </c>
      <c r="P1667" s="651"/>
      <c r="Q1667" s="666">
        <v>0</v>
      </c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21</v>
      </c>
      <c r="B1668" s="650" t="s">
        <v>581</v>
      </c>
      <c r="C1668" s="650">
        <v>89301212</v>
      </c>
      <c r="D1668" s="729" t="s">
        <v>5559</v>
      </c>
      <c r="E1668" s="730" t="s">
        <v>3651</v>
      </c>
      <c r="F1668" s="650" t="s">
        <v>3625</v>
      </c>
      <c r="G1668" s="650" t="s">
        <v>4612</v>
      </c>
      <c r="H1668" s="650" t="s">
        <v>582</v>
      </c>
      <c r="I1668" s="650" t="s">
        <v>4616</v>
      </c>
      <c r="J1668" s="650" t="s">
        <v>4617</v>
      </c>
      <c r="K1668" s="650" t="s">
        <v>4618</v>
      </c>
      <c r="L1668" s="651">
        <v>2243.6799999999998</v>
      </c>
      <c r="M1668" s="651">
        <v>29167.839999999997</v>
      </c>
      <c r="N1668" s="650">
        <v>13</v>
      </c>
      <c r="O1668" s="731">
        <v>6</v>
      </c>
      <c r="P1668" s="651">
        <v>22436.799999999999</v>
      </c>
      <c r="Q1668" s="666">
        <v>0.76923076923076927</v>
      </c>
      <c r="R1668" s="650">
        <v>10</v>
      </c>
      <c r="S1668" s="666">
        <v>0.76923076923076927</v>
      </c>
      <c r="T1668" s="731">
        <v>5</v>
      </c>
      <c r="U1668" s="689">
        <v>0.83333333333333337</v>
      </c>
    </row>
    <row r="1669" spans="1:21" ht="14.4" customHeight="1" x14ac:dyDescent="0.3">
      <c r="A1669" s="649">
        <v>21</v>
      </c>
      <c r="B1669" s="650" t="s">
        <v>581</v>
      </c>
      <c r="C1669" s="650">
        <v>89301212</v>
      </c>
      <c r="D1669" s="729" t="s">
        <v>5559</v>
      </c>
      <c r="E1669" s="730" t="s">
        <v>3651</v>
      </c>
      <c r="F1669" s="650" t="s">
        <v>3625</v>
      </c>
      <c r="G1669" s="650" t="s">
        <v>4612</v>
      </c>
      <c r="H1669" s="650" t="s">
        <v>582</v>
      </c>
      <c r="I1669" s="650" t="s">
        <v>4616</v>
      </c>
      <c r="J1669" s="650" t="s">
        <v>5092</v>
      </c>
      <c r="K1669" s="650" t="s">
        <v>4618</v>
      </c>
      <c r="L1669" s="651">
        <v>2243.6799999999998</v>
      </c>
      <c r="M1669" s="651">
        <v>20193.119999999995</v>
      </c>
      <c r="N1669" s="650">
        <v>9</v>
      </c>
      <c r="O1669" s="731">
        <v>3</v>
      </c>
      <c r="P1669" s="651">
        <v>13462.079999999998</v>
      </c>
      <c r="Q1669" s="666">
        <v>0.66666666666666674</v>
      </c>
      <c r="R1669" s="650">
        <v>6</v>
      </c>
      <c r="S1669" s="666">
        <v>0.66666666666666663</v>
      </c>
      <c r="T1669" s="731">
        <v>2</v>
      </c>
      <c r="U1669" s="689">
        <v>0.66666666666666663</v>
      </c>
    </row>
    <row r="1670" spans="1:21" ht="14.4" customHeight="1" x14ac:dyDescent="0.3">
      <c r="A1670" s="649">
        <v>21</v>
      </c>
      <c r="B1670" s="650" t="s">
        <v>581</v>
      </c>
      <c r="C1670" s="650">
        <v>89301212</v>
      </c>
      <c r="D1670" s="729" t="s">
        <v>5559</v>
      </c>
      <c r="E1670" s="730" t="s">
        <v>3651</v>
      </c>
      <c r="F1670" s="650" t="s">
        <v>3625</v>
      </c>
      <c r="G1670" s="650" t="s">
        <v>4612</v>
      </c>
      <c r="H1670" s="650" t="s">
        <v>582</v>
      </c>
      <c r="I1670" s="650" t="s">
        <v>5093</v>
      </c>
      <c r="J1670" s="650" t="s">
        <v>5094</v>
      </c>
      <c r="K1670" s="650" t="s">
        <v>5095</v>
      </c>
      <c r="L1670" s="651">
        <v>3858.27</v>
      </c>
      <c r="M1670" s="651">
        <v>19291.349999999999</v>
      </c>
      <c r="N1670" s="650">
        <v>5</v>
      </c>
      <c r="O1670" s="731">
        <v>2</v>
      </c>
      <c r="P1670" s="651">
        <v>11574.81</v>
      </c>
      <c r="Q1670" s="666">
        <v>0.6</v>
      </c>
      <c r="R1670" s="650">
        <v>3</v>
      </c>
      <c r="S1670" s="666">
        <v>0.6</v>
      </c>
      <c r="T1670" s="731">
        <v>1</v>
      </c>
      <c r="U1670" s="689">
        <v>0.5</v>
      </c>
    </row>
    <row r="1671" spans="1:21" ht="14.4" customHeight="1" x14ac:dyDescent="0.3">
      <c r="A1671" s="649">
        <v>21</v>
      </c>
      <c r="B1671" s="650" t="s">
        <v>581</v>
      </c>
      <c r="C1671" s="650">
        <v>89301212</v>
      </c>
      <c r="D1671" s="729" t="s">
        <v>5559</v>
      </c>
      <c r="E1671" s="730" t="s">
        <v>3651</v>
      </c>
      <c r="F1671" s="650" t="s">
        <v>3625</v>
      </c>
      <c r="G1671" s="650" t="s">
        <v>4252</v>
      </c>
      <c r="H1671" s="650" t="s">
        <v>582</v>
      </c>
      <c r="I1671" s="650" t="s">
        <v>4253</v>
      </c>
      <c r="J1671" s="650" t="s">
        <v>4254</v>
      </c>
      <c r="K1671" s="650" t="s">
        <v>4255</v>
      </c>
      <c r="L1671" s="651">
        <v>1044.3599999999999</v>
      </c>
      <c r="M1671" s="651">
        <v>2088.7199999999998</v>
      </c>
      <c r="N1671" s="650">
        <v>2</v>
      </c>
      <c r="O1671" s="731">
        <v>0.5</v>
      </c>
      <c r="P1671" s="651">
        <v>2088.7199999999998</v>
      </c>
      <c r="Q1671" s="666">
        <v>1</v>
      </c>
      <c r="R1671" s="650">
        <v>2</v>
      </c>
      <c r="S1671" s="666">
        <v>1</v>
      </c>
      <c r="T1671" s="731">
        <v>0.5</v>
      </c>
      <c r="U1671" s="689">
        <v>1</v>
      </c>
    </row>
    <row r="1672" spans="1:21" ht="14.4" customHeight="1" x14ac:dyDescent="0.3">
      <c r="A1672" s="649">
        <v>21</v>
      </c>
      <c r="B1672" s="650" t="s">
        <v>581</v>
      </c>
      <c r="C1672" s="650">
        <v>89301212</v>
      </c>
      <c r="D1672" s="729" t="s">
        <v>5559</v>
      </c>
      <c r="E1672" s="730" t="s">
        <v>3651</v>
      </c>
      <c r="F1672" s="650" t="s">
        <v>3625</v>
      </c>
      <c r="G1672" s="650" t="s">
        <v>4252</v>
      </c>
      <c r="H1672" s="650" t="s">
        <v>582</v>
      </c>
      <c r="I1672" s="650" t="s">
        <v>1653</v>
      </c>
      <c r="J1672" s="650" t="s">
        <v>4254</v>
      </c>
      <c r="K1672" s="650" t="s">
        <v>4255</v>
      </c>
      <c r="L1672" s="651">
        <v>1044.3599999999999</v>
      </c>
      <c r="M1672" s="651">
        <v>46996.200000000019</v>
      </c>
      <c r="N1672" s="650">
        <v>45</v>
      </c>
      <c r="O1672" s="731">
        <v>13.5</v>
      </c>
      <c r="P1672" s="651">
        <v>42818.760000000017</v>
      </c>
      <c r="Q1672" s="666">
        <v>0.91111111111111109</v>
      </c>
      <c r="R1672" s="650">
        <v>41</v>
      </c>
      <c r="S1672" s="666">
        <v>0.91111111111111109</v>
      </c>
      <c r="T1672" s="731">
        <v>11.5</v>
      </c>
      <c r="U1672" s="689">
        <v>0.85185185185185186</v>
      </c>
    </row>
    <row r="1673" spans="1:21" ht="14.4" customHeight="1" x14ac:dyDescent="0.3">
      <c r="A1673" s="649">
        <v>21</v>
      </c>
      <c r="B1673" s="650" t="s">
        <v>581</v>
      </c>
      <c r="C1673" s="650">
        <v>89301212</v>
      </c>
      <c r="D1673" s="729" t="s">
        <v>5559</v>
      </c>
      <c r="E1673" s="730" t="s">
        <v>3651</v>
      </c>
      <c r="F1673" s="650" t="s">
        <v>3625</v>
      </c>
      <c r="G1673" s="650" t="s">
        <v>4252</v>
      </c>
      <c r="H1673" s="650" t="s">
        <v>582</v>
      </c>
      <c r="I1673" s="650" t="s">
        <v>4755</v>
      </c>
      <c r="J1673" s="650" t="s">
        <v>4756</v>
      </c>
      <c r="K1673" s="650" t="s">
        <v>4757</v>
      </c>
      <c r="L1673" s="651">
        <v>1359.61</v>
      </c>
      <c r="M1673" s="651">
        <v>1359.61</v>
      </c>
      <c r="N1673" s="650">
        <v>1</v>
      </c>
      <c r="O1673" s="731">
        <v>0.5</v>
      </c>
      <c r="P1673" s="651">
        <v>1359.61</v>
      </c>
      <c r="Q1673" s="666">
        <v>1</v>
      </c>
      <c r="R1673" s="650">
        <v>1</v>
      </c>
      <c r="S1673" s="666">
        <v>1</v>
      </c>
      <c r="T1673" s="731">
        <v>0.5</v>
      </c>
      <c r="U1673" s="689">
        <v>1</v>
      </c>
    </row>
    <row r="1674" spans="1:21" ht="14.4" customHeight="1" x14ac:dyDescent="0.3">
      <c r="A1674" s="649">
        <v>21</v>
      </c>
      <c r="B1674" s="650" t="s">
        <v>581</v>
      </c>
      <c r="C1674" s="650">
        <v>89301212</v>
      </c>
      <c r="D1674" s="729" t="s">
        <v>5559</v>
      </c>
      <c r="E1674" s="730" t="s">
        <v>3651</v>
      </c>
      <c r="F1674" s="650" t="s">
        <v>3625</v>
      </c>
      <c r="G1674" s="650" t="s">
        <v>4073</v>
      </c>
      <c r="H1674" s="650" t="s">
        <v>1839</v>
      </c>
      <c r="I1674" s="650" t="s">
        <v>5096</v>
      </c>
      <c r="J1674" s="650" t="s">
        <v>5097</v>
      </c>
      <c r="K1674" s="650" t="s">
        <v>5098</v>
      </c>
      <c r="L1674" s="651">
        <v>48.98</v>
      </c>
      <c r="M1674" s="651">
        <v>146.94</v>
      </c>
      <c r="N1674" s="650">
        <v>3</v>
      </c>
      <c r="O1674" s="731">
        <v>0.5</v>
      </c>
      <c r="P1674" s="651"/>
      <c r="Q1674" s="666">
        <v>0</v>
      </c>
      <c r="R1674" s="650"/>
      <c r="S1674" s="666">
        <v>0</v>
      </c>
      <c r="T1674" s="731"/>
      <c r="U1674" s="689">
        <v>0</v>
      </c>
    </row>
    <row r="1675" spans="1:21" ht="14.4" customHeight="1" x14ac:dyDescent="0.3">
      <c r="A1675" s="649">
        <v>21</v>
      </c>
      <c r="B1675" s="650" t="s">
        <v>581</v>
      </c>
      <c r="C1675" s="650">
        <v>89301212</v>
      </c>
      <c r="D1675" s="729" t="s">
        <v>5559</v>
      </c>
      <c r="E1675" s="730" t="s">
        <v>3651</v>
      </c>
      <c r="F1675" s="650" t="s">
        <v>3625</v>
      </c>
      <c r="G1675" s="650" t="s">
        <v>4073</v>
      </c>
      <c r="H1675" s="650" t="s">
        <v>1839</v>
      </c>
      <c r="I1675" s="650" t="s">
        <v>5099</v>
      </c>
      <c r="J1675" s="650" t="s">
        <v>5097</v>
      </c>
      <c r="K1675" s="650" t="s">
        <v>5100</v>
      </c>
      <c r="L1675" s="651">
        <v>0</v>
      </c>
      <c r="M1675" s="651">
        <v>0</v>
      </c>
      <c r="N1675" s="650">
        <v>2</v>
      </c>
      <c r="O1675" s="731">
        <v>0.5</v>
      </c>
      <c r="P1675" s="651"/>
      <c r="Q1675" s="666"/>
      <c r="R1675" s="650"/>
      <c r="S1675" s="666">
        <v>0</v>
      </c>
      <c r="T1675" s="731"/>
      <c r="U1675" s="689">
        <v>0</v>
      </c>
    </row>
    <row r="1676" spans="1:21" ht="14.4" customHeight="1" x14ac:dyDescent="0.3">
      <c r="A1676" s="649">
        <v>21</v>
      </c>
      <c r="B1676" s="650" t="s">
        <v>581</v>
      </c>
      <c r="C1676" s="650">
        <v>89301212</v>
      </c>
      <c r="D1676" s="729" t="s">
        <v>5559</v>
      </c>
      <c r="E1676" s="730" t="s">
        <v>3651</v>
      </c>
      <c r="F1676" s="650" t="s">
        <v>3625</v>
      </c>
      <c r="G1676" s="650" t="s">
        <v>4073</v>
      </c>
      <c r="H1676" s="650" t="s">
        <v>1839</v>
      </c>
      <c r="I1676" s="650" t="s">
        <v>5101</v>
      </c>
      <c r="J1676" s="650" t="s">
        <v>5097</v>
      </c>
      <c r="K1676" s="650" t="s">
        <v>5102</v>
      </c>
      <c r="L1676" s="651">
        <v>0</v>
      </c>
      <c r="M1676" s="651">
        <v>0</v>
      </c>
      <c r="N1676" s="650">
        <v>2</v>
      </c>
      <c r="O1676" s="731">
        <v>0.5</v>
      </c>
      <c r="P1676" s="651"/>
      <c r="Q1676" s="666"/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21</v>
      </c>
      <c r="B1677" s="650" t="s">
        <v>581</v>
      </c>
      <c r="C1677" s="650">
        <v>89301212</v>
      </c>
      <c r="D1677" s="729" t="s">
        <v>5559</v>
      </c>
      <c r="E1677" s="730" t="s">
        <v>3651</v>
      </c>
      <c r="F1677" s="650" t="s">
        <v>3625</v>
      </c>
      <c r="G1677" s="650" t="s">
        <v>3804</v>
      </c>
      <c r="H1677" s="650" t="s">
        <v>582</v>
      </c>
      <c r="I1677" s="650" t="s">
        <v>1033</v>
      </c>
      <c r="J1677" s="650" t="s">
        <v>1034</v>
      </c>
      <c r="K1677" s="650" t="s">
        <v>1035</v>
      </c>
      <c r="L1677" s="651">
        <v>67.42</v>
      </c>
      <c r="M1677" s="651">
        <v>269.68</v>
      </c>
      <c r="N1677" s="650">
        <v>4</v>
      </c>
      <c r="O1677" s="731">
        <v>3.5</v>
      </c>
      <c r="P1677" s="651">
        <v>67.42</v>
      </c>
      <c r="Q1677" s="666">
        <v>0.25</v>
      </c>
      <c r="R1677" s="650">
        <v>1</v>
      </c>
      <c r="S1677" s="666">
        <v>0.25</v>
      </c>
      <c r="T1677" s="731">
        <v>1</v>
      </c>
      <c r="U1677" s="689">
        <v>0.2857142857142857</v>
      </c>
    </row>
    <row r="1678" spans="1:21" ht="14.4" customHeight="1" x14ac:dyDescent="0.3">
      <c r="A1678" s="649">
        <v>21</v>
      </c>
      <c r="B1678" s="650" t="s">
        <v>581</v>
      </c>
      <c r="C1678" s="650">
        <v>89301212</v>
      </c>
      <c r="D1678" s="729" t="s">
        <v>5559</v>
      </c>
      <c r="E1678" s="730" t="s">
        <v>3651</v>
      </c>
      <c r="F1678" s="650" t="s">
        <v>3625</v>
      </c>
      <c r="G1678" s="650" t="s">
        <v>3804</v>
      </c>
      <c r="H1678" s="650" t="s">
        <v>582</v>
      </c>
      <c r="I1678" s="650" t="s">
        <v>4813</v>
      </c>
      <c r="J1678" s="650" t="s">
        <v>1034</v>
      </c>
      <c r="K1678" s="650" t="s">
        <v>2557</v>
      </c>
      <c r="L1678" s="651">
        <v>202.25</v>
      </c>
      <c r="M1678" s="651">
        <v>202.25</v>
      </c>
      <c r="N1678" s="650">
        <v>1</v>
      </c>
      <c r="O1678" s="731">
        <v>0.5</v>
      </c>
      <c r="P1678" s="651"/>
      <c r="Q1678" s="666">
        <v>0</v>
      </c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21</v>
      </c>
      <c r="B1679" s="650" t="s">
        <v>581</v>
      </c>
      <c r="C1679" s="650">
        <v>89301212</v>
      </c>
      <c r="D1679" s="729" t="s">
        <v>5559</v>
      </c>
      <c r="E1679" s="730" t="s">
        <v>3651</v>
      </c>
      <c r="F1679" s="650" t="s">
        <v>3625</v>
      </c>
      <c r="G1679" s="650" t="s">
        <v>3804</v>
      </c>
      <c r="H1679" s="650" t="s">
        <v>582</v>
      </c>
      <c r="I1679" s="650" t="s">
        <v>5103</v>
      </c>
      <c r="J1679" s="650" t="s">
        <v>5104</v>
      </c>
      <c r="K1679" s="650" t="s">
        <v>3514</v>
      </c>
      <c r="L1679" s="651">
        <v>134.83000000000001</v>
      </c>
      <c r="M1679" s="651">
        <v>269.66000000000003</v>
      </c>
      <c r="N1679" s="650">
        <v>2</v>
      </c>
      <c r="O1679" s="731">
        <v>0.5</v>
      </c>
      <c r="P1679" s="651"/>
      <c r="Q1679" s="666">
        <v>0</v>
      </c>
      <c r="R1679" s="650"/>
      <c r="S1679" s="666">
        <v>0</v>
      </c>
      <c r="T1679" s="731"/>
      <c r="U1679" s="689">
        <v>0</v>
      </c>
    </row>
    <row r="1680" spans="1:21" ht="14.4" customHeight="1" x14ac:dyDescent="0.3">
      <c r="A1680" s="649">
        <v>21</v>
      </c>
      <c r="B1680" s="650" t="s">
        <v>581</v>
      </c>
      <c r="C1680" s="650">
        <v>89301212</v>
      </c>
      <c r="D1680" s="729" t="s">
        <v>5559</v>
      </c>
      <c r="E1680" s="730" t="s">
        <v>3651</v>
      </c>
      <c r="F1680" s="650" t="s">
        <v>3625</v>
      </c>
      <c r="G1680" s="650" t="s">
        <v>3804</v>
      </c>
      <c r="H1680" s="650" t="s">
        <v>582</v>
      </c>
      <c r="I1680" s="650" t="s">
        <v>5105</v>
      </c>
      <c r="J1680" s="650" t="s">
        <v>5104</v>
      </c>
      <c r="K1680" s="650" t="s">
        <v>5106</v>
      </c>
      <c r="L1680" s="651">
        <v>404.48</v>
      </c>
      <c r="M1680" s="651">
        <v>404.48</v>
      </c>
      <c r="N1680" s="650">
        <v>1</v>
      </c>
      <c r="O1680" s="731">
        <v>0.5</v>
      </c>
      <c r="P1680" s="651"/>
      <c r="Q1680" s="666">
        <v>0</v>
      </c>
      <c r="R1680" s="650"/>
      <c r="S1680" s="666">
        <v>0</v>
      </c>
      <c r="T1680" s="731"/>
      <c r="U1680" s="689">
        <v>0</v>
      </c>
    </row>
    <row r="1681" spans="1:21" ht="14.4" customHeight="1" x14ac:dyDescent="0.3">
      <c r="A1681" s="649">
        <v>21</v>
      </c>
      <c r="B1681" s="650" t="s">
        <v>581</v>
      </c>
      <c r="C1681" s="650">
        <v>89301212</v>
      </c>
      <c r="D1681" s="729" t="s">
        <v>5559</v>
      </c>
      <c r="E1681" s="730" t="s">
        <v>3651</v>
      </c>
      <c r="F1681" s="650" t="s">
        <v>3625</v>
      </c>
      <c r="G1681" s="650" t="s">
        <v>3804</v>
      </c>
      <c r="H1681" s="650" t="s">
        <v>1839</v>
      </c>
      <c r="I1681" s="650" t="s">
        <v>5107</v>
      </c>
      <c r="J1681" s="650" t="s">
        <v>1974</v>
      </c>
      <c r="K1681" s="650" t="s">
        <v>3713</v>
      </c>
      <c r="L1681" s="651">
        <v>224.71</v>
      </c>
      <c r="M1681" s="651">
        <v>224.71</v>
      </c>
      <c r="N1681" s="650">
        <v>1</v>
      </c>
      <c r="O1681" s="731">
        <v>0.5</v>
      </c>
      <c r="P1681" s="651"/>
      <c r="Q1681" s="666">
        <v>0</v>
      </c>
      <c r="R1681" s="650"/>
      <c r="S1681" s="666">
        <v>0</v>
      </c>
      <c r="T1681" s="731"/>
      <c r="U1681" s="689">
        <v>0</v>
      </c>
    </row>
    <row r="1682" spans="1:21" ht="14.4" customHeight="1" x14ac:dyDescent="0.3">
      <c r="A1682" s="649">
        <v>21</v>
      </c>
      <c r="B1682" s="650" t="s">
        <v>581</v>
      </c>
      <c r="C1682" s="650">
        <v>89301212</v>
      </c>
      <c r="D1682" s="729" t="s">
        <v>5559</v>
      </c>
      <c r="E1682" s="730" t="s">
        <v>3651</v>
      </c>
      <c r="F1682" s="650" t="s">
        <v>3625</v>
      </c>
      <c r="G1682" s="650" t="s">
        <v>4023</v>
      </c>
      <c r="H1682" s="650" t="s">
        <v>1839</v>
      </c>
      <c r="I1682" s="650" t="s">
        <v>4622</v>
      </c>
      <c r="J1682" s="650" t="s">
        <v>4623</v>
      </c>
      <c r="K1682" s="650" t="s">
        <v>916</v>
      </c>
      <c r="L1682" s="651">
        <v>169.27</v>
      </c>
      <c r="M1682" s="651">
        <v>338.54</v>
      </c>
      <c r="N1682" s="650">
        <v>2</v>
      </c>
      <c r="O1682" s="731">
        <v>1</v>
      </c>
      <c r="P1682" s="651"/>
      <c r="Q1682" s="666">
        <v>0</v>
      </c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21</v>
      </c>
      <c r="B1683" s="650" t="s">
        <v>581</v>
      </c>
      <c r="C1683" s="650">
        <v>89301212</v>
      </c>
      <c r="D1683" s="729" t="s">
        <v>5559</v>
      </c>
      <c r="E1683" s="730" t="s">
        <v>3651</v>
      </c>
      <c r="F1683" s="650" t="s">
        <v>3625</v>
      </c>
      <c r="G1683" s="650" t="s">
        <v>4023</v>
      </c>
      <c r="H1683" s="650" t="s">
        <v>582</v>
      </c>
      <c r="I1683" s="650" t="s">
        <v>4024</v>
      </c>
      <c r="J1683" s="650" t="s">
        <v>2597</v>
      </c>
      <c r="K1683" s="650" t="s">
        <v>1224</v>
      </c>
      <c r="L1683" s="651">
        <v>203.38</v>
      </c>
      <c r="M1683" s="651">
        <v>406.76</v>
      </c>
      <c r="N1683" s="650">
        <v>2</v>
      </c>
      <c r="O1683" s="731">
        <v>0.5</v>
      </c>
      <c r="P1683" s="651">
        <v>406.76</v>
      </c>
      <c r="Q1683" s="666">
        <v>1</v>
      </c>
      <c r="R1683" s="650">
        <v>2</v>
      </c>
      <c r="S1683" s="666">
        <v>1</v>
      </c>
      <c r="T1683" s="731">
        <v>0.5</v>
      </c>
      <c r="U1683" s="689">
        <v>1</v>
      </c>
    </row>
    <row r="1684" spans="1:21" ht="14.4" customHeight="1" x14ac:dyDescent="0.3">
      <c r="A1684" s="649">
        <v>21</v>
      </c>
      <c r="B1684" s="650" t="s">
        <v>581</v>
      </c>
      <c r="C1684" s="650">
        <v>89301212</v>
      </c>
      <c r="D1684" s="729" t="s">
        <v>5559</v>
      </c>
      <c r="E1684" s="730" t="s">
        <v>3651</v>
      </c>
      <c r="F1684" s="650" t="s">
        <v>3625</v>
      </c>
      <c r="G1684" s="650" t="s">
        <v>3805</v>
      </c>
      <c r="H1684" s="650" t="s">
        <v>582</v>
      </c>
      <c r="I1684" s="650" t="s">
        <v>1782</v>
      </c>
      <c r="J1684" s="650" t="s">
        <v>850</v>
      </c>
      <c r="K1684" s="650" t="s">
        <v>1165</v>
      </c>
      <c r="L1684" s="651">
        <v>113.37</v>
      </c>
      <c r="M1684" s="651">
        <v>2494.1400000000003</v>
      </c>
      <c r="N1684" s="650">
        <v>22</v>
      </c>
      <c r="O1684" s="731">
        <v>10.5</v>
      </c>
      <c r="P1684" s="651">
        <v>680.22</v>
      </c>
      <c r="Q1684" s="666">
        <v>0.27272727272727271</v>
      </c>
      <c r="R1684" s="650">
        <v>6</v>
      </c>
      <c r="S1684" s="666">
        <v>0.27272727272727271</v>
      </c>
      <c r="T1684" s="731">
        <v>4</v>
      </c>
      <c r="U1684" s="689">
        <v>0.38095238095238093</v>
      </c>
    </row>
    <row r="1685" spans="1:21" ht="14.4" customHeight="1" x14ac:dyDescent="0.3">
      <c r="A1685" s="649">
        <v>21</v>
      </c>
      <c r="B1685" s="650" t="s">
        <v>581</v>
      </c>
      <c r="C1685" s="650">
        <v>89301212</v>
      </c>
      <c r="D1685" s="729" t="s">
        <v>5559</v>
      </c>
      <c r="E1685" s="730" t="s">
        <v>3651</v>
      </c>
      <c r="F1685" s="650" t="s">
        <v>3625</v>
      </c>
      <c r="G1685" s="650" t="s">
        <v>3805</v>
      </c>
      <c r="H1685" s="650" t="s">
        <v>582</v>
      </c>
      <c r="I1685" s="650" t="s">
        <v>849</v>
      </c>
      <c r="J1685" s="650" t="s">
        <v>850</v>
      </c>
      <c r="K1685" s="650" t="s">
        <v>851</v>
      </c>
      <c r="L1685" s="651">
        <v>56.69</v>
      </c>
      <c r="M1685" s="651">
        <v>510.21</v>
      </c>
      <c r="N1685" s="650">
        <v>9</v>
      </c>
      <c r="O1685" s="731">
        <v>3.5</v>
      </c>
      <c r="P1685" s="651"/>
      <c r="Q1685" s="666">
        <v>0</v>
      </c>
      <c r="R1685" s="650"/>
      <c r="S1685" s="666">
        <v>0</v>
      </c>
      <c r="T1685" s="731"/>
      <c r="U1685" s="689">
        <v>0</v>
      </c>
    </row>
    <row r="1686" spans="1:21" ht="14.4" customHeight="1" x14ac:dyDescent="0.3">
      <c r="A1686" s="649">
        <v>21</v>
      </c>
      <c r="B1686" s="650" t="s">
        <v>581</v>
      </c>
      <c r="C1686" s="650">
        <v>89301212</v>
      </c>
      <c r="D1686" s="729" t="s">
        <v>5559</v>
      </c>
      <c r="E1686" s="730" t="s">
        <v>3651</v>
      </c>
      <c r="F1686" s="650" t="s">
        <v>3625</v>
      </c>
      <c r="G1686" s="650" t="s">
        <v>3805</v>
      </c>
      <c r="H1686" s="650" t="s">
        <v>582</v>
      </c>
      <c r="I1686" s="650" t="s">
        <v>4624</v>
      </c>
      <c r="J1686" s="650" t="s">
        <v>4625</v>
      </c>
      <c r="K1686" s="650" t="s">
        <v>839</v>
      </c>
      <c r="L1686" s="651">
        <v>45.34</v>
      </c>
      <c r="M1686" s="651">
        <v>136.02000000000001</v>
      </c>
      <c r="N1686" s="650">
        <v>3</v>
      </c>
      <c r="O1686" s="731">
        <v>0.5</v>
      </c>
      <c r="P1686" s="651">
        <v>136.02000000000001</v>
      </c>
      <c r="Q1686" s="666">
        <v>1</v>
      </c>
      <c r="R1686" s="650">
        <v>3</v>
      </c>
      <c r="S1686" s="666">
        <v>1</v>
      </c>
      <c r="T1686" s="731">
        <v>0.5</v>
      </c>
      <c r="U1686" s="689">
        <v>1</v>
      </c>
    </row>
    <row r="1687" spans="1:21" ht="14.4" customHeight="1" x14ac:dyDescent="0.3">
      <c r="A1687" s="649">
        <v>21</v>
      </c>
      <c r="B1687" s="650" t="s">
        <v>581</v>
      </c>
      <c r="C1687" s="650">
        <v>89301212</v>
      </c>
      <c r="D1687" s="729" t="s">
        <v>5559</v>
      </c>
      <c r="E1687" s="730" t="s">
        <v>3651</v>
      </c>
      <c r="F1687" s="650" t="s">
        <v>3625</v>
      </c>
      <c r="G1687" s="650" t="s">
        <v>4031</v>
      </c>
      <c r="H1687" s="650" t="s">
        <v>582</v>
      </c>
      <c r="I1687" s="650" t="s">
        <v>2480</v>
      </c>
      <c r="J1687" s="650" t="s">
        <v>2481</v>
      </c>
      <c r="K1687" s="650" t="s">
        <v>2482</v>
      </c>
      <c r="L1687" s="651">
        <v>61.3</v>
      </c>
      <c r="M1687" s="651">
        <v>61.3</v>
      </c>
      <c r="N1687" s="650">
        <v>1</v>
      </c>
      <c r="O1687" s="731">
        <v>1</v>
      </c>
      <c r="P1687" s="651">
        <v>61.3</v>
      </c>
      <c r="Q1687" s="666">
        <v>1</v>
      </c>
      <c r="R1687" s="650">
        <v>1</v>
      </c>
      <c r="S1687" s="666">
        <v>1</v>
      </c>
      <c r="T1687" s="731">
        <v>1</v>
      </c>
      <c r="U1687" s="689">
        <v>1</v>
      </c>
    </row>
    <row r="1688" spans="1:21" ht="14.4" customHeight="1" x14ac:dyDescent="0.3">
      <c r="A1688" s="649">
        <v>21</v>
      </c>
      <c r="B1688" s="650" t="s">
        <v>581</v>
      </c>
      <c r="C1688" s="650">
        <v>89301212</v>
      </c>
      <c r="D1688" s="729" t="s">
        <v>5559</v>
      </c>
      <c r="E1688" s="730" t="s">
        <v>3651</v>
      </c>
      <c r="F1688" s="650" t="s">
        <v>3625</v>
      </c>
      <c r="G1688" s="650" t="s">
        <v>4031</v>
      </c>
      <c r="H1688" s="650" t="s">
        <v>582</v>
      </c>
      <c r="I1688" s="650" t="s">
        <v>2480</v>
      </c>
      <c r="J1688" s="650" t="s">
        <v>2481</v>
      </c>
      <c r="K1688" s="650" t="s">
        <v>2482</v>
      </c>
      <c r="L1688" s="651">
        <v>73.260000000000005</v>
      </c>
      <c r="M1688" s="651">
        <v>439.56000000000006</v>
      </c>
      <c r="N1688" s="650">
        <v>6</v>
      </c>
      <c r="O1688" s="731">
        <v>3.5</v>
      </c>
      <c r="P1688" s="651"/>
      <c r="Q1688" s="666">
        <v>0</v>
      </c>
      <c r="R1688" s="650"/>
      <c r="S1688" s="666">
        <v>0</v>
      </c>
      <c r="T1688" s="731"/>
      <c r="U1688" s="689">
        <v>0</v>
      </c>
    </row>
    <row r="1689" spans="1:21" ht="14.4" customHeight="1" x14ac:dyDescent="0.3">
      <c r="A1689" s="649">
        <v>21</v>
      </c>
      <c r="B1689" s="650" t="s">
        <v>581</v>
      </c>
      <c r="C1689" s="650">
        <v>89301212</v>
      </c>
      <c r="D1689" s="729" t="s">
        <v>5559</v>
      </c>
      <c r="E1689" s="730" t="s">
        <v>3651</v>
      </c>
      <c r="F1689" s="650" t="s">
        <v>3625</v>
      </c>
      <c r="G1689" s="650" t="s">
        <v>3806</v>
      </c>
      <c r="H1689" s="650" t="s">
        <v>582</v>
      </c>
      <c r="I1689" s="650" t="s">
        <v>2333</v>
      </c>
      <c r="J1689" s="650" t="s">
        <v>3807</v>
      </c>
      <c r="K1689" s="650" t="s">
        <v>3808</v>
      </c>
      <c r="L1689" s="651">
        <v>22.88</v>
      </c>
      <c r="M1689" s="651">
        <v>5239.5200000000004</v>
      </c>
      <c r="N1689" s="650">
        <v>229</v>
      </c>
      <c r="O1689" s="731">
        <v>53.5</v>
      </c>
      <c r="P1689" s="651">
        <v>2654.0800000000004</v>
      </c>
      <c r="Q1689" s="666">
        <v>0.50655021834061142</v>
      </c>
      <c r="R1689" s="650">
        <v>116</v>
      </c>
      <c r="S1689" s="666">
        <v>0.50655021834061131</v>
      </c>
      <c r="T1689" s="731">
        <v>27.5</v>
      </c>
      <c r="U1689" s="689">
        <v>0.51401869158878499</v>
      </c>
    </row>
    <row r="1690" spans="1:21" ht="14.4" customHeight="1" x14ac:dyDescent="0.3">
      <c r="A1690" s="649">
        <v>21</v>
      </c>
      <c r="B1690" s="650" t="s">
        <v>581</v>
      </c>
      <c r="C1690" s="650">
        <v>89301212</v>
      </c>
      <c r="D1690" s="729" t="s">
        <v>5559</v>
      </c>
      <c r="E1690" s="730" t="s">
        <v>3651</v>
      </c>
      <c r="F1690" s="650" t="s">
        <v>3625</v>
      </c>
      <c r="G1690" s="650" t="s">
        <v>3806</v>
      </c>
      <c r="H1690" s="650" t="s">
        <v>582</v>
      </c>
      <c r="I1690" s="650" t="s">
        <v>1294</v>
      </c>
      <c r="J1690" s="650" t="s">
        <v>3809</v>
      </c>
      <c r="K1690" s="650" t="s">
        <v>3810</v>
      </c>
      <c r="L1690" s="651">
        <v>91.52</v>
      </c>
      <c r="M1690" s="651">
        <v>915.2</v>
      </c>
      <c r="N1690" s="650">
        <v>10</v>
      </c>
      <c r="O1690" s="731">
        <v>4.5</v>
      </c>
      <c r="P1690" s="651">
        <v>549.12</v>
      </c>
      <c r="Q1690" s="666">
        <v>0.6</v>
      </c>
      <c r="R1690" s="650">
        <v>6</v>
      </c>
      <c r="S1690" s="666">
        <v>0.6</v>
      </c>
      <c r="T1690" s="731">
        <v>2.5</v>
      </c>
      <c r="U1690" s="689">
        <v>0.55555555555555558</v>
      </c>
    </row>
    <row r="1691" spans="1:21" ht="14.4" customHeight="1" x14ac:dyDescent="0.3">
      <c r="A1691" s="649">
        <v>21</v>
      </c>
      <c r="B1691" s="650" t="s">
        <v>581</v>
      </c>
      <c r="C1691" s="650">
        <v>89301212</v>
      </c>
      <c r="D1691" s="729" t="s">
        <v>5559</v>
      </c>
      <c r="E1691" s="730" t="s">
        <v>3651</v>
      </c>
      <c r="F1691" s="650" t="s">
        <v>3625</v>
      </c>
      <c r="G1691" s="650" t="s">
        <v>4135</v>
      </c>
      <c r="H1691" s="650" t="s">
        <v>1839</v>
      </c>
      <c r="I1691" s="650" t="s">
        <v>2959</v>
      </c>
      <c r="J1691" s="650" t="s">
        <v>2936</v>
      </c>
      <c r="K1691" s="650" t="s">
        <v>3578</v>
      </c>
      <c r="L1691" s="651">
        <v>1344.66</v>
      </c>
      <c r="M1691" s="651">
        <v>2689.32</v>
      </c>
      <c r="N1691" s="650">
        <v>2</v>
      </c>
      <c r="O1691" s="731">
        <v>2</v>
      </c>
      <c r="P1691" s="651">
        <v>1344.66</v>
      </c>
      <c r="Q1691" s="666">
        <v>0.5</v>
      </c>
      <c r="R1691" s="650">
        <v>1</v>
      </c>
      <c r="S1691" s="666">
        <v>0.5</v>
      </c>
      <c r="T1691" s="731">
        <v>1</v>
      </c>
      <c r="U1691" s="689">
        <v>0.5</v>
      </c>
    </row>
    <row r="1692" spans="1:21" ht="14.4" customHeight="1" x14ac:dyDescent="0.3">
      <c r="A1692" s="649">
        <v>21</v>
      </c>
      <c r="B1692" s="650" t="s">
        <v>581</v>
      </c>
      <c r="C1692" s="650">
        <v>89301212</v>
      </c>
      <c r="D1692" s="729" t="s">
        <v>5559</v>
      </c>
      <c r="E1692" s="730" t="s">
        <v>3651</v>
      </c>
      <c r="F1692" s="650" t="s">
        <v>3625</v>
      </c>
      <c r="G1692" s="650" t="s">
        <v>4135</v>
      </c>
      <c r="H1692" s="650" t="s">
        <v>1839</v>
      </c>
      <c r="I1692" s="650" t="s">
        <v>4309</v>
      </c>
      <c r="J1692" s="650" t="s">
        <v>2862</v>
      </c>
      <c r="K1692" s="650" t="s">
        <v>4310</v>
      </c>
      <c r="L1692" s="651">
        <v>1793.46</v>
      </c>
      <c r="M1692" s="651">
        <v>53803.8</v>
      </c>
      <c r="N1692" s="650">
        <v>30</v>
      </c>
      <c r="O1692" s="731">
        <v>6</v>
      </c>
      <c r="P1692" s="651">
        <v>25108.440000000002</v>
      </c>
      <c r="Q1692" s="666">
        <v>0.46666666666666667</v>
      </c>
      <c r="R1692" s="650">
        <v>14</v>
      </c>
      <c r="S1692" s="666">
        <v>0.46666666666666667</v>
      </c>
      <c r="T1692" s="731">
        <v>3</v>
      </c>
      <c r="U1692" s="689">
        <v>0.5</v>
      </c>
    </row>
    <row r="1693" spans="1:21" ht="14.4" customHeight="1" x14ac:dyDescent="0.3">
      <c r="A1693" s="649">
        <v>21</v>
      </c>
      <c r="B1693" s="650" t="s">
        <v>581</v>
      </c>
      <c r="C1693" s="650">
        <v>89301212</v>
      </c>
      <c r="D1693" s="729" t="s">
        <v>5559</v>
      </c>
      <c r="E1693" s="730" t="s">
        <v>3651</v>
      </c>
      <c r="F1693" s="650" t="s">
        <v>3625</v>
      </c>
      <c r="G1693" s="650" t="s">
        <v>3811</v>
      </c>
      <c r="H1693" s="650" t="s">
        <v>1839</v>
      </c>
      <c r="I1693" s="650" t="s">
        <v>2906</v>
      </c>
      <c r="J1693" s="650" t="s">
        <v>2907</v>
      </c>
      <c r="K1693" s="650" t="s">
        <v>2908</v>
      </c>
      <c r="L1693" s="651">
        <v>56.01</v>
      </c>
      <c r="M1693" s="651">
        <v>56.01</v>
      </c>
      <c r="N1693" s="650">
        <v>1</v>
      </c>
      <c r="O1693" s="731">
        <v>0.5</v>
      </c>
      <c r="P1693" s="651"/>
      <c r="Q1693" s="666">
        <v>0</v>
      </c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21</v>
      </c>
      <c r="B1694" s="650" t="s">
        <v>581</v>
      </c>
      <c r="C1694" s="650">
        <v>89301212</v>
      </c>
      <c r="D1694" s="729" t="s">
        <v>5559</v>
      </c>
      <c r="E1694" s="730" t="s">
        <v>3651</v>
      </c>
      <c r="F1694" s="650" t="s">
        <v>3625</v>
      </c>
      <c r="G1694" s="650" t="s">
        <v>3811</v>
      </c>
      <c r="H1694" s="650" t="s">
        <v>1839</v>
      </c>
      <c r="I1694" s="650" t="s">
        <v>4626</v>
      </c>
      <c r="J1694" s="650" t="s">
        <v>2907</v>
      </c>
      <c r="K1694" s="650" t="s">
        <v>4468</v>
      </c>
      <c r="L1694" s="651">
        <v>140.03</v>
      </c>
      <c r="M1694" s="651">
        <v>1540.33</v>
      </c>
      <c r="N1694" s="650">
        <v>11</v>
      </c>
      <c r="O1694" s="731">
        <v>6</v>
      </c>
      <c r="P1694" s="651">
        <v>140.03</v>
      </c>
      <c r="Q1694" s="666">
        <v>9.0909090909090912E-2</v>
      </c>
      <c r="R1694" s="650">
        <v>1</v>
      </c>
      <c r="S1694" s="666">
        <v>9.0909090909090912E-2</v>
      </c>
      <c r="T1694" s="731">
        <v>0.5</v>
      </c>
      <c r="U1694" s="689">
        <v>8.3333333333333329E-2</v>
      </c>
    </row>
    <row r="1695" spans="1:21" ht="14.4" customHeight="1" x14ac:dyDescent="0.3">
      <c r="A1695" s="649">
        <v>21</v>
      </c>
      <c r="B1695" s="650" t="s">
        <v>581</v>
      </c>
      <c r="C1695" s="650">
        <v>89301212</v>
      </c>
      <c r="D1695" s="729" t="s">
        <v>5559</v>
      </c>
      <c r="E1695" s="730" t="s">
        <v>3651</v>
      </c>
      <c r="F1695" s="650" t="s">
        <v>3625</v>
      </c>
      <c r="G1695" s="650" t="s">
        <v>3811</v>
      </c>
      <c r="H1695" s="650" t="s">
        <v>582</v>
      </c>
      <c r="I1695" s="650" t="s">
        <v>5108</v>
      </c>
      <c r="J1695" s="650" t="s">
        <v>5109</v>
      </c>
      <c r="K1695" s="650" t="s">
        <v>5110</v>
      </c>
      <c r="L1695" s="651">
        <v>140.03</v>
      </c>
      <c r="M1695" s="651">
        <v>420.09000000000003</v>
      </c>
      <c r="N1695" s="650">
        <v>3</v>
      </c>
      <c r="O1695" s="731">
        <v>0.5</v>
      </c>
      <c r="P1695" s="651">
        <v>420.09000000000003</v>
      </c>
      <c r="Q1695" s="666">
        <v>1</v>
      </c>
      <c r="R1695" s="650">
        <v>3</v>
      </c>
      <c r="S1695" s="666">
        <v>1</v>
      </c>
      <c r="T1695" s="731">
        <v>0.5</v>
      </c>
      <c r="U1695" s="689">
        <v>1</v>
      </c>
    </row>
    <row r="1696" spans="1:21" ht="14.4" customHeight="1" x14ac:dyDescent="0.3">
      <c r="A1696" s="649">
        <v>21</v>
      </c>
      <c r="B1696" s="650" t="s">
        <v>581</v>
      </c>
      <c r="C1696" s="650">
        <v>89301212</v>
      </c>
      <c r="D1696" s="729" t="s">
        <v>5559</v>
      </c>
      <c r="E1696" s="730" t="s">
        <v>3651</v>
      </c>
      <c r="F1696" s="650" t="s">
        <v>3625</v>
      </c>
      <c r="G1696" s="650" t="s">
        <v>5111</v>
      </c>
      <c r="H1696" s="650" t="s">
        <v>582</v>
      </c>
      <c r="I1696" s="650" t="s">
        <v>5112</v>
      </c>
      <c r="J1696" s="650" t="s">
        <v>5113</v>
      </c>
      <c r="K1696" s="650" t="s">
        <v>5114</v>
      </c>
      <c r="L1696" s="651">
        <v>52.32</v>
      </c>
      <c r="M1696" s="651">
        <v>209.28</v>
      </c>
      <c r="N1696" s="650">
        <v>4</v>
      </c>
      <c r="O1696" s="731">
        <v>2</v>
      </c>
      <c r="P1696" s="651"/>
      <c r="Q1696" s="666">
        <v>0</v>
      </c>
      <c r="R1696" s="650"/>
      <c r="S1696" s="666">
        <v>0</v>
      </c>
      <c r="T1696" s="731"/>
      <c r="U1696" s="689">
        <v>0</v>
      </c>
    </row>
    <row r="1697" spans="1:21" ht="14.4" customHeight="1" x14ac:dyDescent="0.3">
      <c r="A1697" s="649">
        <v>21</v>
      </c>
      <c r="B1697" s="650" t="s">
        <v>581</v>
      </c>
      <c r="C1697" s="650">
        <v>89301212</v>
      </c>
      <c r="D1697" s="729" t="s">
        <v>5559</v>
      </c>
      <c r="E1697" s="730" t="s">
        <v>3651</v>
      </c>
      <c r="F1697" s="650" t="s">
        <v>3625</v>
      </c>
      <c r="G1697" s="650" t="s">
        <v>4627</v>
      </c>
      <c r="H1697" s="650" t="s">
        <v>1839</v>
      </c>
      <c r="I1697" s="650" t="s">
        <v>2892</v>
      </c>
      <c r="J1697" s="650" t="s">
        <v>3552</v>
      </c>
      <c r="K1697" s="650" t="s">
        <v>1084</v>
      </c>
      <c r="L1697" s="651">
        <v>67.42</v>
      </c>
      <c r="M1697" s="651">
        <v>202.26</v>
      </c>
      <c r="N1697" s="650">
        <v>3</v>
      </c>
      <c r="O1697" s="731">
        <v>0.5</v>
      </c>
      <c r="P1697" s="651"/>
      <c r="Q1697" s="666">
        <v>0</v>
      </c>
      <c r="R1697" s="650"/>
      <c r="S1697" s="666">
        <v>0</v>
      </c>
      <c r="T1697" s="731"/>
      <c r="U1697" s="689">
        <v>0</v>
      </c>
    </row>
    <row r="1698" spans="1:21" ht="14.4" customHeight="1" x14ac:dyDescent="0.3">
      <c r="A1698" s="649">
        <v>21</v>
      </c>
      <c r="B1698" s="650" t="s">
        <v>581</v>
      </c>
      <c r="C1698" s="650">
        <v>89301212</v>
      </c>
      <c r="D1698" s="729" t="s">
        <v>5559</v>
      </c>
      <c r="E1698" s="730" t="s">
        <v>3651</v>
      </c>
      <c r="F1698" s="650" t="s">
        <v>3625</v>
      </c>
      <c r="G1698" s="650" t="s">
        <v>4033</v>
      </c>
      <c r="H1698" s="650" t="s">
        <v>582</v>
      </c>
      <c r="I1698" s="650" t="s">
        <v>5115</v>
      </c>
      <c r="J1698" s="650" t="s">
        <v>919</v>
      </c>
      <c r="K1698" s="650" t="s">
        <v>4922</v>
      </c>
      <c r="L1698" s="651">
        <v>330.74</v>
      </c>
      <c r="M1698" s="651">
        <v>330.74</v>
      </c>
      <c r="N1698" s="650">
        <v>1</v>
      </c>
      <c r="O1698" s="731">
        <v>1</v>
      </c>
      <c r="P1698" s="651"/>
      <c r="Q1698" s="666">
        <v>0</v>
      </c>
      <c r="R1698" s="650"/>
      <c r="S1698" s="666">
        <v>0</v>
      </c>
      <c r="T1698" s="731"/>
      <c r="U1698" s="689">
        <v>0</v>
      </c>
    </row>
    <row r="1699" spans="1:21" ht="14.4" customHeight="1" x14ac:dyDescent="0.3">
      <c r="A1699" s="649">
        <v>21</v>
      </c>
      <c r="B1699" s="650" t="s">
        <v>581</v>
      </c>
      <c r="C1699" s="650">
        <v>89301212</v>
      </c>
      <c r="D1699" s="729" t="s">
        <v>5559</v>
      </c>
      <c r="E1699" s="730" t="s">
        <v>3651</v>
      </c>
      <c r="F1699" s="650" t="s">
        <v>3625</v>
      </c>
      <c r="G1699" s="650" t="s">
        <v>4033</v>
      </c>
      <c r="H1699" s="650" t="s">
        <v>582</v>
      </c>
      <c r="I1699" s="650" t="s">
        <v>5116</v>
      </c>
      <c r="J1699" s="650" t="s">
        <v>4920</v>
      </c>
      <c r="K1699" s="650" t="s">
        <v>5117</v>
      </c>
      <c r="L1699" s="651">
        <v>0</v>
      </c>
      <c r="M1699" s="651">
        <v>0</v>
      </c>
      <c r="N1699" s="650">
        <v>1</v>
      </c>
      <c r="O1699" s="731">
        <v>0.5</v>
      </c>
      <c r="P1699" s="651"/>
      <c r="Q1699" s="666"/>
      <c r="R1699" s="650"/>
      <c r="S1699" s="666">
        <v>0</v>
      </c>
      <c r="T1699" s="731"/>
      <c r="U1699" s="689">
        <v>0</v>
      </c>
    </row>
    <row r="1700" spans="1:21" ht="14.4" customHeight="1" x14ac:dyDescent="0.3">
      <c r="A1700" s="649">
        <v>21</v>
      </c>
      <c r="B1700" s="650" t="s">
        <v>581</v>
      </c>
      <c r="C1700" s="650">
        <v>89301212</v>
      </c>
      <c r="D1700" s="729" t="s">
        <v>5559</v>
      </c>
      <c r="E1700" s="730" t="s">
        <v>3651</v>
      </c>
      <c r="F1700" s="650" t="s">
        <v>3625</v>
      </c>
      <c r="G1700" s="650" t="s">
        <v>3815</v>
      </c>
      <c r="H1700" s="650" t="s">
        <v>582</v>
      </c>
      <c r="I1700" s="650" t="s">
        <v>5118</v>
      </c>
      <c r="J1700" s="650" t="s">
        <v>5119</v>
      </c>
      <c r="K1700" s="650" t="s">
        <v>5120</v>
      </c>
      <c r="L1700" s="651">
        <v>0</v>
      </c>
      <c r="M1700" s="651">
        <v>0</v>
      </c>
      <c r="N1700" s="650">
        <v>3</v>
      </c>
      <c r="O1700" s="731">
        <v>0.5</v>
      </c>
      <c r="P1700" s="651"/>
      <c r="Q1700" s="666"/>
      <c r="R1700" s="650"/>
      <c r="S1700" s="666">
        <v>0</v>
      </c>
      <c r="T1700" s="731"/>
      <c r="U1700" s="689">
        <v>0</v>
      </c>
    </row>
    <row r="1701" spans="1:21" ht="14.4" customHeight="1" x14ac:dyDescent="0.3">
      <c r="A1701" s="649">
        <v>21</v>
      </c>
      <c r="B1701" s="650" t="s">
        <v>581</v>
      </c>
      <c r="C1701" s="650">
        <v>89301212</v>
      </c>
      <c r="D1701" s="729" t="s">
        <v>5559</v>
      </c>
      <c r="E1701" s="730" t="s">
        <v>3651</v>
      </c>
      <c r="F1701" s="650" t="s">
        <v>3625</v>
      </c>
      <c r="G1701" s="650" t="s">
        <v>4078</v>
      </c>
      <c r="H1701" s="650" t="s">
        <v>582</v>
      </c>
      <c r="I1701" s="650" t="s">
        <v>4079</v>
      </c>
      <c r="J1701" s="650" t="s">
        <v>749</v>
      </c>
      <c r="K1701" s="650" t="s">
        <v>4080</v>
      </c>
      <c r="L1701" s="651">
        <v>0</v>
      </c>
      <c r="M1701" s="651">
        <v>0</v>
      </c>
      <c r="N1701" s="650">
        <v>1</v>
      </c>
      <c r="O1701" s="731">
        <v>1</v>
      </c>
      <c r="P1701" s="651"/>
      <c r="Q1701" s="666"/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21</v>
      </c>
      <c r="B1702" s="650" t="s">
        <v>581</v>
      </c>
      <c r="C1702" s="650">
        <v>89301212</v>
      </c>
      <c r="D1702" s="729" t="s">
        <v>5559</v>
      </c>
      <c r="E1702" s="730" t="s">
        <v>3651</v>
      </c>
      <c r="F1702" s="650" t="s">
        <v>3625</v>
      </c>
      <c r="G1702" s="650" t="s">
        <v>4311</v>
      </c>
      <c r="H1702" s="650" t="s">
        <v>1839</v>
      </c>
      <c r="I1702" s="650" t="s">
        <v>2038</v>
      </c>
      <c r="J1702" s="650" t="s">
        <v>3517</v>
      </c>
      <c r="K1702" s="650" t="s">
        <v>3518</v>
      </c>
      <c r="L1702" s="651">
        <v>201.75</v>
      </c>
      <c r="M1702" s="651">
        <v>1210.5</v>
      </c>
      <c r="N1702" s="650">
        <v>6</v>
      </c>
      <c r="O1702" s="731">
        <v>2.5</v>
      </c>
      <c r="P1702" s="651">
        <v>403.5</v>
      </c>
      <c r="Q1702" s="666">
        <v>0.33333333333333331</v>
      </c>
      <c r="R1702" s="650">
        <v>2</v>
      </c>
      <c r="S1702" s="666">
        <v>0.33333333333333331</v>
      </c>
      <c r="T1702" s="731">
        <v>0.5</v>
      </c>
      <c r="U1702" s="689">
        <v>0.2</v>
      </c>
    </row>
    <row r="1703" spans="1:21" ht="14.4" customHeight="1" x14ac:dyDescent="0.3">
      <c r="A1703" s="649">
        <v>21</v>
      </c>
      <c r="B1703" s="650" t="s">
        <v>581</v>
      </c>
      <c r="C1703" s="650">
        <v>89301212</v>
      </c>
      <c r="D1703" s="729" t="s">
        <v>5559</v>
      </c>
      <c r="E1703" s="730" t="s">
        <v>3651</v>
      </c>
      <c r="F1703" s="650" t="s">
        <v>3625</v>
      </c>
      <c r="G1703" s="650" t="s">
        <v>3818</v>
      </c>
      <c r="H1703" s="650" t="s">
        <v>582</v>
      </c>
      <c r="I1703" s="650" t="s">
        <v>3819</v>
      </c>
      <c r="J1703" s="650" t="s">
        <v>884</v>
      </c>
      <c r="K1703" s="650" t="s">
        <v>3820</v>
      </c>
      <c r="L1703" s="651">
        <v>0</v>
      </c>
      <c r="M1703" s="651">
        <v>0</v>
      </c>
      <c r="N1703" s="650">
        <v>1</v>
      </c>
      <c r="O1703" s="731">
        <v>0.5</v>
      </c>
      <c r="P1703" s="651"/>
      <c r="Q1703" s="666"/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21</v>
      </c>
      <c r="B1704" s="650" t="s">
        <v>581</v>
      </c>
      <c r="C1704" s="650">
        <v>89301212</v>
      </c>
      <c r="D1704" s="729" t="s">
        <v>5559</v>
      </c>
      <c r="E1704" s="730" t="s">
        <v>3651</v>
      </c>
      <c r="F1704" s="650" t="s">
        <v>3625</v>
      </c>
      <c r="G1704" s="650" t="s">
        <v>5121</v>
      </c>
      <c r="H1704" s="650" t="s">
        <v>1839</v>
      </c>
      <c r="I1704" s="650" t="s">
        <v>2984</v>
      </c>
      <c r="J1704" s="650" t="s">
        <v>2985</v>
      </c>
      <c r="K1704" s="650" t="s">
        <v>1903</v>
      </c>
      <c r="L1704" s="651">
        <v>32.65</v>
      </c>
      <c r="M1704" s="651">
        <v>65.3</v>
      </c>
      <c r="N1704" s="650">
        <v>2</v>
      </c>
      <c r="O1704" s="731">
        <v>0.5</v>
      </c>
      <c r="P1704" s="651"/>
      <c r="Q1704" s="666">
        <v>0</v>
      </c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21</v>
      </c>
      <c r="B1705" s="650" t="s">
        <v>581</v>
      </c>
      <c r="C1705" s="650">
        <v>89301212</v>
      </c>
      <c r="D1705" s="729" t="s">
        <v>5559</v>
      </c>
      <c r="E1705" s="730" t="s">
        <v>3651</v>
      </c>
      <c r="F1705" s="650" t="s">
        <v>3625</v>
      </c>
      <c r="G1705" s="650" t="s">
        <v>3880</v>
      </c>
      <c r="H1705" s="650" t="s">
        <v>582</v>
      </c>
      <c r="I1705" s="650" t="s">
        <v>756</v>
      </c>
      <c r="J1705" s="650" t="s">
        <v>757</v>
      </c>
      <c r="K1705" s="650" t="s">
        <v>3881</v>
      </c>
      <c r="L1705" s="651">
        <v>127.5</v>
      </c>
      <c r="M1705" s="651">
        <v>637.5</v>
      </c>
      <c r="N1705" s="650">
        <v>5</v>
      </c>
      <c r="O1705" s="731">
        <v>5</v>
      </c>
      <c r="P1705" s="651">
        <v>255</v>
      </c>
      <c r="Q1705" s="666">
        <v>0.4</v>
      </c>
      <c r="R1705" s="650">
        <v>2</v>
      </c>
      <c r="S1705" s="666">
        <v>0.4</v>
      </c>
      <c r="T1705" s="731">
        <v>2</v>
      </c>
      <c r="U1705" s="689">
        <v>0.4</v>
      </c>
    </row>
    <row r="1706" spans="1:21" ht="14.4" customHeight="1" x14ac:dyDescent="0.3">
      <c r="A1706" s="649">
        <v>21</v>
      </c>
      <c r="B1706" s="650" t="s">
        <v>581</v>
      </c>
      <c r="C1706" s="650">
        <v>89301212</v>
      </c>
      <c r="D1706" s="729" t="s">
        <v>5559</v>
      </c>
      <c r="E1706" s="730" t="s">
        <v>3651</v>
      </c>
      <c r="F1706" s="650" t="s">
        <v>3625</v>
      </c>
      <c r="G1706" s="650" t="s">
        <v>3880</v>
      </c>
      <c r="H1706" s="650" t="s">
        <v>582</v>
      </c>
      <c r="I1706" s="650" t="s">
        <v>2562</v>
      </c>
      <c r="J1706" s="650" t="s">
        <v>757</v>
      </c>
      <c r="K1706" s="650" t="s">
        <v>5122</v>
      </c>
      <c r="L1706" s="651">
        <v>637.5</v>
      </c>
      <c r="M1706" s="651">
        <v>1275</v>
      </c>
      <c r="N1706" s="650">
        <v>2</v>
      </c>
      <c r="O1706" s="731">
        <v>1.5</v>
      </c>
      <c r="P1706" s="651">
        <v>637.5</v>
      </c>
      <c r="Q1706" s="666">
        <v>0.5</v>
      </c>
      <c r="R1706" s="650">
        <v>1</v>
      </c>
      <c r="S1706" s="666">
        <v>0.5</v>
      </c>
      <c r="T1706" s="731">
        <v>0.5</v>
      </c>
      <c r="U1706" s="689">
        <v>0.33333333333333331</v>
      </c>
    </row>
    <row r="1707" spans="1:21" ht="14.4" customHeight="1" x14ac:dyDescent="0.3">
      <c r="A1707" s="649">
        <v>21</v>
      </c>
      <c r="B1707" s="650" t="s">
        <v>581</v>
      </c>
      <c r="C1707" s="650">
        <v>89301212</v>
      </c>
      <c r="D1707" s="729" t="s">
        <v>5559</v>
      </c>
      <c r="E1707" s="730" t="s">
        <v>3651</v>
      </c>
      <c r="F1707" s="650" t="s">
        <v>3625</v>
      </c>
      <c r="G1707" s="650" t="s">
        <v>3821</v>
      </c>
      <c r="H1707" s="650" t="s">
        <v>582</v>
      </c>
      <c r="I1707" s="650" t="s">
        <v>857</v>
      </c>
      <c r="J1707" s="650" t="s">
        <v>3822</v>
      </c>
      <c r="K1707" s="650" t="s">
        <v>3823</v>
      </c>
      <c r="L1707" s="651">
        <v>0</v>
      </c>
      <c r="M1707" s="651">
        <v>0</v>
      </c>
      <c r="N1707" s="650">
        <v>77</v>
      </c>
      <c r="O1707" s="731">
        <v>24</v>
      </c>
      <c r="P1707" s="651">
        <v>0</v>
      </c>
      <c r="Q1707" s="666"/>
      <c r="R1707" s="650">
        <v>54</v>
      </c>
      <c r="S1707" s="666">
        <v>0.70129870129870131</v>
      </c>
      <c r="T1707" s="731">
        <v>15.5</v>
      </c>
      <c r="U1707" s="689">
        <v>0.64583333333333337</v>
      </c>
    </row>
    <row r="1708" spans="1:21" ht="14.4" customHeight="1" x14ac:dyDescent="0.3">
      <c r="A1708" s="649">
        <v>21</v>
      </c>
      <c r="B1708" s="650" t="s">
        <v>581</v>
      </c>
      <c r="C1708" s="650">
        <v>89301212</v>
      </c>
      <c r="D1708" s="729" t="s">
        <v>5559</v>
      </c>
      <c r="E1708" s="730" t="s">
        <v>3651</v>
      </c>
      <c r="F1708" s="650" t="s">
        <v>3625</v>
      </c>
      <c r="G1708" s="650" t="s">
        <v>3824</v>
      </c>
      <c r="H1708" s="650" t="s">
        <v>582</v>
      </c>
      <c r="I1708" s="650" t="s">
        <v>4034</v>
      </c>
      <c r="J1708" s="650" t="s">
        <v>727</v>
      </c>
      <c r="K1708" s="650" t="s">
        <v>4035</v>
      </c>
      <c r="L1708" s="651">
        <v>219.94</v>
      </c>
      <c r="M1708" s="651">
        <v>219.94</v>
      </c>
      <c r="N1708" s="650">
        <v>1</v>
      </c>
      <c r="O1708" s="731">
        <v>0.5</v>
      </c>
      <c r="P1708" s="651">
        <v>219.94</v>
      </c>
      <c r="Q1708" s="666">
        <v>1</v>
      </c>
      <c r="R1708" s="650">
        <v>1</v>
      </c>
      <c r="S1708" s="666">
        <v>1</v>
      </c>
      <c r="T1708" s="731">
        <v>0.5</v>
      </c>
      <c r="U1708" s="689">
        <v>1</v>
      </c>
    </row>
    <row r="1709" spans="1:21" ht="14.4" customHeight="1" x14ac:dyDescent="0.3">
      <c r="A1709" s="649">
        <v>21</v>
      </c>
      <c r="B1709" s="650" t="s">
        <v>581</v>
      </c>
      <c r="C1709" s="650">
        <v>89301212</v>
      </c>
      <c r="D1709" s="729" t="s">
        <v>5559</v>
      </c>
      <c r="E1709" s="730" t="s">
        <v>3651</v>
      </c>
      <c r="F1709" s="650" t="s">
        <v>3625</v>
      </c>
      <c r="G1709" s="650" t="s">
        <v>3824</v>
      </c>
      <c r="H1709" s="650" t="s">
        <v>582</v>
      </c>
      <c r="I1709" s="650" t="s">
        <v>726</v>
      </c>
      <c r="J1709" s="650" t="s">
        <v>727</v>
      </c>
      <c r="K1709" s="650" t="s">
        <v>3825</v>
      </c>
      <c r="L1709" s="651">
        <v>43.99</v>
      </c>
      <c r="M1709" s="651">
        <v>175.96</v>
      </c>
      <c r="N1709" s="650">
        <v>4</v>
      </c>
      <c r="O1709" s="731">
        <v>1.5</v>
      </c>
      <c r="P1709" s="651"/>
      <c r="Q1709" s="666">
        <v>0</v>
      </c>
      <c r="R1709" s="650"/>
      <c r="S1709" s="666">
        <v>0</v>
      </c>
      <c r="T1709" s="731"/>
      <c r="U1709" s="689">
        <v>0</v>
      </c>
    </row>
    <row r="1710" spans="1:21" ht="14.4" customHeight="1" x14ac:dyDescent="0.3">
      <c r="A1710" s="649">
        <v>21</v>
      </c>
      <c r="B1710" s="650" t="s">
        <v>581</v>
      </c>
      <c r="C1710" s="650">
        <v>89301212</v>
      </c>
      <c r="D1710" s="729" t="s">
        <v>5559</v>
      </c>
      <c r="E1710" s="730" t="s">
        <v>3651</v>
      </c>
      <c r="F1710" s="650" t="s">
        <v>3625</v>
      </c>
      <c r="G1710" s="650" t="s">
        <v>3826</v>
      </c>
      <c r="H1710" s="650" t="s">
        <v>582</v>
      </c>
      <c r="I1710" s="650" t="s">
        <v>3827</v>
      </c>
      <c r="J1710" s="650" t="s">
        <v>2231</v>
      </c>
      <c r="K1710" s="650" t="s">
        <v>3828</v>
      </c>
      <c r="L1710" s="651">
        <v>23.46</v>
      </c>
      <c r="M1710" s="651">
        <v>23.46</v>
      </c>
      <c r="N1710" s="650">
        <v>1</v>
      </c>
      <c r="O1710" s="731">
        <v>1</v>
      </c>
      <c r="P1710" s="651">
        <v>23.46</v>
      </c>
      <c r="Q1710" s="666">
        <v>1</v>
      </c>
      <c r="R1710" s="650">
        <v>1</v>
      </c>
      <c r="S1710" s="666">
        <v>1</v>
      </c>
      <c r="T1710" s="731">
        <v>1</v>
      </c>
      <c r="U1710" s="689">
        <v>1</v>
      </c>
    </row>
    <row r="1711" spans="1:21" ht="14.4" customHeight="1" x14ac:dyDescent="0.3">
      <c r="A1711" s="649">
        <v>21</v>
      </c>
      <c r="B1711" s="650" t="s">
        <v>581</v>
      </c>
      <c r="C1711" s="650">
        <v>89301212</v>
      </c>
      <c r="D1711" s="729" t="s">
        <v>5559</v>
      </c>
      <c r="E1711" s="730" t="s">
        <v>3651</v>
      </c>
      <c r="F1711" s="650" t="s">
        <v>3625</v>
      </c>
      <c r="G1711" s="650" t="s">
        <v>5123</v>
      </c>
      <c r="H1711" s="650" t="s">
        <v>582</v>
      </c>
      <c r="I1711" s="650" t="s">
        <v>5124</v>
      </c>
      <c r="J1711" s="650" t="s">
        <v>5125</v>
      </c>
      <c r="K1711" s="650" t="s">
        <v>5126</v>
      </c>
      <c r="L1711" s="651">
        <v>194.73</v>
      </c>
      <c r="M1711" s="651">
        <v>194.73</v>
      </c>
      <c r="N1711" s="650">
        <v>1</v>
      </c>
      <c r="O1711" s="731">
        <v>1</v>
      </c>
      <c r="P1711" s="651">
        <v>194.73</v>
      </c>
      <c r="Q1711" s="666">
        <v>1</v>
      </c>
      <c r="R1711" s="650">
        <v>1</v>
      </c>
      <c r="S1711" s="666">
        <v>1</v>
      </c>
      <c r="T1711" s="731">
        <v>1</v>
      </c>
      <c r="U1711" s="689">
        <v>1</v>
      </c>
    </row>
    <row r="1712" spans="1:21" ht="14.4" customHeight="1" x14ac:dyDescent="0.3">
      <c r="A1712" s="649">
        <v>21</v>
      </c>
      <c r="B1712" s="650" t="s">
        <v>581</v>
      </c>
      <c r="C1712" s="650">
        <v>89301212</v>
      </c>
      <c r="D1712" s="729" t="s">
        <v>5559</v>
      </c>
      <c r="E1712" s="730" t="s">
        <v>3651</v>
      </c>
      <c r="F1712" s="650" t="s">
        <v>3625</v>
      </c>
      <c r="G1712" s="650" t="s">
        <v>4081</v>
      </c>
      <c r="H1712" s="650" t="s">
        <v>1839</v>
      </c>
      <c r="I1712" s="650" t="s">
        <v>3003</v>
      </c>
      <c r="J1712" s="650" t="s">
        <v>3571</v>
      </c>
      <c r="K1712" s="650" t="s">
        <v>3572</v>
      </c>
      <c r="L1712" s="651">
        <v>514.67999999999995</v>
      </c>
      <c r="M1712" s="651">
        <v>5146.7999999999993</v>
      </c>
      <c r="N1712" s="650">
        <v>10</v>
      </c>
      <c r="O1712" s="731">
        <v>8.5</v>
      </c>
      <c r="P1712" s="651">
        <v>3602.7599999999993</v>
      </c>
      <c r="Q1712" s="666">
        <v>0.7</v>
      </c>
      <c r="R1712" s="650">
        <v>7</v>
      </c>
      <c r="S1712" s="666">
        <v>0.7</v>
      </c>
      <c r="T1712" s="731">
        <v>6</v>
      </c>
      <c r="U1712" s="689">
        <v>0.70588235294117652</v>
      </c>
    </row>
    <row r="1713" spans="1:21" ht="14.4" customHeight="1" x14ac:dyDescent="0.3">
      <c r="A1713" s="649">
        <v>21</v>
      </c>
      <c r="B1713" s="650" t="s">
        <v>581</v>
      </c>
      <c r="C1713" s="650">
        <v>89301212</v>
      </c>
      <c r="D1713" s="729" t="s">
        <v>5559</v>
      </c>
      <c r="E1713" s="730" t="s">
        <v>3651</v>
      </c>
      <c r="F1713" s="650" t="s">
        <v>3625</v>
      </c>
      <c r="G1713" s="650" t="s">
        <v>3909</v>
      </c>
      <c r="H1713" s="650" t="s">
        <v>1839</v>
      </c>
      <c r="I1713" s="650" t="s">
        <v>1852</v>
      </c>
      <c r="J1713" s="650" t="s">
        <v>1853</v>
      </c>
      <c r="K1713" s="650" t="s">
        <v>3447</v>
      </c>
      <c r="L1713" s="651">
        <v>164.15</v>
      </c>
      <c r="M1713" s="651">
        <v>164.15</v>
      </c>
      <c r="N1713" s="650">
        <v>1</v>
      </c>
      <c r="O1713" s="731">
        <v>0.5</v>
      </c>
      <c r="P1713" s="651">
        <v>164.15</v>
      </c>
      <c r="Q1713" s="666">
        <v>1</v>
      </c>
      <c r="R1713" s="650">
        <v>1</v>
      </c>
      <c r="S1713" s="666">
        <v>1</v>
      </c>
      <c r="T1713" s="731">
        <v>0.5</v>
      </c>
      <c r="U1713" s="689">
        <v>1</v>
      </c>
    </row>
    <row r="1714" spans="1:21" ht="14.4" customHeight="1" x14ac:dyDescent="0.3">
      <c r="A1714" s="649">
        <v>21</v>
      </c>
      <c r="B1714" s="650" t="s">
        <v>581</v>
      </c>
      <c r="C1714" s="650">
        <v>89301212</v>
      </c>
      <c r="D1714" s="729" t="s">
        <v>5559</v>
      </c>
      <c r="E1714" s="730" t="s">
        <v>3651</v>
      </c>
      <c r="F1714" s="650" t="s">
        <v>3625</v>
      </c>
      <c r="G1714" s="650" t="s">
        <v>4465</v>
      </c>
      <c r="H1714" s="650" t="s">
        <v>582</v>
      </c>
      <c r="I1714" s="650" t="s">
        <v>5127</v>
      </c>
      <c r="J1714" s="650" t="s">
        <v>4641</v>
      </c>
      <c r="K1714" s="650" t="s">
        <v>4686</v>
      </c>
      <c r="L1714" s="651">
        <v>0</v>
      </c>
      <c r="M1714" s="651">
        <v>0</v>
      </c>
      <c r="N1714" s="650">
        <v>4</v>
      </c>
      <c r="O1714" s="731">
        <v>1</v>
      </c>
      <c r="P1714" s="651">
        <v>0</v>
      </c>
      <c r="Q1714" s="666"/>
      <c r="R1714" s="650">
        <v>4</v>
      </c>
      <c r="S1714" s="666">
        <v>1</v>
      </c>
      <c r="T1714" s="731">
        <v>1</v>
      </c>
      <c r="U1714" s="689">
        <v>1</v>
      </c>
    </row>
    <row r="1715" spans="1:21" ht="14.4" customHeight="1" x14ac:dyDescent="0.3">
      <c r="A1715" s="649">
        <v>21</v>
      </c>
      <c r="B1715" s="650" t="s">
        <v>581</v>
      </c>
      <c r="C1715" s="650">
        <v>89301212</v>
      </c>
      <c r="D1715" s="729" t="s">
        <v>5559</v>
      </c>
      <c r="E1715" s="730" t="s">
        <v>3651</v>
      </c>
      <c r="F1715" s="650" t="s">
        <v>3625</v>
      </c>
      <c r="G1715" s="650" t="s">
        <v>4465</v>
      </c>
      <c r="H1715" s="650" t="s">
        <v>582</v>
      </c>
      <c r="I1715" s="650" t="s">
        <v>4638</v>
      </c>
      <c r="J1715" s="650" t="s">
        <v>4467</v>
      </c>
      <c r="K1715" s="650" t="s">
        <v>4639</v>
      </c>
      <c r="L1715" s="651">
        <v>0</v>
      </c>
      <c r="M1715" s="651">
        <v>0</v>
      </c>
      <c r="N1715" s="650">
        <v>18</v>
      </c>
      <c r="O1715" s="731">
        <v>7</v>
      </c>
      <c r="P1715" s="651">
        <v>0</v>
      </c>
      <c r="Q1715" s="666"/>
      <c r="R1715" s="650">
        <v>12</v>
      </c>
      <c r="S1715" s="666">
        <v>0.66666666666666663</v>
      </c>
      <c r="T1715" s="731">
        <v>5</v>
      </c>
      <c r="U1715" s="689">
        <v>0.7142857142857143</v>
      </c>
    </row>
    <row r="1716" spans="1:21" ht="14.4" customHeight="1" x14ac:dyDescent="0.3">
      <c r="A1716" s="649">
        <v>21</v>
      </c>
      <c r="B1716" s="650" t="s">
        <v>581</v>
      </c>
      <c r="C1716" s="650">
        <v>89301212</v>
      </c>
      <c r="D1716" s="729" t="s">
        <v>5559</v>
      </c>
      <c r="E1716" s="730" t="s">
        <v>3651</v>
      </c>
      <c r="F1716" s="650" t="s">
        <v>3625</v>
      </c>
      <c r="G1716" s="650" t="s">
        <v>4646</v>
      </c>
      <c r="H1716" s="650" t="s">
        <v>582</v>
      </c>
      <c r="I1716" s="650" t="s">
        <v>4647</v>
      </c>
      <c r="J1716" s="650" t="s">
        <v>4648</v>
      </c>
      <c r="K1716" s="650" t="s">
        <v>800</v>
      </c>
      <c r="L1716" s="651">
        <v>258.10000000000002</v>
      </c>
      <c r="M1716" s="651">
        <v>774.30000000000007</v>
      </c>
      <c r="N1716" s="650">
        <v>3</v>
      </c>
      <c r="O1716" s="731">
        <v>1</v>
      </c>
      <c r="P1716" s="651">
        <v>774.30000000000007</v>
      </c>
      <c r="Q1716" s="666">
        <v>1</v>
      </c>
      <c r="R1716" s="650">
        <v>3</v>
      </c>
      <c r="S1716" s="666">
        <v>1</v>
      </c>
      <c r="T1716" s="731">
        <v>1</v>
      </c>
      <c r="U1716" s="689">
        <v>1</v>
      </c>
    </row>
    <row r="1717" spans="1:21" ht="14.4" customHeight="1" x14ac:dyDescent="0.3">
      <c r="A1717" s="649">
        <v>21</v>
      </c>
      <c r="B1717" s="650" t="s">
        <v>581</v>
      </c>
      <c r="C1717" s="650">
        <v>89301212</v>
      </c>
      <c r="D1717" s="729" t="s">
        <v>5559</v>
      </c>
      <c r="E1717" s="730" t="s">
        <v>3651</v>
      </c>
      <c r="F1717" s="650" t="s">
        <v>3625</v>
      </c>
      <c r="G1717" s="650" t="s">
        <v>4646</v>
      </c>
      <c r="H1717" s="650" t="s">
        <v>582</v>
      </c>
      <c r="I1717" s="650" t="s">
        <v>5128</v>
      </c>
      <c r="J1717" s="650" t="s">
        <v>4648</v>
      </c>
      <c r="K1717" s="650" t="s">
        <v>5129</v>
      </c>
      <c r="L1717" s="651">
        <v>0</v>
      </c>
      <c r="M1717" s="651">
        <v>0</v>
      </c>
      <c r="N1717" s="650">
        <v>1</v>
      </c>
      <c r="O1717" s="731">
        <v>1</v>
      </c>
      <c r="P1717" s="651">
        <v>0</v>
      </c>
      <c r="Q1717" s="666"/>
      <c r="R1717" s="650">
        <v>1</v>
      </c>
      <c r="S1717" s="666">
        <v>1</v>
      </c>
      <c r="T1717" s="731">
        <v>1</v>
      </c>
      <c r="U1717" s="689">
        <v>1</v>
      </c>
    </row>
    <row r="1718" spans="1:21" ht="14.4" customHeight="1" x14ac:dyDescent="0.3">
      <c r="A1718" s="649">
        <v>21</v>
      </c>
      <c r="B1718" s="650" t="s">
        <v>581</v>
      </c>
      <c r="C1718" s="650">
        <v>89301212</v>
      </c>
      <c r="D1718" s="729" t="s">
        <v>5559</v>
      </c>
      <c r="E1718" s="730" t="s">
        <v>3651</v>
      </c>
      <c r="F1718" s="650" t="s">
        <v>3625</v>
      </c>
      <c r="G1718" s="650" t="s">
        <v>3829</v>
      </c>
      <c r="H1718" s="650" t="s">
        <v>582</v>
      </c>
      <c r="I1718" s="650" t="s">
        <v>945</v>
      </c>
      <c r="J1718" s="650" t="s">
        <v>946</v>
      </c>
      <c r="K1718" s="650" t="s">
        <v>5130</v>
      </c>
      <c r="L1718" s="651">
        <v>62.72</v>
      </c>
      <c r="M1718" s="651">
        <v>376.32</v>
      </c>
      <c r="N1718" s="650">
        <v>6</v>
      </c>
      <c r="O1718" s="731">
        <v>1.5</v>
      </c>
      <c r="P1718" s="651">
        <v>376.32</v>
      </c>
      <c r="Q1718" s="666">
        <v>1</v>
      </c>
      <c r="R1718" s="650">
        <v>6</v>
      </c>
      <c r="S1718" s="666">
        <v>1</v>
      </c>
      <c r="T1718" s="731">
        <v>1.5</v>
      </c>
      <c r="U1718" s="689">
        <v>1</v>
      </c>
    </row>
    <row r="1719" spans="1:21" ht="14.4" customHeight="1" x14ac:dyDescent="0.3">
      <c r="A1719" s="649">
        <v>21</v>
      </c>
      <c r="B1719" s="650" t="s">
        <v>581</v>
      </c>
      <c r="C1719" s="650">
        <v>89301212</v>
      </c>
      <c r="D1719" s="729" t="s">
        <v>5559</v>
      </c>
      <c r="E1719" s="730" t="s">
        <v>3651</v>
      </c>
      <c r="F1719" s="650" t="s">
        <v>3625</v>
      </c>
      <c r="G1719" s="650" t="s">
        <v>3829</v>
      </c>
      <c r="H1719" s="650" t="s">
        <v>582</v>
      </c>
      <c r="I1719" s="650" t="s">
        <v>1112</v>
      </c>
      <c r="J1719" s="650" t="s">
        <v>946</v>
      </c>
      <c r="K1719" s="650" t="s">
        <v>3830</v>
      </c>
      <c r="L1719" s="651">
        <v>96.72</v>
      </c>
      <c r="M1719" s="651">
        <v>290.15999999999997</v>
      </c>
      <c r="N1719" s="650">
        <v>3</v>
      </c>
      <c r="O1719" s="731">
        <v>1</v>
      </c>
      <c r="P1719" s="651">
        <v>290.15999999999997</v>
      </c>
      <c r="Q1719" s="666">
        <v>1</v>
      </c>
      <c r="R1719" s="650">
        <v>3</v>
      </c>
      <c r="S1719" s="666">
        <v>1</v>
      </c>
      <c r="T1719" s="731">
        <v>1</v>
      </c>
      <c r="U1719" s="689">
        <v>1</v>
      </c>
    </row>
    <row r="1720" spans="1:21" ht="14.4" customHeight="1" x14ac:dyDescent="0.3">
      <c r="A1720" s="649">
        <v>21</v>
      </c>
      <c r="B1720" s="650" t="s">
        <v>581</v>
      </c>
      <c r="C1720" s="650">
        <v>89301212</v>
      </c>
      <c r="D1720" s="729" t="s">
        <v>5559</v>
      </c>
      <c r="E1720" s="730" t="s">
        <v>3651</v>
      </c>
      <c r="F1720" s="650" t="s">
        <v>3625</v>
      </c>
      <c r="G1720" s="650" t="s">
        <v>3829</v>
      </c>
      <c r="H1720" s="650" t="s">
        <v>582</v>
      </c>
      <c r="I1720" s="650" t="s">
        <v>1112</v>
      </c>
      <c r="J1720" s="650" t="s">
        <v>946</v>
      </c>
      <c r="K1720" s="650" t="s">
        <v>3830</v>
      </c>
      <c r="L1720" s="651">
        <v>89.66</v>
      </c>
      <c r="M1720" s="651">
        <v>89.66</v>
      </c>
      <c r="N1720" s="650">
        <v>1</v>
      </c>
      <c r="O1720" s="731">
        <v>0.5</v>
      </c>
      <c r="P1720" s="651">
        <v>89.66</v>
      </c>
      <c r="Q1720" s="666">
        <v>1</v>
      </c>
      <c r="R1720" s="650">
        <v>1</v>
      </c>
      <c r="S1720" s="666">
        <v>1</v>
      </c>
      <c r="T1720" s="731">
        <v>0.5</v>
      </c>
      <c r="U1720" s="689">
        <v>1</v>
      </c>
    </row>
    <row r="1721" spans="1:21" ht="14.4" customHeight="1" x14ac:dyDescent="0.3">
      <c r="A1721" s="649">
        <v>21</v>
      </c>
      <c r="B1721" s="650" t="s">
        <v>581</v>
      </c>
      <c r="C1721" s="650">
        <v>89301212</v>
      </c>
      <c r="D1721" s="729" t="s">
        <v>5559</v>
      </c>
      <c r="E1721" s="730" t="s">
        <v>3651</v>
      </c>
      <c r="F1721" s="650" t="s">
        <v>3625</v>
      </c>
      <c r="G1721" s="650" t="s">
        <v>3829</v>
      </c>
      <c r="H1721" s="650" t="s">
        <v>582</v>
      </c>
      <c r="I1721" s="650" t="s">
        <v>2344</v>
      </c>
      <c r="J1721" s="650" t="s">
        <v>946</v>
      </c>
      <c r="K1721" s="650" t="s">
        <v>3882</v>
      </c>
      <c r="L1721" s="651">
        <v>57.85</v>
      </c>
      <c r="M1721" s="651">
        <v>2140.4499999999998</v>
      </c>
      <c r="N1721" s="650">
        <v>37</v>
      </c>
      <c r="O1721" s="731">
        <v>9</v>
      </c>
      <c r="P1721" s="651">
        <v>1446.25</v>
      </c>
      <c r="Q1721" s="666">
        <v>0.67567567567567577</v>
      </c>
      <c r="R1721" s="650">
        <v>25</v>
      </c>
      <c r="S1721" s="666">
        <v>0.67567567567567566</v>
      </c>
      <c r="T1721" s="731">
        <v>7</v>
      </c>
      <c r="U1721" s="689">
        <v>0.77777777777777779</v>
      </c>
    </row>
    <row r="1722" spans="1:21" ht="14.4" customHeight="1" x14ac:dyDescent="0.3">
      <c r="A1722" s="649">
        <v>21</v>
      </c>
      <c r="B1722" s="650" t="s">
        <v>581</v>
      </c>
      <c r="C1722" s="650">
        <v>89301212</v>
      </c>
      <c r="D1722" s="729" t="s">
        <v>5559</v>
      </c>
      <c r="E1722" s="730" t="s">
        <v>3651</v>
      </c>
      <c r="F1722" s="650" t="s">
        <v>3625</v>
      </c>
      <c r="G1722" s="650" t="s">
        <v>5131</v>
      </c>
      <c r="H1722" s="650" t="s">
        <v>582</v>
      </c>
      <c r="I1722" s="650" t="s">
        <v>5132</v>
      </c>
      <c r="J1722" s="650" t="s">
        <v>5133</v>
      </c>
      <c r="K1722" s="650" t="s">
        <v>5134</v>
      </c>
      <c r="L1722" s="651">
        <v>216.16</v>
      </c>
      <c r="M1722" s="651">
        <v>216.16</v>
      </c>
      <c r="N1722" s="650">
        <v>1</v>
      </c>
      <c r="O1722" s="731">
        <v>1</v>
      </c>
      <c r="P1722" s="651"/>
      <c r="Q1722" s="666">
        <v>0</v>
      </c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21</v>
      </c>
      <c r="B1723" s="650" t="s">
        <v>581</v>
      </c>
      <c r="C1723" s="650">
        <v>89301212</v>
      </c>
      <c r="D1723" s="729" t="s">
        <v>5559</v>
      </c>
      <c r="E1723" s="730" t="s">
        <v>3651</v>
      </c>
      <c r="F1723" s="650" t="s">
        <v>3625</v>
      </c>
      <c r="G1723" s="650" t="s">
        <v>3883</v>
      </c>
      <c r="H1723" s="650" t="s">
        <v>582</v>
      </c>
      <c r="I1723" s="650" t="s">
        <v>4139</v>
      </c>
      <c r="J1723" s="650" t="s">
        <v>2453</v>
      </c>
      <c r="K1723" s="650" t="s">
        <v>4140</v>
      </c>
      <c r="L1723" s="651">
        <v>0</v>
      </c>
      <c r="M1723" s="651">
        <v>0</v>
      </c>
      <c r="N1723" s="650">
        <v>1</v>
      </c>
      <c r="O1723" s="731">
        <v>0.5</v>
      </c>
      <c r="P1723" s="651">
        <v>0</v>
      </c>
      <c r="Q1723" s="666"/>
      <c r="R1723" s="650">
        <v>1</v>
      </c>
      <c r="S1723" s="666">
        <v>1</v>
      </c>
      <c r="T1723" s="731">
        <v>0.5</v>
      </c>
      <c r="U1723" s="689">
        <v>1</v>
      </c>
    </row>
    <row r="1724" spans="1:21" ht="14.4" customHeight="1" x14ac:dyDescent="0.3">
      <c r="A1724" s="649">
        <v>21</v>
      </c>
      <c r="B1724" s="650" t="s">
        <v>581</v>
      </c>
      <c r="C1724" s="650">
        <v>89301212</v>
      </c>
      <c r="D1724" s="729" t="s">
        <v>5559</v>
      </c>
      <c r="E1724" s="730" t="s">
        <v>3651</v>
      </c>
      <c r="F1724" s="650" t="s">
        <v>3625</v>
      </c>
      <c r="G1724" s="650" t="s">
        <v>3831</v>
      </c>
      <c r="H1724" s="650" t="s">
        <v>1839</v>
      </c>
      <c r="I1724" s="650" t="s">
        <v>1894</v>
      </c>
      <c r="J1724" s="650" t="s">
        <v>1895</v>
      </c>
      <c r="K1724" s="650" t="s">
        <v>3498</v>
      </c>
      <c r="L1724" s="651">
        <v>147.36000000000001</v>
      </c>
      <c r="M1724" s="651">
        <v>1620.96</v>
      </c>
      <c r="N1724" s="650">
        <v>11</v>
      </c>
      <c r="O1724" s="731">
        <v>3</v>
      </c>
      <c r="P1724" s="651">
        <v>442.08000000000004</v>
      </c>
      <c r="Q1724" s="666">
        <v>0.27272727272727276</v>
      </c>
      <c r="R1724" s="650">
        <v>3</v>
      </c>
      <c r="S1724" s="666">
        <v>0.27272727272727271</v>
      </c>
      <c r="T1724" s="731">
        <v>1</v>
      </c>
      <c r="U1724" s="689">
        <v>0.33333333333333331</v>
      </c>
    </row>
    <row r="1725" spans="1:21" ht="14.4" customHeight="1" x14ac:dyDescent="0.3">
      <c r="A1725" s="649">
        <v>21</v>
      </c>
      <c r="B1725" s="650" t="s">
        <v>581</v>
      </c>
      <c r="C1725" s="650">
        <v>89301212</v>
      </c>
      <c r="D1725" s="729" t="s">
        <v>5559</v>
      </c>
      <c r="E1725" s="730" t="s">
        <v>3651</v>
      </c>
      <c r="F1725" s="650" t="s">
        <v>3625</v>
      </c>
      <c r="G1725" s="650" t="s">
        <v>3831</v>
      </c>
      <c r="H1725" s="650" t="s">
        <v>1839</v>
      </c>
      <c r="I1725" s="650" t="s">
        <v>4039</v>
      </c>
      <c r="J1725" s="650" t="s">
        <v>1917</v>
      </c>
      <c r="K1725" s="650" t="s">
        <v>4040</v>
      </c>
      <c r="L1725" s="651">
        <v>163.72999999999999</v>
      </c>
      <c r="M1725" s="651">
        <v>1637.2999999999997</v>
      </c>
      <c r="N1725" s="650">
        <v>10</v>
      </c>
      <c r="O1725" s="731">
        <v>3</v>
      </c>
      <c r="P1725" s="651">
        <v>654.91999999999996</v>
      </c>
      <c r="Q1725" s="666">
        <v>0.4</v>
      </c>
      <c r="R1725" s="650">
        <v>4</v>
      </c>
      <c r="S1725" s="666">
        <v>0.4</v>
      </c>
      <c r="T1725" s="731">
        <v>1</v>
      </c>
      <c r="U1725" s="689">
        <v>0.33333333333333331</v>
      </c>
    </row>
    <row r="1726" spans="1:21" ht="14.4" customHeight="1" x14ac:dyDescent="0.3">
      <c r="A1726" s="649">
        <v>21</v>
      </c>
      <c r="B1726" s="650" t="s">
        <v>581</v>
      </c>
      <c r="C1726" s="650">
        <v>89301212</v>
      </c>
      <c r="D1726" s="729" t="s">
        <v>5559</v>
      </c>
      <c r="E1726" s="730" t="s">
        <v>3651</v>
      </c>
      <c r="F1726" s="650" t="s">
        <v>3625</v>
      </c>
      <c r="G1726" s="650" t="s">
        <v>3831</v>
      </c>
      <c r="H1726" s="650" t="s">
        <v>1839</v>
      </c>
      <c r="I1726" s="650" t="s">
        <v>4083</v>
      </c>
      <c r="J1726" s="650" t="s">
        <v>2036</v>
      </c>
      <c r="K1726" s="650" t="s">
        <v>4084</v>
      </c>
      <c r="L1726" s="651">
        <v>314.33999999999997</v>
      </c>
      <c r="M1726" s="651">
        <v>2200.38</v>
      </c>
      <c r="N1726" s="650">
        <v>7</v>
      </c>
      <c r="O1726" s="731">
        <v>5.5</v>
      </c>
      <c r="P1726" s="651">
        <v>943.02</v>
      </c>
      <c r="Q1726" s="666">
        <v>0.42857142857142855</v>
      </c>
      <c r="R1726" s="650">
        <v>3</v>
      </c>
      <c r="S1726" s="666">
        <v>0.42857142857142855</v>
      </c>
      <c r="T1726" s="731">
        <v>3</v>
      </c>
      <c r="U1726" s="689">
        <v>0.54545454545454541</v>
      </c>
    </row>
    <row r="1727" spans="1:21" ht="14.4" customHeight="1" x14ac:dyDescent="0.3">
      <c r="A1727" s="649">
        <v>21</v>
      </c>
      <c r="B1727" s="650" t="s">
        <v>581</v>
      </c>
      <c r="C1727" s="650">
        <v>89301212</v>
      </c>
      <c r="D1727" s="729" t="s">
        <v>5559</v>
      </c>
      <c r="E1727" s="730" t="s">
        <v>3651</v>
      </c>
      <c r="F1727" s="650" t="s">
        <v>3625</v>
      </c>
      <c r="G1727" s="650" t="s">
        <v>3832</v>
      </c>
      <c r="H1727" s="650" t="s">
        <v>582</v>
      </c>
      <c r="I1727" s="650" t="s">
        <v>4085</v>
      </c>
      <c r="J1727" s="650" t="s">
        <v>3834</v>
      </c>
      <c r="K1727" s="650" t="s">
        <v>1224</v>
      </c>
      <c r="L1727" s="651">
        <v>154.33000000000001</v>
      </c>
      <c r="M1727" s="651">
        <v>2623.61</v>
      </c>
      <c r="N1727" s="650">
        <v>17</v>
      </c>
      <c r="O1727" s="731">
        <v>4</v>
      </c>
      <c r="P1727" s="651">
        <v>1388.97</v>
      </c>
      <c r="Q1727" s="666">
        <v>0.52941176470588236</v>
      </c>
      <c r="R1727" s="650">
        <v>9</v>
      </c>
      <c r="S1727" s="666">
        <v>0.52941176470588236</v>
      </c>
      <c r="T1727" s="731">
        <v>2</v>
      </c>
      <c r="U1727" s="689">
        <v>0.5</v>
      </c>
    </row>
    <row r="1728" spans="1:21" ht="14.4" customHeight="1" x14ac:dyDescent="0.3">
      <c r="A1728" s="649">
        <v>21</v>
      </c>
      <c r="B1728" s="650" t="s">
        <v>581</v>
      </c>
      <c r="C1728" s="650">
        <v>89301212</v>
      </c>
      <c r="D1728" s="729" t="s">
        <v>5559</v>
      </c>
      <c r="E1728" s="730" t="s">
        <v>3651</v>
      </c>
      <c r="F1728" s="650" t="s">
        <v>3625</v>
      </c>
      <c r="G1728" s="650" t="s">
        <v>3832</v>
      </c>
      <c r="H1728" s="650" t="s">
        <v>582</v>
      </c>
      <c r="I1728" s="650" t="s">
        <v>4652</v>
      </c>
      <c r="J1728" s="650" t="s">
        <v>3834</v>
      </c>
      <c r="K1728" s="650" t="s">
        <v>762</v>
      </c>
      <c r="L1728" s="651">
        <v>0</v>
      </c>
      <c r="M1728" s="651">
        <v>0</v>
      </c>
      <c r="N1728" s="650">
        <v>37</v>
      </c>
      <c r="O1728" s="731">
        <v>13.5</v>
      </c>
      <c r="P1728" s="651">
        <v>0</v>
      </c>
      <c r="Q1728" s="666"/>
      <c r="R1728" s="650">
        <v>21</v>
      </c>
      <c r="S1728" s="666">
        <v>0.56756756756756754</v>
      </c>
      <c r="T1728" s="731">
        <v>6.5</v>
      </c>
      <c r="U1728" s="689">
        <v>0.48148148148148145</v>
      </c>
    </row>
    <row r="1729" spans="1:21" ht="14.4" customHeight="1" x14ac:dyDescent="0.3">
      <c r="A1729" s="649">
        <v>21</v>
      </c>
      <c r="B1729" s="650" t="s">
        <v>581</v>
      </c>
      <c r="C1729" s="650">
        <v>89301212</v>
      </c>
      <c r="D1729" s="729" t="s">
        <v>5559</v>
      </c>
      <c r="E1729" s="730" t="s">
        <v>3651</v>
      </c>
      <c r="F1729" s="650" t="s">
        <v>3625</v>
      </c>
      <c r="G1729" s="650" t="s">
        <v>3832</v>
      </c>
      <c r="H1729" s="650" t="s">
        <v>582</v>
      </c>
      <c r="I1729" s="650" t="s">
        <v>4141</v>
      </c>
      <c r="J1729" s="650" t="s">
        <v>3834</v>
      </c>
      <c r="K1729" s="650" t="s">
        <v>1224</v>
      </c>
      <c r="L1729" s="651">
        <v>154.33000000000001</v>
      </c>
      <c r="M1729" s="651">
        <v>462.99</v>
      </c>
      <c r="N1729" s="650">
        <v>3</v>
      </c>
      <c r="O1729" s="731">
        <v>1</v>
      </c>
      <c r="P1729" s="651"/>
      <c r="Q1729" s="666">
        <v>0</v>
      </c>
      <c r="R1729" s="650"/>
      <c r="S1729" s="666">
        <v>0</v>
      </c>
      <c r="T1729" s="731"/>
      <c r="U1729" s="689">
        <v>0</v>
      </c>
    </row>
    <row r="1730" spans="1:21" ht="14.4" customHeight="1" x14ac:dyDescent="0.3">
      <c r="A1730" s="649">
        <v>21</v>
      </c>
      <c r="B1730" s="650" t="s">
        <v>581</v>
      </c>
      <c r="C1730" s="650">
        <v>89301212</v>
      </c>
      <c r="D1730" s="729" t="s">
        <v>5559</v>
      </c>
      <c r="E1730" s="730" t="s">
        <v>3651</v>
      </c>
      <c r="F1730" s="650" t="s">
        <v>3625</v>
      </c>
      <c r="G1730" s="650" t="s">
        <v>4046</v>
      </c>
      <c r="H1730" s="650" t="s">
        <v>582</v>
      </c>
      <c r="I1730" s="650" t="s">
        <v>1367</v>
      </c>
      <c r="J1730" s="650" t="s">
        <v>1368</v>
      </c>
      <c r="K1730" s="650" t="s">
        <v>4319</v>
      </c>
      <c r="L1730" s="651">
        <v>432.32</v>
      </c>
      <c r="M1730" s="651">
        <v>7349.4400000000005</v>
      </c>
      <c r="N1730" s="650">
        <v>17</v>
      </c>
      <c r="O1730" s="731">
        <v>10.5</v>
      </c>
      <c r="P1730" s="651">
        <v>2593.92</v>
      </c>
      <c r="Q1730" s="666">
        <v>0.3529411764705882</v>
      </c>
      <c r="R1730" s="650">
        <v>6</v>
      </c>
      <c r="S1730" s="666">
        <v>0.35294117647058826</v>
      </c>
      <c r="T1730" s="731">
        <v>3</v>
      </c>
      <c r="U1730" s="689">
        <v>0.2857142857142857</v>
      </c>
    </row>
    <row r="1731" spans="1:21" ht="14.4" customHeight="1" x14ac:dyDescent="0.3">
      <c r="A1731" s="649">
        <v>21</v>
      </c>
      <c r="B1731" s="650" t="s">
        <v>581</v>
      </c>
      <c r="C1731" s="650">
        <v>89301212</v>
      </c>
      <c r="D1731" s="729" t="s">
        <v>5559</v>
      </c>
      <c r="E1731" s="730" t="s">
        <v>3651</v>
      </c>
      <c r="F1731" s="650" t="s">
        <v>3625</v>
      </c>
      <c r="G1731" s="650" t="s">
        <v>4046</v>
      </c>
      <c r="H1731" s="650" t="s">
        <v>582</v>
      </c>
      <c r="I1731" s="650" t="s">
        <v>4653</v>
      </c>
      <c r="J1731" s="650" t="s">
        <v>1368</v>
      </c>
      <c r="K1731" s="650" t="s">
        <v>4654</v>
      </c>
      <c r="L1731" s="651">
        <v>144.1</v>
      </c>
      <c r="M1731" s="651">
        <v>576.4</v>
      </c>
      <c r="N1731" s="650">
        <v>4</v>
      </c>
      <c r="O1731" s="731">
        <v>3.5</v>
      </c>
      <c r="P1731" s="651">
        <v>144.1</v>
      </c>
      <c r="Q1731" s="666">
        <v>0.25</v>
      </c>
      <c r="R1731" s="650">
        <v>1</v>
      </c>
      <c r="S1731" s="666">
        <v>0.25</v>
      </c>
      <c r="T1731" s="731">
        <v>1</v>
      </c>
      <c r="U1731" s="689">
        <v>0.2857142857142857</v>
      </c>
    </row>
    <row r="1732" spans="1:21" ht="14.4" customHeight="1" x14ac:dyDescent="0.3">
      <c r="A1732" s="649">
        <v>21</v>
      </c>
      <c r="B1732" s="650" t="s">
        <v>581</v>
      </c>
      <c r="C1732" s="650">
        <v>89301212</v>
      </c>
      <c r="D1732" s="729" t="s">
        <v>5559</v>
      </c>
      <c r="E1732" s="730" t="s">
        <v>3651</v>
      </c>
      <c r="F1732" s="650" t="s">
        <v>3625</v>
      </c>
      <c r="G1732" s="650" t="s">
        <v>4661</v>
      </c>
      <c r="H1732" s="650" t="s">
        <v>582</v>
      </c>
      <c r="I1732" s="650" t="s">
        <v>5135</v>
      </c>
      <c r="J1732" s="650" t="s">
        <v>5136</v>
      </c>
      <c r="K1732" s="650" t="s">
        <v>4664</v>
      </c>
      <c r="L1732" s="651">
        <v>82.67</v>
      </c>
      <c r="M1732" s="651">
        <v>82.67</v>
      </c>
      <c r="N1732" s="650">
        <v>1</v>
      </c>
      <c r="O1732" s="731">
        <v>1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21</v>
      </c>
      <c r="B1733" s="650" t="s">
        <v>581</v>
      </c>
      <c r="C1733" s="650">
        <v>89301212</v>
      </c>
      <c r="D1733" s="729" t="s">
        <v>5559</v>
      </c>
      <c r="E1733" s="730" t="s">
        <v>3651</v>
      </c>
      <c r="F1733" s="650" t="s">
        <v>3625</v>
      </c>
      <c r="G1733" s="650" t="s">
        <v>4661</v>
      </c>
      <c r="H1733" s="650" t="s">
        <v>582</v>
      </c>
      <c r="I1733" s="650" t="s">
        <v>4662</v>
      </c>
      <c r="J1733" s="650" t="s">
        <v>4663</v>
      </c>
      <c r="K1733" s="650" t="s">
        <v>4664</v>
      </c>
      <c r="L1733" s="651">
        <v>82.67</v>
      </c>
      <c r="M1733" s="651">
        <v>82.67</v>
      </c>
      <c r="N1733" s="650">
        <v>1</v>
      </c>
      <c r="O1733" s="731">
        <v>0.5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21</v>
      </c>
      <c r="B1734" s="650" t="s">
        <v>581</v>
      </c>
      <c r="C1734" s="650">
        <v>89301212</v>
      </c>
      <c r="D1734" s="729" t="s">
        <v>5559</v>
      </c>
      <c r="E1734" s="730" t="s">
        <v>3651</v>
      </c>
      <c r="F1734" s="650" t="s">
        <v>3625</v>
      </c>
      <c r="G1734" s="650" t="s">
        <v>4393</v>
      </c>
      <c r="H1734" s="650" t="s">
        <v>582</v>
      </c>
      <c r="I1734" s="650" t="s">
        <v>5137</v>
      </c>
      <c r="J1734" s="650" t="s">
        <v>2498</v>
      </c>
      <c r="K1734" s="650" t="s">
        <v>5138</v>
      </c>
      <c r="L1734" s="651">
        <v>0</v>
      </c>
      <c r="M1734" s="651">
        <v>0</v>
      </c>
      <c r="N1734" s="650">
        <v>2</v>
      </c>
      <c r="O1734" s="731">
        <v>2</v>
      </c>
      <c r="P1734" s="651">
        <v>0</v>
      </c>
      <c r="Q1734" s="666"/>
      <c r="R1734" s="650">
        <v>1</v>
      </c>
      <c r="S1734" s="666">
        <v>0.5</v>
      </c>
      <c r="T1734" s="731">
        <v>1</v>
      </c>
      <c r="U1734" s="689">
        <v>0.5</v>
      </c>
    </row>
    <row r="1735" spans="1:21" ht="14.4" customHeight="1" x14ac:dyDescent="0.3">
      <c r="A1735" s="649">
        <v>21</v>
      </c>
      <c r="B1735" s="650" t="s">
        <v>581</v>
      </c>
      <c r="C1735" s="650">
        <v>89301212</v>
      </c>
      <c r="D1735" s="729" t="s">
        <v>5559</v>
      </c>
      <c r="E1735" s="730" t="s">
        <v>3651</v>
      </c>
      <c r="F1735" s="650" t="s">
        <v>3625</v>
      </c>
      <c r="G1735" s="650" t="s">
        <v>4393</v>
      </c>
      <c r="H1735" s="650" t="s">
        <v>582</v>
      </c>
      <c r="I1735" s="650" t="s">
        <v>4667</v>
      </c>
      <c r="J1735" s="650" t="s">
        <v>4473</v>
      </c>
      <c r="K1735" s="650" t="s">
        <v>4668</v>
      </c>
      <c r="L1735" s="651">
        <v>167.42</v>
      </c>
      <c r="M1735" s="651">
        <v>12389.080000000002</v>
      </c>
      <c r="N1735" s="650">
        <v>74</v>
      </c>
      <c r="O1735" s="731">
        <v>27</v>
      </c>
      <c r="P1735" s="651">
        <v>9542.9400000000023</v>
      </c>
      <c r="Q1735" s="666">
        <v>0.7702702702702704</v>
      </c>
      <c r="R1735" s="650">
        <v>57</v>
      </c>
      <c r="S1735" s="666">
        <v>0.77027027027027029</v>
      </c>
      <c r="T1735" s="731">
        <v>20</v>
      </c>
      <c r="U1735" s="689">
        <v>0.7407407407407407</v>
      </c>
    </row>
    <row r="1736" spans="1:21" ht="14.4" customHeight="1" x14ac:dyDescent="0.3">
      <c r="A1736" s="649">
        <v>21</v>
      </c>
      <c r="B1736" s="650" t="s">
        <v>581</v>
      </c>
      <c r="C1736" s="650">
        <v>89301212</v>
      </c>
      <c r="D1736" s="729" t="s">
        <v>5559</v>
      </c>
      <c r="E1736" s="730" t="s">
        <v>3651</v>
      </c>
      <c r="F1736" s="650" t="s">
        <v>3625</v>
      </c>
      <c r="G1736" s="650" t="s">
        <v>4393</v>
      </c>
      <c r="H1736" s="650" t="s">
        <v>582</v>
      </c>
      <c r="I1736" s="650" t="s">
        <v>1406</v>
      </c>
      <c r="J1736" s="650" t="s">
        <v>4839</v>
      </c>
      <c r="K1736" s="650" t="s">
        <v>4668</v>
      </c>
      <c r="L1736" s="651">
        <v>0</v>
      </c>
      <c r="M1736" s="651">
        <v>0</v>
      </c>
      <c r="N1736" s="650">
        <v>2</v>
      </c>
      <c r="O1736" s="731">
        <v>1</v>
      </c>
      <c r="P1736" s="651"/>
      <c r="Q1736" s="666"/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21</v>
      </c>
      <c r="B1737" s="650" t="s">
        <v>581</v>
      </c>
      <c r="C1737" s="650">
        <v>89301212</v>
      </c>
      <c r="D1737" s="729" t="s">
        <v>5559</v>
      </c>
      <c r="E1737" s="730" t="s">
        <v>3651</v>
      </c>
      <c r="F1737" s="650" t="s">
        <v>3625</v>
      </c>
      <c r="G1737" s="650" t="s">
        <v>4056</v>
      </c>
      <c r="H1737" s="650" t="s">
        <v>1839</v>
      </c>
      <c r="I1737" s="650" t="s">
        <v>2916</v>
      </c>
      <c r="J1737" s="650" t="s">
        <v>3536</v>
      </c>
      <c r="K1737" s="650" t="s">
        <v>2457</v>
      </c>
      <c r="L1737" s="651">
        <v>193.14</v>
      </c>
      <c r="M1737" s="651">
        <v>193.14</v>
      </c>
      <c r="N1737" s="650">
        <v>1</v>
      </c>
      <c r="O1737" s="731">
        <v>0.5</v>
      </c>
      <c r="P1737" s="651">
        <v>193.14</v>
      </c>
      <c r="Q1737" s="666">
        <v>1</v>
      </c>
      <c r="R1737" s="650">
        <v>1</v>
      </c>
      <c r="S1737" s="666">
        <v>1</v>
      </c>
      <c r="T1737" s="731">
        <v>0.5</v>
      </c>
      <c r="U1737" s="689">
        <v>1</v>
      </c>
    </row>
    <row r="1738" spans="1:21" ht="14.4" customHeight="1" x14ac:dyDescent="0.3">
      <c r="A1738" s="649">
        <v>21</v>
      </c>
      <c r="B1738" s="650" t="s">
        <v>581</v>
      </c>
      <c r="C1738" s="650">
        <v>89301212</v>
      </c>
      <c r="D1738" s="729" t="s">
        <v>5559</v>
      </c>
      <c r="E1738" s="730" t="s">
        <v>3651</v>
      </c>
      <c r="F1738" s="650" t="s">
        <v>3625</v>
      </c>
      <c r="G1738" s="650" t="s">
        <v>3836</v>
      </c>
      <c r="H1738" s="650" t="s">
        <v>582</v>
      </c>
      <c r="I1738" s="650" t="s">
        <v>5139</v>
      </c>
      <c r="J1738" s="650" t="s">
        <v>4396</v>
      </c>
      <c r="K1738" s="650" t="s">
        <v>1903</v>
      </c>
      <c r="L1738" s="651">
        <v>0</v>
      </c>
      <c r="M1738" s="651">
        <v>0</v>
      </c>
      <c r="N1738" s="650">
        <v>3</v>
      </c>
      <c r="O1738" s="731">
        <v>1</v>
      </c>
      <c r="P1738" s="651"/>
      <c r="Q1738" s="666"/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21</v>
      </c>
      <c r="B1739" s="650" t="s">
        <v>581</v>
      </c>
      <c r="C1739" s="650">
        <v>89301212</v>
      </c>
      <c r="D1739" s="729" t="s">
        <v>5559</v>
      </c>
      <c r="E1739" s="730" t="s">
        <v>3651</v>
      </c>
      <c r="F1739" s="650" t="s">
        <v>3625</v>
      </c>
      <c r="G1739" s="650" t="s">
        <v>3836</v>
      </c>
      <c r="H1739" s="650" t="s">
        <v>582</v>
      </c>
      <c r="I1739" s="650" t="s">
        <v>4324</v>
      </c>
      <c r="J1739" s="650" t="s">
        <v>4323</v>
      </c>
      <c r="K1739" s="650" t="s">
        <v>980</v>
      </c>
      <c r="L1739" s="651">
        <v>0</v>
      </c>
      <c r="M1739" s="651">
        <v>0</v>
      </c>
      <c r="N1739" s="650">
        <v>5</v>
      </c>
      <c r="O1739" s="731">
        <v>1.5</v>
      </c>
      <c r="P1739" s="651">
        <v>0</v>
      </c>
      <c r="Q1739" s="666"/>
      <c r="R1739" s="650">
        <v>5</v>
      </c>
      <c r="S1739" s="666">
        <v>1</v>
      </c>
      <c r="T1739" s="731">
        <v>1.5</v>
      </c>
      <c r="U1739" s="689">
        <v>1</v>
      </c>
    </row>
    <row r="1740" spans="1:21" ht="14.4" customHeight="1" x14ac:dyDescent="0.3">
      <c r="A1740" s="649">
        <v>21</v>
      </c>
      <c r="B1740" s="650" t="s">
        <v>581</v>
      </c>
      <c r="C1740" s="650">
        <v>89301212</v>
      </c>
      <c r="D1740" s="729" t="s">
        <v>5559</v>
      </c>
      <c r="E1740" s="730" t="s">
        <v>3651</v>
      </c>
      <c r="F1740" s="650" t="s">
        <v>3625</v>
      </c>
      <c r="G1740" s="650" t="s">
        <v>3836</v>
      </c>
      <c r="H1740" s="650" t="s">
        <v>582</v>
      </c>
      <c r="I1740" s="650" t="s">
        <v>5140</v>
      </c>
      <c r="J1740" s="650" t="s">
        <v>4326</v>
      </c>
      <c r="K1740" s="650" t="s">
        <v>980</v>
      </c>
      <c r="L1740" s="651">
        <v>0</v>
      </c>
      <c r="M1740" s="651">
        <v>0</v>
      </c>
      <c r="N1740" s="650">
        <v>1</v>
      </c>
      <c r="O1740" s="731">
        <v>1</v>
      </c>
      <c r="P1740" s="651">
        <v>0</v>
      </c>
      <c r="Q1740" s="666"/>
      <c r="R1740" s="650">
        <v>1</v>
      </c>
      <c r="S1740" s="666">
        <v>1</v>
      </c>
      <c r="T1740" s="731">
        <v>1</v>
      </c>
      <c r="U1740" s="689">
        <v>1</v>
      </c>
    </row>
    <row r="1741" spans="1:21" ht="14.4" customHeight="1" x14ac:dyDescent="0.3">
      <c r="A1741" s="649">
        <v>21</v>
      </c>
      <c r="B1741" s="650" t="s">
        <v>581</v>
      </c>
      <c r="C1741" s="650">
        <v>89301212</v>
      </c>
      <c r="D1741" s="729" t="s">
        <v>5559</v>
      </c>
      <c r="E1741" s="730" t="s">
        <v>3651</v>
      </c>
      <c r="F1741" s="650" t="s">
        <v>3625</v>
      </c>
      <c r="G1741" s="650" t="s">
        <v>3836</v>
      </c>
      <c r="H1741" s="650" t="s">
        <v>582</v>
      </c>
      <c r="I1741" s="650" t="s">
        <v>5141</v>
      </c>
      <c r="J1741" s="650" t="s">
        <v>4673</v>
      </c>
      <c r="K1741" s="650" t="s">
        <v>4477</v>
      </c>
      <c r="L1741" s="651">
        <v>0</v>
      </c>
      <c r="M1741" s="651">
        <v>0</v>
      </c>
      <c r="N1741" s="650">
        <v>2</v>
      </c>
      <c r="O1741" s="731">
        <v>1.5</v>
      </c>
      <c r="P1741" s="651">
        <v>0</v>
      </c>
      <c r="Q1741" s="666"/>
      <c r="R1741" s="650">
        <v>1</v>
      </c>
      <c r="S1741" s="666">
        <v>0.5</v>
      </c>
      <c r="T1741" s="731">
        <v>0.5</v>
      </c>
      <c r="U1741" s="689">
        <v>0.33333333333333331</v>
      </c>
    </row>
    <row r="1742" spans="1:21" ht="14.4" customHeight="1" x14ac:dyDescent="0.3">
      <c r="A1742" s="649">
        <v>21</v>
      </c>
      <c r="B1742" s="650" t="s">
        <v>581</v>
      </c>
      <c r="C1742" s="650">
        <v>89301212</v>
      </c>
      <c r="D1742" s="729" t="s">
        <v>5559</v>
      </c>
      <c r="E1742" s="730" t="s">
        <v>3651</v>
      </c>
      <c r="F1742" s="650" t="s">
        <v>3625</v>
      </c>
      <c r="G1742" s="650" t="s">
        <v>3836</v>
      </c>
      <c r="H1742" s="650" t="s">
        <v>582</v>
      </c>
      <c r="I1742" s="650" t="s">
        <v>4328</v>
      </c>
      <c r="J1742" s="650" t="s">
        <v>4326</v>
      </c>
      <c r="K1742" s="650" t="s">
        <v>1903</v>
      </c>
      <c r="L1742" s="651">
        <v>0</v>
      </c>
      <c r="M1742" s="651">
        <v>0</v>
      </c>
      <c r="N1742" s="650">
        <v>14</v>
      </c>
      <c r="O1742" s="731">
        <v>7.5</v>
      </c>
      <c r="P1742" s="651">
        <v>0</v>
      </c>
      <c r="Q1742" s="666"/>
      <c r="R1742" s="650">
        <v>3</v>
      </c>
      <c r="S1742" s="666">
        <v>0.21428571428571427</v>
      </c>
      <c r="T1742" s="731">
        <v>2</v>
      </c>
      <c r="U1742" s="689">
        <v>0.26666666666666666</v>
      </c>
    </row>
    <row r="1743" spans="1:21" ht="14.4" customHeight="1" x14ac:dyDescent="0.3">
      <c r="A1743" s="649">
        <v>21</v>
      </c>
      <c r="B1743" s="650" t="s">
        <v>581</v>
      </c>
      <c r="C1743" s="650">
        <v>89301212</v>
      </c>
      <c r="D1743" s="729" t="s">
        <v>5559</v>
      </c>
      <c r="E1743" s="730" t="s">
        <v>3651</v>
      </c>
      <c r="F1743" s="650" t="s">
        <v>3625</v>
      </c>
      <c r="G1743" s="650" t="s">
        <v>3836</v>
      </c>
      <c r="H1743" s="650" t="s">
        <v>582</v>
      </c>
      <c r="I1743" s="650" t="s">
        <v>4676</v>
      </c>
      <c r="J1743" s="650" t="s">
        <v>4063</v>
      </c>
      <c r="K1743" s="650" t="s">
        <v>1903</v>
      </c>
      <c r="L1743" s="651">
        <v>0</v>
      </c>
      <c r="M1743" s="651">
        <v>0</v>
      </c>
      <c r="N1743" s="650">
        <v>2</v>
      </c>
      <c r="O1743" s="731">
        <v>0.5</v>
      </c>
      <c r="P1743" s="651"/>
      <c r="Q1743" s="666"/>
      <c r="R1743" s="650"/>
      <c r="S1743" s="666">
        <v>0</v>
      </c>
      <c r="T1743" s="731"/>
      <c r="U1743" s="689">
        <v>0</v>
      </c>
    </row>
    <row r="1744" spans="1:21" ht="14.4" customHeight="1" x14ac:dyDescent="0.3">
      <c r="A1744" s="649">
        <v>21</v>
      </c>
      <c r="B1744" s="650" t="s">
        <v>581</v>
      </c>
      <c r="C1744" s="650">
        <v>89301212</v>
      </c>
      <c r="D1744" s="729" t="s">
        <v>5559</v>
      </c>
      <c r="E1744" s="730" t="s">
        <v>3651</v>
      </c>
      <c r="F1744" s="650" t="s">
        <v>3625</v>
      </c>
      <c r="G1744" s="650" t="s">
        <v>3836</v>
      </c>
      <c r="H1744" s="650" t="s">
        <v>582</v>
      </c>
      <c r="I1744" s="650" t="s">
        <v>3841</v>
      </c>
      <c r="J1744" s="650" t="s">
        <v>1734</v>
      </c>
      <c r="K1744" s="650" t="s">
        <v>1903</v>
      </c>
      <c r="L1744" s="651">
        <v>0</v>
      </c>
      <c r="M1744" s="651">
        <v>0</v>
      </c>
      <c r="N1744" s="650">
        <v>9</v>
      </c>
      <c r="O1744" s="731">
        <v>2.5</v>
      </c>
      <c r="P1744" s="651">
        <v>0</v>
      </c>
      <c r="Q1744" s="666"/>
      <c r="R1744" s="650">
        <v>5</v>
      </c>
      <c r="S1744" s="666">
        <v>0.55555555555555558</v>
      </c>
      <c r="T1744" s="731">
        <v>1</v>
      </c>
      <c r="U1744" s="689">
        <v>0.4</v>
      </c>
    </row>
    <row r="1745" spans="1:21" ht="14.4" customHeight="1" x14ac:dyDescent="0.3">
      <c r="A1745" s="649">
        <v>21</v>
      </c>
      <c r="B1745" s="650" t="s">
        <v>581</v>
      </c>
      <c r="C1745" s="650">
        <v>89301212</v>
      </c>
      <c r="D1745" s="729" t="s">
        <v>5559</v>
      </c>
      <c r="E1745" s="730" t="s">
        <v>3651</v>
      </c>
      <c r="F1745" s="650" t="s">
        <v>3625</v>
      </c>
      <c r="G1745" s="650" t="s">
        <v>3836</v>
      </c>
      <c r="H1745" s="650" t="s">
        <v>582</v>
      </c>
      <c r="I1745" s="650" t="s">
        <v>3841</v>
      </c>
      <c r="J1745" s="650" t="s">
        <v>3839</v>
      </c>
      <c r="K1745" s="650" t="s">
        <v>1903</v>
      </c>
      <c r="L1745" s="651">
        <v>0</v>
      </c>
      <c r="M1745" s="651">
        <v>0</v>
      </c>
      <c r="N1745" s="650">
        <v>5</v>
      </c>
      <c r="O1745" s="731">
        <v>2.5</v>
      </c>
      <c r="P1745" s="651">
        <v>0</v>
      </c>
      <c r="Q1745" s="666"/>
      <c r="R1745" s="650">
        <v>5</v>
      </c>
      <c r="S1745" s="666">
        <v>1</v>
      </c>
      <c r="T1745" s="731">
        <v>2.5</v>
      </c>
      <c r="U1745" s="689">
        <v>1</v>
      </c>
    </row>
    <row r="1746" spans="1:21" ht="14.4" customHeight="1" x14ac:dyDescent="0.3">
      <c r="A1746" s="649">
        <v>21</v>
      </c>
      <c r="B1746" s="650" t="s">
        <v>581</v>
      </c>
      <c r="C1746" s="650">
        <v>89301212</v>
      </c>
      <c r="D1746" s="729" t="s">
        <v>5559</v>
      </c>
      <c r="E1746" s="730" t="s">
        <v>3651</v>
      </c>
      <c r="F1746" s="650" t="s">
        <v>3625</v>
      </c>
      <c r="G1746" s="650" t="s">
        <v>3836</v>
      </c>
      <c r="H1746" s="650" t="s">
        <v>582</v>
      </c>
      <c r="I1746" s="650" t="s">
        <v>4397</v>
      </c>
      <c r="J1746" s="650" t="s">
        <v>4323</v>
      </c>
      <c r="K1746" s="650" t="s">
        <v>980</v>
      </c>
      <c r="L1746" s="651">
        <v>0</v>
      </c>
      <c r="M1746" s="651">
        <v>0</v>
      </c>
      <c r="N1746" s="650">
        <v>3</v>
      </c>
      <c r="O1746" s="731">
        <v>1</v>
      </c>
      <c r="P1746" s="651"/>
      <c r="Q1746" s="666"/>
      <c r="R1746" s="650"/>
      <c r="S1746" s="666">
        <v>0</v>
      </c>
      <c r="T1746" s="731"/>
      <c r="U1746" s="689">
        <v>0</v>
      </c>
    </row>
    <row r="1747" spans="1:21" ht="14.4" customHeight="1" x14ac:dyDescent="0.3">
      <c r="A1747" s="649">
        <v>21</v>
      </c>
      <c r="B1747" s="650" t="s">
        <v>581</v>
      </c>
      <c r="C1747" s="650">
        <v>89301212</v>
      </c>
      <c r="D1747" s="729" t="s">
        <v>5559</v>
      </c>
      <c r="E1747" s="730" t="s">
        <v>3651</v>
      </c>
      <c r="F1747" s="650" t="s">
        <v>3625</v>
      </c>
      <c r="G1747" s="650" t="s">
        <v>3836</v>
      </c>
      <c r="H1747" s="650" t="s">
        <v>582</v>
      </c>
      <c r="I1747" s="650" t="s">
        <v>4777</v>
      </c>
      <c r="J1747" s="650" t="s">
        <v>4323</v>
      </c>
      <c r="K1747" s="650" t="s">
        <v>980</v>
      </c>
      <c r="L1747" s="651">
        <v>0</v>
      </c>
      <c r="M1747" s="651">
        <v>0</v>
      </c>
      <c r="N1747" s="650">
        <v>6</v>
      </c>
      <c r="O1747" s="731">
        <v>2</v>
      </c>
      <c r="P1747" s="651">
        <v>0</v>
      </c>
      <c r="Q1747" s="666"/>
      <c r="R1747" s="650">
        <v>6</v>
      </c>
      <c r="S1747" s="666">
        <v>1</v>
      </c>
      <c r="T1747" s="731">
        <v>2</v>
      </c>
      <c r="U1747" s="689">
        <v>1</v>
      </c>
    </row>
    <row r="1748" spans="1:21" ht="14.4" customHeight="1" x14ac:dyDescent="0.3">
      <c r="A1748" s="649">
        <v>21</v>
      </c>
      <c r="B1748" s="650" t="s">
        <v>581</v>
      </c>
      <c r="C1748" s="650">
        <v>89301212</v>
      </c>
      <c r="D1748" s="729" t="s">
        <v>5559</v>
      </c>
      <c r="E1748" s="730" t="s">
        <v>3651</v>
      </c>
      <c r="F1748" s="650" t="s">
        <v>3625</v>
      </c>
      <c r="G1748" s="650" t="s">
        <v>3836</v>
      </c>
      <c r="H1748" s="650" t="s">
        <v>582</v>
      </c>
      <c r="I1748" s="650" t="s">
        <v>5142</v>
      </c>
      <c r="J1748" s="650" t="s">
        <v>4396</v>
      </c>
      <c r="K1748" s="650" t="s">
        <v>1903</v>
      </c>
      <c r="L1748" s="651">
        <v>0</v>
      </c>
      <c r="M1748" s="651">
        <v>0</v>
      </c>
      <c r="N1748" s="650">
        <v>2</v>
      </c>
      <c r="O1748" s="731">
        <v>0.5</v>
      </c>
      <c r="P1748" s="651"/>
      <c r="Q1748" s="666"/>
      <c r="R1748" s="650"/>
      <c r="S1748" s="666">
        <v>0</v>
      </c>
      <c r="T1748" s="731"/>
      <c r="U1748" s="689">
        <v>0</v>
      </c>
    </row>
    <row r="1749" spans="1:21" ht="14.4" customHeight="1" x14ac:dyDescent="0.3">
      <c r="A1749" s="649">
        <v>21</v>
      </c>
      <c r="B1749" s="650" t="s">
        <v>581</v>
      </c>
      <c r="C1749" s="650">
        <v>89301212</v>
      </c>
      <c r="D1749" s="729" t="s">
        <v>5559</v>
      </c>
      <c r="E1749" s="730" t="s">
        <v>3651</v>
      </c>
      <c r="F1749" s="650" t="s">
        <v>3625</v>
      </c>
      <c r="G1749" s="650" t="s">
        <v>4479</v>
      </c>
      <c r="H1749" s="650" t="s">
        <v>582</v>
      </c>
      <c r="I1749" s="650" t="s">
        <v>3278</v>
      </c>
      <c r="J1749" s="650" t="s">
        <v>3279</v>
      </c>
      <c r="K1749" s="650" t="s">
        <v>3280</v>
      </c>
      <c r="L1749" s="651">
        <v>92785.3</v>
      </c>
      <c r="M1749" s="651">
        <v>278355.90000000002</v>
      </c>
      <c r="N1749" s="650">
        <v>3</v>
      </c>
      <c r="O1749" s="731">
        <v>3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21</v>
      </c>
      <c r="B1750" s="650" t="s">
        <v>581</v>
      </c>
      <c r="C1750" s="650">
        <v>89301212</v>
      </c>
      <c r="D1750" s="729" t="s">
        <v>5559</v>
      </c>
      <c r="E1750" s="730" t="s">
        <v>3651</v>
      </c>
      <c r="F1750" s="650" t="s">
        <v>3626</v>
      </c>
      <c r="G1750" s="650" t="s">
        <v>4058</v>
      </c>
      <c r="H1750" s="650" t="s">
        <v>582</v>
      </c>
      <c r="I1750" s="650" t="s">
        <v>5143</v>
      </c>
      <c r="J1750" s="650" t="s">
        <v>3640</v>
      </c>
      <c r="K1750" s="650"/>
      <c r="L1750" s="651">
        <v>0</v>
      </c>
      <c r="M1750" s="651">
        <v>0</v>
      </c>
      <c r="N1750" s="650">
        <v>1</v>
      </c>
      <c r="O1750" s="731">
        <v>1</v>
      </c>
      <c r="P1750" s="651"/>
      <c r="Q1750" s="666"/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21</v>
      </c>
      <c r="B1751" s="650" t="s">
        <v>581</v>
      </c>
      <c r="C1751" s="650">
        <v>89301212</v>
      </c>
      <c r="D1751" s="729" t="s">
        <v>5559</v>
      </c>
      <c r="E1751" s="730" t="s">
        <v>3651</v>
      </c>
      <c r="F1751" s="650" t="s">
        <v>3626</v>
      </c>
      <c r="G1751" s="650" t="s">
        <v>4058</v>
      </c>
      <c r="H1751" s="650" t="s">
        <v>582</v>
      </c>
      <c r="I1751" s="650" t="s">
        <v>5144</v>
      </c>
      <c r="J1751" s="650" t="s">
        <v>3640</v>
      </c>
      <c r="K1751" s="650"/>
      <c r="L1751" s="651">
        <v>0</v>
      </c>
      <c r="M1751" s="651">
        <v>0</v>
      </c>
      <c r="N1751" s="650">
        <v>14</v>
      </c>
      <c r="O1751" s="731">
        <v>14</v>
      </c>
      <c r="P1751" s="651">
        <v>0</v>
      </c>
      <c r="Q1751" s="666"/>
      <c r="R1751" s="650">
        <v>3</v>
      </c>
      <c r="S1751" s="666">
        <v>0.21428571428571427</v>
      </c>
      <c r="T1751" s="731">
        <v>3</v>
      </c>
      <c r="U1751" s="689">
        <v>0.21428571428571427</v>
      </c>
    </row>
    <row r="1752" spans="1:21" ht="14.4" customHeight="1" x14ac:dyDescent="0.3">
      <c r="A1752" s="649">
        <v>21</v>
      </c>
      <c r="B1752" s="650" t="s">
        <v>581</v>
      </c>
      <c r="C1752" s="650">
        <v>89301212</v>
      </c>
      <c r="D1752" s="729" t="s">
        <v>5559</v>
      </c>
      <c r="E1752" s="730" t="s">
        <v>3651</v>
      </c>
      <c r="F1752" s="650" t="s">
        <v>3626</v>
      </c>
      <c r="G1752" s="650" t="s">
        <v>4058</v>
      </c>
      <c r="H1752" s="650" t="s">
        <v>582</v>
      </c>
      <c r="I1752" s="650" t="s">
        <v>4059</v>
      </c>
      <c r="J1752" s="650" t="s">
        <v>3640</v>
      </c>
      <c r="K1752" s="650"/>
      <c r="L1752" s="651">
        <v>0</v>
      </c>
      <c r="M1752" s="651">
        <v>0</v>
      </c>
      <c r="N1752" s="650">
        <v>10</v>
      </c>
      <c r="O1752" s="731">
        <v>10</v>
      </c>
      <c r="P1752" s="651">
        <v>0</v>
      </c>
      <c r="Q1752" s="666"/>
      <c r="R1752" s="650">
        <v>10</v>
      </c>
      <c r="S1752" s="666">
        <v>1</v>
      </c>
      <c r="T1752" s="731">
        <v>10</v>
      </c>
      <c r="U1752" s="689">
        <v>1</v>
      </c>
    </row>
    <row r="1753" spans="1:21" ht="14.4" customHeight="1" x14ac:dyDescent="0.3">
      <c r="A1753" s="649">
        <v>21</v>
      </c>
      <c r="B1753" s="650" t="s">
        <v>581</v>
      </c>
      <c r="C1753" s="650">
        <v>89301212</v>
      </c>
      <c r="D1753" s="729" t="s">
        <v>5559</v>
      </c>
      <c r="E1753" s="730" t="s">
        <v>3651</v>
      </c>
      <c r="F1753" s="650" t="s">
        <v>3626</v>
      </c>
      <c r="G1753" s="650" t="s">
        <v>4058</v>
      </c>
      <c r="H1753" s="650" t="s">
        <v>582</v>
      </c>
      <c r="I1753" s="650" t="s">
        <v>5145</v>
      </c>
      <c r="J1753" s="650" t="s">
        <v>3640</v>
      </c>
      <c r="K1753" s="650"/>
      <c r="L1753" s="651">
        <v>0</v>
      </c>
      <c r="M1753" s="651">
        <v>0</v>
      </c>
      <c r="N1753" s="650">
        <v>1</v>
      </c>
      <c r="O1753" s="731">
        <v>1</v>
      </c>
      <c r="P1753" s="651"/>
      <c r="Q1753" s="666"/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21</v>
      </c>
      <c r="B1754" s="650" t="s">
        <v>581</v>
      </c>
      <c r="C1754" s="650">
        <v>89301212</v>
      </c>
      <c r="D1754" s="729" t="s">
        <v>5559</v>
      </c>
      <c r="E1754" s="730" t="s">
        <v>3651</v>
      </c>
      <c r="F1754" s="650" t="s">
        <v>3626</v>
      </c>
      <c r="G1754" s="650" t="s">
        <v>4058</v>
      </c>
      <c r="H1754" s="650" t="s">
        <v>582</v>
      </c>
      <c r="I1754" s="650" t="s">
        <v>4932</v>
      </c>
      <c r="J1754" s="650" t="s">
        <v>3640</v>
      </c>
      <c r="K1754" s="650"/>
      <c r="L1754" s="651">
        <v>0</v>
      </c>
      <c r="M1754" s="651">
        <v>0</v>
      </c>
      <c r="N1754" s="650">
        <v>5</v>
      </c>
      <c r="O1754" s="731">
        <v>5</v>
      </c>
      <c r="P1754" s="651">
        <v>0</v>
      </c>
      <c r="Q1754" s="666"/>
      <c r="R1754" s="650">
        <v>3</v>
      </c>
      <c r="S1754" s="666">
        <v>0.6</v>
      </c>
      <c r="T1754" s="731">
        <v>3</v>
      </c>
      <c r="U1754" s="689">
        <v>0.6</v>
      </c>
    </row>
    <row r="1755" spans="1:21" ht="14.4" customHeight="1" x14ac:dyDescent="0.3">
      <c r="A1755" s="649">
        <v>21</v>
      </c>
      <c r="B1755" s="650" t="s">
        <v>581</v>
      </c>
      <c r="C1755" s="650">
        <v>89301212</v>
      </c>
      <c r="D1755" s="729" t="s">
        <v>5559</v>
      </c>
      <c r="E1755" s="730" t="s">
        <v>3651</v>
      </c>
      <c r="F1755" s="650" t="s">
        <v>3626</v>
      </c>
      <c r="G1755" s="650" t="s">
        <v>4058</v>
      </c>
      <c r="H1755" s="650" t="s">
        <v>582</v>
      </c>
      <c r="I1755" s="650" t="s">
        <v>5146</v>
      </c>
      <c r="J1755" s="650" t="s">
        <v>3640</v>
      </c>
      <c r="K1755" s="650"/>
      <c r="L1755" s="651">
        <v>0</v>
      </c>
      <c r="M1755" s="651">
        <v>0</v>
      </c>
      <c r="N1755" s="650">
        <v>2</v>
      </c>
      <c r="O1755" s="731">
        <v>2</v>
      </c>
      <c r="P1755" s="651">
        <v>0</v>
      </c>
      <c r="Q1755" s="666"/>
      <c r="R1755" s="650">
        <v>2</v>
      </c>
      <c r="S1755" s="666">
        <v>1</v>
      </c>
      <c r="T1755" s="731">
        <v>2</v>
      </c>
      <c r="U1755" s="689">
        <v>1</v>
      </c>
    </row>
    <row r="1756" spans="1:21" ht="14.4" customHeight="1" x14ac:dyDescent="0.3">
      <c r="A1756" s="649">
        <v>21</v>
      </c>
      <c r="B1756" s="650" t="s">
        <v>581</v>
      </c>
      <c r="C1756" s="650">
        <v>89301212</v>
      </c>
      <c r="D1756" s="729" t="s">
        <v>5559</v>
      </c>
      <c r="E1756" s="730" t="s">
        <v>3651</v>
      </c>
      <c r="F1756" s="650" t="s">
        <v>3626</v>
      </c>
      <c r="G1756" s="650" t="s">
        <v>4058</v>
      </c>
      <c r="H1756" s="650" t="s">
        <v>582</v>
      </c>
      <c r="I1756" s="650" t="s">
        <v>5147</v>
      </c>
      <c r="J1756" s="650" t="s">
        <v>3640</v>
      </c>
      <c r="K1756" s="650"/>
      <c r="L1756" s="651">
        <v>0</v>
      </c>
      <c r="M1756" s="651">
        <v>0</v>
      </c>
      <c r="N1756" s="650">
        <v>3</v>
      </c>
      <c r="O1756" s="731">
        <v>2</v>
      </c>
      <c r="P1756" s="651"/>
      <c r="Q1756" s="666"/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21</v>
      </c>
      <c r="B1757" s="650" t="s">
        <v>581</v>
      </c>
      <c r="C1757" s="650">
        <v>89301212</v>
      </c>
      <c r="D1757" s="729" t="s">
        <v>5559</v>
      </c>
      <c r="E1757" s="730" t="s">
        <v>3651</v>
      </c>
      <c r="F1757" s="650" t="s">
        <v>3627</v>
      </c>
      <c r="G1757" s="650" t="s">
        <v>3844</v>
      </c>
      <c r="H1757" s="650" t="s">
        <v>582</v>
      </c>
      <c r="I1757" s="650" t="s">
        <v>3845</v>
      </c>
      <c r="J1757" s="650" t="s">
        <v>3846</v>
      </c>
      <c r="K1757" s="650" t="s">
        <v>3847</v>
      </c>
      <c r="L1757" s="651">
        <v>1267.1199999999999</v>
      </c>
      <c r="M1757" s="651">
        <v>11404.079999999998</v>
      </c>
      <c r="N1757" s="650">
        <v>9</v>
      </c>
      <c r="O1757" s="731">
        <v>9</v>
      </c>
      <c r="P1757" s="651">
        <v>10136.959999999999</v>
      </c>
      <c r="Q1757" s="666">
        <v>0.88888888888888895</v>
      </c>
      <c r="R1757" s="650">
        <v>8</v>
      </c>
      <c r="S1757" s="666">
        <v>0.88888888888888884</v>
      </c>
      <c r="T1757" s="731">
        <v>8</v>
      </c>
      <c r="U1757" s="689">
        <v>0.88888888888888884</v>
      </c>
    </row>
    <row r="1758" spans="1:21" ht="14.4" customHeight="1" x14ac:dyDescent="0.3">
      <c r="A1758" s="649">
        <v>21</v>
      </c>
      <c r="B1758" s="650" t="s">
        <v>581</v>
      </c>
      <c r="C1758" s="650">
        <v>89301212</v>
      </c>
      <c r="D1758" s="729" t="s">
        <v>5559</v>
      </c>
      <c r="E1758" s="730" t="s">
        <v>3651</v>
      </c>
      <c r="F1758" s="650" t="s">
        <v>3627</v>
      </c>
      <c r="G1758" s="650" t="s">
        <v>3844</v>
      </c>
      <c r="H1758" s="650" t="s">
        <v>582</v>
      </c>
      <c r="I1758" s="650" t="s">
        <v>3896</v>
      </c>
      <c r="J1758" s="650" t="s">
        <v>3897</v>
      </c>
      <c r="K1758" s="650" t="s">
        <v>3898</v>
      </c>
      <c r="L1758" s="651">
        <v>1000</v>
      </c>
      <c r="M1758" s="651">
        <v>6000</v>
      </c>
      <c r="N1758" s="650">
        <v>6</v>
      </c>
      <c r="O1758" s="731">
        <v>6</v>
      </c>
      <c r="P1758" s="651"/>
      <c r="Q1758" s="666">
        <v>0</v>
      </c>
      <c r="R1758" s="650"/>
      <c r="S1758" s="666">
        <v>0</v>
      </c>
      <c r="T1758" s="731"/>
      <c r="U1758" s="689">
        <v>0</v>
      </c>
    </row>
    <row r="1759" spans="1:21" ht="14.4" customHeight="1" x14ac:dyDescent="0.3">
      <c r="A1759" s="649">
        <v>21</v>
      </c>
      <c r="B1759" s="650" t="s">
        <v>581</v>
      </c>
      <c r="C1759" s="650">
        <v>89301212</v>
      </c>
      <c r="D1759" s="729" t="s">
        <v>5559</v>
      </c>
      <c r="E1759" s="730" t="s">
        <v>3651</v>
      </c>
      <c r="F1759" s="650" t="s">
        <v>3627</v>
      </c>
      <c r="G1759" s="650" t="s">
        <v>4330</v>
      </c>
      <c r="H1759" s="650" t="s">
        <v>582</v>
      </c>
      <c r="I1759" s="650" t="s">
        <v>5148</v>
      </c>
      <c r="J1759" s="650" t="s">
        <v>5149</v>
      </c>
      <c r="K1759" s="650" t="s">
        <v>5150</v>
      </c>
      <c r="L1759" s="651">
        <v>1300</v>
      </c>
      <c r="M1759" s="651">
        <v>1300</v>
      </c>
      <c r="N1759" s="650">
        <v>1</v>
      </c>
      <c r="O1759" s="731">
        <v>1</v>
      </c>
      <c r="P1759" s="651"/>
      <c r="Q1759" s="666">
        <v>0</v>
      </c>
      <c r="R1759" s="650"/>
      <c r="S1759" s="666">
        <v>0</v>
      </c>
      <c r="T1759" s="731"/>
      <c r="U1759" s="689">
        <v>0</v>
      </c>
    </row>
    <row r="1760" spans="1:21" ht="14.4" customHeight="1" x14ac:dyDescent="0.3">
      <c r="A1760" s="649">
        <v>21</v>
      </c>
      <c r="B1760" s="650" t="s">
        <v>581</v>
      </c>
      <c r="C1760" s="650">
        <v>89301212</v>
      </c>
      <c r="D1760" s="729" t="s">
        <v>5559</v>
      </c>
      <c r="E1760" s="730" t="s">
        <v>3651</v>
      </c>
      <c r="F1760" s="650" t="s">
        <v>3627</v>
      </c>
      <c r="G1760" s="650" t="s">
        <v>4330</v>
      </c>
      <c r="H1760" s="650" t="s">
        <v>582</v>
      </c>
      <c r="I1760" s="650" t="s">
        <v>4331</v>
      </c>
      <c r="J1760" s="650" t="s">
        <v>4332</v>
      </c>
      <c r="K1760" s="650" t="s">
        <v>4333</v>
      </c>
      <c r="L1760" s="651">
        <v>1800</v>
      </c>
      <c r="M1760" s="651">
        <v>5400</v>
      </c>
      <c r="N1760" s="650">
        <v>3</v>
      </c>
      <c r="O1760" s="731">
        <v>3</v>
      </c>
      <c r="P1760" s="651"/>
      <c r="Q1760" s="666">
        <v>0</v>
      </c>
      <c r="R1760" s="650"/>
      <c r="S1760" s="666">
        <v>0</v>
      </c>
      <c r="T1760" s="731"/>
      <c r="U1760" s="689">
        <v>0</v>
      </c>
    </row>
    <row r="1761" spans="1:21" ht="14.4" customHeight="1" x14ac:dyDescent="0.3">
      <c r="A1761" s="649">
        <v>21</v>
      </c>
      <c r="B1761" s="650" t="s">
        <v>581</v>
      </c>
      <c r="C1761" s="650">
        <v>89301212</v>
      </c>
      <c r="D1761" s="729" t="s">
        <v>5559</v>
      </c>
      <c r="E1761" s="730" t="s">
        <v>3652</v>
      </c>
      <c r="F1761" s="650" t="s">
        <v>3625</v>
      </c>
      <c r="G1761" s="650" t="s">
        <v>4086</v>
      </c>
      <c r="H1761" s="650" t="s">
        <v>582</v>
      </c>
      <c r="I1761" s="650" t="s">
        <v>4685</v>
      </c>
      <c r="J1761" s="650" t="s">
        <v>4088</v>
      </c>
      <c r="K1761" s="650" t="s">
        <v>4686</v>
      </c>
      <c r="L1761" s="651">
        <v>106.23</v>
      </c>
      <c r="M1761" s="651">
        <v>106.23</v>
      </c>
      <c r="N1761" s="650">
        <v>1</v>
      </c>
      <c r="O1761" s="731">
        <v>0.5</v>
      </c>
      <c r="P1761" s="651">
        <v>106.23</v>
      </c>
      <c r="Q1761" s="666">
        <v>1</v>
      </c>
      <c r="R1761" s="650">
        <v>1</v>
      </c>
      <c r="S1761" s="666">
        <v>1</v>
      </c>
      <c r="T1761" s="731">
        <v>0.5</v>
      </c>
      <c r="U1761" s="689">
        <v>1</v>
      </c>
    </row>
    <row r="1762" spans="1:21" ht="14.4" customHeight="1" x14ac:dyDescent="0.3">
      <c r="A1762" s="649">
        <v>21</v>
      </c>
      <c r="B1762" s="650" t="s">
        <v>581</v>
      </c>
      <c r="C1762" s="650">
        <v>89301212</v>
      </c>
      <c r="D1762" s="729" t="s">
        <v>5559</v>
      </c>
      <c r="E1762" s="730" t="s">
        <v>3652</v>
      </c>
      <c r="F1762" s="650" t="s">
        <v>3625</v>
      </c>
      <c r="G1762" s="650" t="s">
        <v>3913</v>
      </c>
      <c r="H1762" s="650" t="s">
        <v>582</v>
      </c>
      <c r="I1762" s="650" t="s">
        <v>3914</v>
      </c>
      <c r="J1762" s="650" t="s">
        <v>3915</v>
      </c>
      <c r="K1762" s="650" t="s">
        <v>3916</v>
      </c>
      <c r="L1762" s="651">
        <v>275.23</v>
      </c>
      <c r="M1762" s="651">
        <v>275.23</v>
      </c>
      <c r="N1762" s="650">
        <v>1</v>
      </c>
      <c r="O1762" s="731">
        <v>1</v>
      </c>
      <c r="P1762" s="651">
        <v>275.23</v>
      </c>
      <c r="Q1762" s="666">
        <v>1</v>
      </c>
      <c r="R1762" s="650">
        <v>1</v>
      </c>
      <c r="S1762" s="666">
        <v>1</v>
      </c>
      <c r="T1762" s="731">
        <v>1</v>
      </c>
      <c r="U1762" s="689">
        <v>1</v>
      </c>
    </row>
    <row r="1763" spans="1:21" ht="14.4" customHeight="1" x14ac:dyDescent="0.3">
      <c r="A1763" s="649">
        <v>21</v>
      </c>
      <c r="B1763" s="650" t="s">
        <v>581</v>
      </c>
      <c r="C1763" s="650">
        <v>89301212</v>
      </c>
      <c r="D1763" s="729" t="s">
        <v>5559</v>
      </c>
      <c r="E1763" s="730" t="s">
        <v>3652</v>
      </c>
      <c r="F1763" s="650" t="s">
        <v>3625</v>
      </c>
      <c r="G1763" s="650" t="s">
        <v>3677</v>
      </c>
      <c r="H1763" s="650" t="s">
        <v>582</v>
      </c>
      <c r="I1763" s="650" t="s">
        <v>1060</v>
      </c>
      <c r="J1763" s="650" t="s">
        <v>1061</v>
      </c>
      <c r="K1763" s="650" t="s">
        <v>1062</v>
      </c>
      <c r="L1763" s="651">
        <v>95.25</v>
      </c>
      <c r="M1763" s="651">
        <v>95.25</v>
      </c>
      <c r="N1763" s="650">
        <v>1</v>
      </c>
      <c r="O1763" s="731"/>
      <c r="P1763" s="651">
        <v>95.25</v>
      </c>
      <c r="Q1763" s="666">
        <v>1</v>
      </c>
      <c r="R1763" s="650">
        <v>1</v>
      </c>
      <c r="S1763" s="666">
        <v>1</v>
      </c>
      <c r="T1763" s="731"/>
      <c r="U1763" s="689"/>
    </row>
    <row r="1764" spans="1:21" ht="14.4" customHeight="1" x14ac:dyDescent="0.3">
      <c r="A1764" s="649">
        <v>21</v>
      </c>
      <c r="B1764" s="650" t="s">
        <v>581</v>
      </c>
      <c r="C1764" s="650">
        <v>89301212</v>
      </c>
      <c r="D1764" s="729" t="s">
        <v>5559</v>
      </c>
      <c r="E1764" s="730" t="s">
        <v>3652</v>
      </c>
      <c r="F1764" s="650" t="s">
        <v>3625</v>
      </c>
      <c r="G1764" s="650" t="s">
        <v>3677</v>
      </c>
      <c r="H1764" s="650" t="s">
        <v>582</v>
      </c>
      <c r="I1764" s="650" t="s">
        <v>4166</v>
      </c>
      <c r="J1764" s="650" t="s">
        <v>3849</v>
      </c>
      <c r="K1764" s="650" t="s">
        <v>1062</v>
      </c>
      <c r="L1764" s="651">
        <v>95.25</v>
      </c>
      <c r="M1764" s="651">
        <v>190.5</v>
      </c>
      <c r="N1764" s="650">
        <v>2</v>
      </c>
      <c r="O1764" s="731">
        <v>1</v>
      </c>
      <c r="P1764" s="651"/>
      <c r="Q1764" s="666">
        <v>0</v>
      </c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21</v>
      </c>
      <c r="B1765" s="650" t="s">
        <v>581</v>
      </c>
      <c r="C1765" s="650">
        <v>89301212</v>
      </c>
      <c r="D1765" s="729" t="s">
        <v>5559</v>
      </c>
      <c r="E1765" s="730" t="s">
        <v>3652</v>
      </c>
      <c r="F1765" s="650" t="s">
        <v>3625</v>
      </c>
      <c r="G1765" s="650" t="s">
        <v>3677</v>
      </c>
      <c r="H1765" s="650" t="s">
        <v>582</v>
      </c>
      <c r="I1765" s="650" t="s">
        <v>695</v>
      </c>
      <c r="J1765" s="650" t="s">
        <v>696</v>
      </c>
      <c r="K1765" s="650" t="s">
        <v>3678</v>
      </c>
      <c r="L1765" s="651">
        <v>42.42</v>
      </c>
      <c r="M1765" s="651">
        <v>42.42</v>
      </c>
      <c r="N1765" s="650">
        <v>1</v>
      </c>
      <c r="O1765" s="731">
        <v>0.5</v>
      </c>
      <c r="P1765" s="651">
        <v>42.42</v>
      </c>
      <c r="Q1765" s="666">
        <v>1</v>
      </c>
      <c r="R1765" s="650">
        <v>1</v>
      </c>
      <c r="S1765" s="666">
        <v>1</v>
      </c>
      <c r="T1765" s="731">
        <v>0.5</v>
      </c>
      <c r="U1765" s="689">
        <v>1</v>
      </c>
    </row>
    <row r="1766" spans="1:21" ht="14.4" customHeight="1" x14ac:dyDescent="0.3">
      <c r="A1766" s="649">
        <v>21</v>
      </c>
      <c r="B1766" s="650" t="s">
        <v>581</v>
      </c>
      <c r="C1766" s="650">
        <v>89301212</v>
      </c>
      <c r="D1766" s="729" t="s">
        <v>5559</v>
      </c>
      <c r="E1766" s="730" t="s">
        <v>3652</v>
      </c>
      <c r="F1766" s="650" t="s">
        <v>3625</v>
      </c>
      <c r="G1766" s="650" t="s">
        <v>3677</v>
      </c>
      <c r="H1766" s="650" t="s">
        <v>582</v>
      </c>
      <c r="I1766" s="650" t="s">
        <v>695</v>
      </c>
      <c r="J1766" s="650" t="s">
        <v>696</v>
      </c>
      <c r="K1766" s="650" t="s">
        <v>3678</v>
      </c>
      <c r="L1766" s="651">
        <v>85.72</v>
      </c>
      <c r="M1766" s="651">
        <v>857.2</v>
      </c>
      <c r="N1766" s="650">
        <v>10</v>
      </c>
      <c r="O1766" s="731">
        <v>8</v>
      </c>
      <c r="P1766" s="651">
        <v>257.15999999999997</v>
      </c>
      <c r="Q1766" s="666">
        <v>0.29999999999999993</v>
      </c>
      <c r="R1766" s="650">
        <v>3</v>
      </c>
      <c r="S1766" s="666">
        <v>0.3</v>
      </c>
      <c r="T1766" s="731">
        <v>2</v>
      </c>
      <c r="U1766" s="689">
        <v>0.25</v>
      </c>
    </row>
    <row r="1767" spans="1:21" ht="14.4" customHeight="1" x14ac:dyDescent="0.3">
      <c r="A1767" s="649">
        <v>21</v>
      </c>
      <c r="B1767" s="650" t="s">
        <v>581</v>
      </c>
      <c r="C1767" s="650">
        <v>89301212</v>
      </c>
      <c r="D1767" s="729" t="s">
        <v>5559</v>
      </c>
      <c r="E1767" s="730" t="s">
        <v>3652</v>
      </c>
      <c r="F1767" s="650" t="s">
        <v>3625</v>
      </c>
      <c r="G1767" s="650" t="s">
        <v>3677</v>
      </c>
      <c r="H1767" s="650" t="s">
        <v>582</v>
      </c>
      <c r="I1767" s="650" t="s">
        <v>3690</v>
      </c>
      <c r="J1767" s="650" t="s">
        <v>696</v>
      </c>
      <c r="K1767" s="650" t="s">
        <v>3691</v>
      </c>
      <c r="L1767" s="651">
        <v>141.38999999999999</v>
      </c>
      <c r="M1767" s="651">
        <v>141.38999999999999</v>
      </c>
      <c r="N1767" s="650">
        <v>1</v>
      </c>
      <c r="O1767" s="731">
        <v>0.5</v>
      </c>
      <c r="P1767" s="651">
        <v>141.38999999999999</v>
      </c>
      <c r="Q1767" s="666">
        <v>1</v>
      </c>
      <c r="R1767" s="650">
        <v>1</v>
      </c>
      <c r="S1767" s="666">
        <v>1</v>
      </c>
      <c r="T1767" s="731">
        <v>0.5</v>
      </c>
      <c r="U1767" s="689">
        <v>1</v>
      </c>
    </row>
    <row r="1768" spans="1:21" ht="14.4" customHeight="1" x14ac:dyDescent="0.3">
      <c r="A1768" s="649">
        <v>21</v>
      </c>
      <c r="B1768" s="650" t="s">
        <v>581</v>
      </c>
      <c r="C1768" s="650">
        <v>89301212</v>
      </c>
      <c r="D1768" s="729" t="s">
        <v>5559</v>
      </c>
      <c r="E1768" s="730" t="s">
        <v>3652</v>
      </c>
      <c r="F1768" s="650" t="s">
        <v>3625</v>
      </c>
      <c r="G1768" s="650" t="s">
        <v>3677</v>
      </c>
      <c r="H1768" s="650" t="s">
        <v>582</v>
      </c>
      <c r="I1768" s="650" t="s">
        <v>3690</v>
      </c>
      <c r="J1768" s="650" t="s">
        <v>696</v>
      </c>
      <c r="K1768" s="650" t="s">
        <v>3691</v>
      </c>
      <c r="L1768" s="651">
        <v>285.75</v>
      </c>
      <c r="M1768" s="651">
        <v>1714.5</v>
      </c>
      <c r="N1768" s="650">
        <v>6</v>
      </c>
      <c r="O1768" s="731">
        <v>5.5</v>
      </c>
      <c r="P1768" s="651">
        <v>857.25</v>
      </c>
      <c r="Q1768" s="666">
        <v>0.5</v>
      </c>
      <c r="R1768" s="650">
        <v>3</v>
      </c>
      <c r="S1768" s="666">
        <v>0.5</v>
      </c>
      <c r="T1768" s="731">
        <v>3</v>
      </c>
      <c r="U1768" s="689">
        <v>0.54545454545454541</v>
      </c>
    </row>
    <row r="1769" spans="1:21" ht="14.4" customHeight="1" x14ac:dyDescent="0.3">
      <c r="A1769" s="649">
        <v>21</v>
      </c>
      <c r="B1769" s="650" t="s">
        <v>581</v>
      </c>
      <c r="C1769" s="650">
        <v>89301212</v>
      </c>
      <c r="D1769" s="729" t="s">
        <v>5559</v>
      </c>
      <c r="E1769" s="730" t="s">
        <v>3652</v>
      </c>
      <c r="F1769" s="650" t="s">
        <v>3625</v>
      </c>
      <c r="G1769" s="650" t="s">
        <v>3692</v>
      </c>
      <c r="H1769" s="650" t="s">
        <v>1839</v>
      </c>
      <c r="I1769" s="650" t="s">
        <v>2028</v>
      </c>
      <c r="J1769" s="650" t="s">
        <v>3508</v>
      </c>
      <c r="K1769" s="650" t="s">
        <v>3509</v>
      </c>
      <c r="L1769" s="651">
        <v>10.73</v>
      </c>
      <c r="M1769" s="651">
        <v>64.38</v>
      </c>
      <c r="N1769" s="650">
        <v>6</v>
      </c>
      <c r="O1769" s="731">
        <v>3</v>
      </c>
      <c r="P1769" s="651"/>
      <c r="Q1769" s="666">
        <v>0</v>
      </c>
      <c r="R1769" s="650"/>
      <c r="S1769" s="666">
        <v>0</v>
      </c>
      <c r="T1769" s="731"/>
      <c r="U1769" s="689">
        <v>0</v>
      </c>
    </row>
    <row r="1770" spans="1:21" ht="14.4" customHeight="1" x14ac:dyDescent="0.3">
      <c r="A1770" s="649">
        <v>21</v>
      </c>
      <c r="B1770" s="650" t="s">
        <v>581</v>
      </c>
      <c r="C1770" s="650">
        <v>89301212</v>
      </c>
      <c r="D1770" s="729" t="s">
        <v>5559</v>
      </c>
      <c r="E1770" s="730" t="s">
        <v>3652</v>
      </c>
      <c r="F1770" s="650" t="s">
        <v>3625</v>
      </c>
      <c r="G1770" s="650" t="s">
        <v>3692</v>
      </c>
      <c r="H1770" s="650" t="s">
        <v>582</v>
      </c>
      <c r="I1770" s="650" t="s">
        <v>4483</v>
      </c>
      <c r="J1770" s="650" t="s">
        <v>4484</v>
      </c>
      <c r="K1770" s="650" t="s">
        <v>3507</v>
      </c>
      <c r="L1770" s="651">
        <v>5.37</v>
      </c>
      <c r="M1770" s="651">
        <v>139.62</v>
      </c>
      <c r="N1770" s="650">
        <v>26</v>
      </c>
      <c r="O1770" s="731">
        <v>8.5</v>
      </c>
      <c r="P1770" s="651">
        <v>118.14</v>
      </c>
      <c r="Q1770" s="666">
        <v>0.84615384615384615</v>
      </c>
      <c r="R1770" s="650">
        <v>22</v>
      </c>
      <c r="S1770" s="666">
        <v>0.84615384615384615</v>
      </c>
      <c r="T1770" s="731">
        <v>6.5</v>
      </c>
      <c r="U1770" s="689">
        <v>0.76470588235294112</v>
      </c>
    </row>
    <row r="1771" spans="1:21" ht="14.4" customHeight="1" x14ac:dyDescent="0.3">
      <c r="A1771" s="649">
        <v>21</v>
      </c>
      <c r="B1771" s="650" t="s">
        <v>581</v>
      </c>
      <c r="C1771" s="650">
        <v>89301212</v>
      </c>
      <c r="D1771" s="729" t="s">
        <v>5559</v>
      </c>
      <c r="E1771" s="730" t="s">
        <v>3652</v>
      </c>
      <c r="F1771" s="650" t="s">
        <v>3625</v>
      </c>
      <c r="G1771" s="650" t="s">
        <v>3918</v>
      </c>
      <c r="H1771" s="650" t="s">
        <v>582</v>
      </c>
      <c r="I1771" s="650" t="s">
        <v>5151</v>
      </c>
      <c r="J1771" s="650" t="s">
        <v>5152</v>
      </c>
      <c r="K1771" s="650" t="s">
        <v>5153</v>
      </c>
      <c r="L1771" s="651">
        <v>0</v>
      </c>
      <c r="M1771" s="651">
        <v>0</v>
      </c>
      <c r="N1771" s="650">
        <v>2</v>
      </c>
      <c r="O1771" s="731">
        <v>2</v>
      </c>
      <c r="P1771" s="651">
        <v>0</v>
      </c>
      <c r="Q1771" s="666"/>
      <c r="R1771" s="650">
        <v>1</v>
      </c>
      <c r="S1771" s="666">
        <v>0.5</v>
      </c>
      <c r="T1771" s="731">
        <v>1</v>
      </c>
      <c r="U1771" s="689">
        <v>0.5</v>
      </c>
    </row>
    <row r="1772" spans="1:21" ht="14.4" customHeight="1" x14ac:dyDescent="0.3">
      <c r="A1772" s="649">
        <v>21</v>
      </c>
      <c r="B1772" s="650" t="s">
        <v>581</v>
      </c>
      <c r="C1772" s="650">
        <v>89301212</v>
      </c>
      <c r="D1772" s="729" t="s">
        <v>5559</v>
      </c>
      <c r="E1772" s="730" t="s">
        <v>3652</v>
      </c>
      <c r="F1772" s="650" t="s">
        <v>3625</v>
      </c>
      <c r="G1772" s="650" t="s">
        <v>3918</v>
      </c>
      <c r="H1772" s="650" t="s">
        <v>582</v>
      </c>
      <c r="I1772" s="650" t="s">
        <v>5154</v>
      </c>
      <c r="J1772" s="650" t="s">
        <v>5152</v>
      </c>
      <c r="K1772" s="650" t="s">
        <v>5155</v>
      </c>
      <c r="L1772" s="651">
        <v>0</v>
      </c>
      <c r="M1772" s="651">
        <v>0</v>
      </c>
      <c r="N1772" s="650">
        <v>1</v>
      </c>
      <c r="O1772" s="731">
        <v>0.5</v>
      </c>
      <c r="P1772" s="651">
        <v>0</v>
      </c>
      <c r="Q1772" s="666"/>
      <c r="R1772" s="650">
        <v>1</v>
      </c>
      <c r="S1772" s="666">
        <v>1</v>
      </c>
      <c r="T1772" s="731">
        <v>0.5</v>
      </c>
      <c r="U1772" s="689">
        <v>1</v>
      </c>
    </row>
    <row r="1773" spans="1:21" ht="14.4" customHeight="1" x14ac:dyDescent="0.3">
      <c r="A1773" s="649">
        <v>21</v>
      </c>
      <c r="B1773" s="650" t="s">
        <v>581</v>
      </c>
      <c r="C1773" s="650">
        <v>89301212</v>
      </c>
      <c r="D1773" s="729" t="s">
        <v>5559</v>
      </c>
      <c r="E1773" s="730" t="s">
        <v>3652</v>
      </c>
      <c r="F1773" s="650" t="s">
        <v>3625</v>
      </c>
      <c r="G1773" s="650" t="s">
        <v>5156</v>
      </c>
      <c r="H1773" s="650" t="s">
        <v>582</v>
      </c>
      <c r="I1773" s="650" t="s">
        <v>5157</v>
      </c>
      <c r="J1773" s="650" t="s">
        <v>5158</v>
      </c>
      <c r="K1773" s="650" t="s">
        <v>5159</v>
      </c>
      <c r="L1773" s="651">
        <v>64.23</v>
      </c>
      <c r="M1773" s="651">
        <v>64.23</v>
      </c>
      <c r="N1773" s="650">
        <v>1</v>
      </c>
      <c r="O1773" s="731">
        <v>1</v>
      </c>
      <c r="P1773" s="651">
        <v>64.23</v>
      </c>
      <c r="Q1773" s="666">
        <v>1</v>
      </c>
      <c r="R1773" s="650">
        <v>1</v>
      </c>
      <c r="S1773" s="666">
        <v>1</v>
      </c>
      <c r="T1773" s="731">
        <v>1</v>
      </c>
      <c r="U1773" s="689">
        <v>1</v>
      </c>
    </row>
    <row r="1774" spans="1:21" ht="14.4" customHeight="1" x14ac:dyDescent="0.3">
      <c r="A1774" s="649">
        <v>21</v>
      </c>
      <c r="B1774" s="650" t="s">
        <v>581</v>
      </c>
      <c r="C1774" s="650">
        <v>89301212</v>
      </c>
      <c r="D1774" s="729" t="s">
        <v>5559</v>
      </c>
      <c r="E1774" s="730" t="s">
        <v>3652</v>
      </c>
      <c r="F1774" s="650" t="s">
        <v>3625</v>
      </c>
      <c r="G1774" s="650" t="s">
        <v>3697</v>
      </c>
      <c r="H1774" s="650" t="s">
        <v>582</v>
      </c>
      <c r="I1774" s="650" t="s">
        <v>5160</v>
      </c>
      <c r="J1774" s="650" t="s">
        <v>4490</v>
      </c>
      <c r="K1774" s="650" t="s">
        <v>3454</v>
      </c>
      <c r="L1774" s="651">
        <v>333.31</v>
      </c>
      <c r="M1774" s="651">
        <v>5666.27</v>
      </c>
      <c r="N1774" s="650">
        <v>17</v>
      </c>
      <c r="O1774" s="731">
        <v>15.5</v>
      </c>
      <c r="P1774" s="651">
        <v>2999.79</v>
      </c>
      <c r="Q1774" s="666">
        <v>0.52941176470588236</v>
      </c>
      <c r="R1774" s="650">
        <v>9</v>
      </c>
      <c r="S1774" s="666">
        <v>0.52941176470588236</v>
      </c>
      <c r="T1774" s="731">
        <v>8</v>
      </c>
      <c r="U1774" s="689">
        <v>0.5161290322580645</v>
      </c>
    </row>
    <row r="1775" spans="1:21" ht="14.4" customHeight="1" x14ac:dyDescent="0.3">
      <c r="A1775" s="649">
        <v>21</v>
      </c>
      <c r="B1775" s="650" t="s">
        <v>581</v>
      </c>
      <c r="C1775" s="650">
        <v>89301212</v>
      </c>
      <c r="D1775" s="729" t="s">
        <v>5559</v>
      </c>
      <c r="E1775" s="730" t="s">
        <v>3652</v>
      </c>
      <c r="F1775" s="650" t="s">
        <v>3625</v>
      </c>
      <c r="G1775" s="650" t="s">
        <v>3697</v>
      </c>
      <c r="H1775" s="650" t="s">
        <v>582</v>
      </c>
      <c r="I1775" s="650" t="s">
        <v>5160</v>
      </c>
      <c r="J1775" s="650" t="s">
        <v>4490</v>
      </c>
      <c r="K1775" s="650" t="s">
        <v>3454</v>
      </c>
      <c r="L1775" s="651">
        <v>156.86000000000001</v>
      </c>
      <c r="M1775" s="651">
        <v>941.16000000000008</v>
      </c>
      <c r="N1775" s="650">
        <v>6</v>
      </c>
      <c r="O1775" s="731">
        <v>5.5</v>
      </c>
      <c r="P1775" s="651">
        <v>627.44000000000005</v>
      </c>
      <c r="Q1775" s="666">
        <v>0.66666666666666663</v>
      </c>
      <c r="R1775" s="650">
        <v>4</v>
      </c>
      <c r="S1775" s="666">
        <v>0.66666666666666663</v>
      </c>
      <c r="T1775" s="731">
        <v>3.5</v>
      </c>
      <c r="U1775" s="689">
        <v>0.63636363636363635</v>
      </c>
    </row>
    <row r="1776" spans="1:21" ht="14.4" customHeight="1" x14ac:dyDescent="0.3">
      <c r="A1776" s="649">
        <v>21</v>
      </c>
      <c r="B1776" s="650" t="s">
        <v>581</v>
      </c>
      <c r="C1776" s="650">
        <v>89301212</v>
      </c>
      <c r="D1776" s="729" t="s">
        <v>5559</v>
      </c>
      <c r="E1776" s="730" t="s">
        <v>3652</v>
      </c>
      <c r="F1776" s="650" t="s">
        <v>3625</v>
      </c>
      <c r="G1776" s="650" t="s">
        <v>3697</v>
      </c>
      <c r="H1776" s="650" t="s">
        <v>582</v>
      </c>
      <c r="I1776" s="650" t="s">
        <v>2175</v>
      </c>
      <c r="J1776" s="650" t="s">
        <v>3453</v>
      </c>
      <c r="K1776" s="650" t="s">
        <v>3454</v>
      </c>
      <c r="L1776" s="651">
        <v>333.31</v>
      </c>
      <c r="M1776" s="651">
        <v>1333.24</v>
      </c>
      <c r="N1776" s="650">
        <v>4</v>
      </c>
      <c r="O1776" s="731">
        <v>3.5</v>
      </c>
      <c r="P1776" s="651">
        <v>999.93000000000006</v>
      </c>
      <c r="Q1776" s="666">
        <v>0.75</v>
      </c>
      <c r="R1776" s="650">
        <v>3</v>
      </c>
      <c r="S1776" s="666">
        <v>0.75</v>
      </c>
      <c r="T1776" s="731">
        <v>2.5</v>
      </c>
      <c r="U1776" s="689">
        <v>0.7142857142857143</v>
      </c>
    </row>
    <row r="1777" spans="1:21" ht="14.4" customHeight="1" x14ac:dyDescent="0.3">
      <c r="A1777" s="649">
        <v>21</v>
      </c>
      <c r="B1777" s="650" t="s">
        <v>581</v>
      </c>
      <c r="C1777" s="650">
        <v>89301212</v>
      </c>
      <c r="D1777" s="729" t="s">
        <v>5559</v>
      </c>
      <c r="E1777" s="730" t="s">
        <v>3652</v>
      </c>
      <c r="F1777" s="650" t="s">
        <v>3625</v>
      </c>
      <c r="G1777" s="650" t="s">
        <v>3697</v>
      </c>
      <c r="H1777" s="650" t="s">
        <v>582</v>
      </c>
      <c r="I1777" s="650" t="s">
        <v>5161</v>
      </c>
      <c r="J1777" s="650" t="s">
        <v>4490</v>
      </c>
      <c r="K1777" s="650" t="s">
        <v>5162</v>
      </c>
      <c r="L1777" s="651">
        <v>156.86000000000001</v>
      </c>
      <c r="M1777" s="651">
        <v>156.86000000000001</v>
      </c>
      <c r="N1777" s="650">
        <v>1</v>
      </c>
      <c r="O1777" s="731">
        <v>1</v>
      </c>
      <c r="P1777" s="651">
        <v>156.86000000000001</v>
      </c>
      <c r="Q1777" s="666">
        <v>1</v>
      </c>
      <c r="R1777" s="650">
        <v>1</v>
      </c>
      <c r="S1777" s="666">
        <v>1</v>
      </c>
      <c r="T1777" s="731">
        <v>1</v>
      </c>
      <c r="U1777" s="689">
        <v>1</v>
      </c>
    </row>
    <row r="1778" spans="1:21" ht="14.4" customHeight="1" x14ac:dyDescent="0.3">
      <c r="A1778" s="649">
        <v>21</v>
      </c>
      <c r="B1778" s="650" t="s">
        <v>581</v>
      </c>
      <c r="C1778" s="650">
        <v>89301212</v>
      </c>
      <c r="D1778" s="729" t="s">
        <v>5559</v>
      </c>
      <c r="E1778" s="730" t="s">
        <v>3652</v>
      </c>
      <c r="F1778" s="650" t="s">
        <v>3625</v>
      </c>
      <c r="G1778" s="650" t="s">
        <v>3697</v>
      </c>
      <c r="H1778" s="650" t="s">
        <v>582</v>
      </c>
      <c r="I1778" s="650" t="s">
        <v>5163</v>
      </c>
      <c r="J1778" s="650" t="s">
        <v>4490</v>
      </c>
      <c r="K1778" s="650" t="s">
        <v>5162</v>
      </c>
      <c r="L1778" s="651">
        <v>156.86000000000001</v>
      </c>
      <c r="M1778" s="651">
        <v>784.30000000000007</v>
      </c>
      <c r="N1778" s="650">
        <v>5</v>
      </c>
      <c r="O1778" s="731">
        <v>3.5</v>
      </c>
      <c r="P1778" s="651">
        <v>156.86000000000001</v>
      </c>
      <c r="Q1778" s="666">
        <v>0.2</v>
      </c>
      <c r="R1778" s="650">
        <v>1</v>
      </c>
      <c r="S1778" s="666">
        <v>0.2</v>
      </c>
      <c r="T1778" s="731">
        <v>1</v>
      </c>
      <c r="U1778" s="689">
        <v>0.2857142857142857</v>
      </c>
    </row>
    <row r="1779" spans="1:21" ht="14.4" customHeight="1" x14ac:dyDescent="0.3">
      <c r="A1779" s="649">
        <v>21</v>
      </c>
      <c r="B1779" s="650" t="s">
        <v>581</v>
      </c>
      <c r="C1779" s="650">
        <v>89301212</v>
      </c>
      <c r="D1779" s="729" t="s">
        <v>5559</v>
      </c>
      <c r="E1779" s="730" t="s">
        <v>3652</v>
      </c>
      <c r="F1779" s="650" t="s">
        <v>3625</v>
      </c>
      <c r="G1779" s="650" t="s">
        <v>4170</v>
      </c>
      <c r="H1779" s="650" t="s">
        <v>1839</v>
      </c>
      <c r="I1779" s="650" t="s">
        <v>4171</v>
      </c>
      <c r="J1779" s="650" t="s">
        <v>4172</v>
      </c>
      <c r="K1779" s="650" t="s">
        <v>4173</v>
      </c>
      <c r="L1779" s="651">
        <v>804.58</v>
      </c>
      <c r="M1779" s="651">
        <v>2413.7400000000002</v>
      </c>
      <c r="N1779" s="650">
        <v>3</v>
      </c>
      <c r="O1779" s="731">
        <v>0.5</v>
      </c>
      <c r="P1779" s="651">
        <v>2413.7400000000002</v>
      </c>
      <c r="Q1779" s="666">
        <v>1</v>
      </c>
      <c r="R1779" s="650">
        <v>3</v>
      </c>
      <c r="S1779" s="666">
        <v>1</v>
      </c>
      <c r="T1779" s="731">
        <v>0.5</v>
      </c>
      <c r="U1779" s="689">
        <v>1</v>
      </c>
    </row>
    <row r="1780" spans="1:21" ht="14.4" customHeight="1" x14ac:dyDescent="0.3">
      <c r="A1780" s="649">
        <v>21</v>
      </c>
      <c r="B1780" s="650" t="s">
        <v>581</v>
      </c>
      <c r="C1780" s="650">
        <v>89301212</v>
      </c>
      <c r="D1780" s="729" t="s">
        <v>5559</v>
      </c>
      <c r="E1780" s="730" t="s">
        <v>3652</v>
      </c>
      <c r="F1780" s="650" t="s">
        <v>3625</v>
      </c>
      <c r="G1780" s="650" t="s">
        <v>4170</v>
      </c>
      <c r="H1780" s="650" t="s">
        <v>1839</v>
      </c>
      <c r="I1780" s="650" t="s">
        <v>4337</v>
      </c>
      <c r="J1780" s="650" t="s">
        <v>4172</v>
      </c>
      <c r="K1780" s="650" t="s">
        <v>4338</v>
      </c>
      <c r="L1780" s="651">
        <v>2681.96</v>
      </c>
      <c r="M1780" s="651">
        <v>2681.96</v>
      </c>
      <c r="N1780" s="650">
        <v>1</v>
      </c>
      <c r="O1780" s="731">
        <v>1</v>
      </c>
      <c r="P1780" s="651"/>
      <c r="Q1780" s="666">
        <v>0</v>
      </c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21</v>
      </c>
      <c r="B1781" s="650" t="s">
        <v>581</v>
      </c>
      <c r="C1781" s="650">
        <v>89301212</v>
      </c>
      <c r="D1781" s="729" t="s">
        <v>5559</v>
      </c>
      <c r="E1781" s="730" t="s">
        <v>3652</v>
      </c>
      <c r="F1781" s="650" t="s">
        <v>3625</v>
      </c>
      <c r="G1781" s="650" t="s">
        <v>3681</v>
      </c>
      <c r="H1781" s="650" t="s">
        <v>582</v>
      </c>
      <c r="I1781" s="650" t="s">
        <v>3682</v>
      </c>
      <c r="J1781" s="650" t="s">
        <v>3683</v>
      </c>
      <c r="K1781" s="650" t="s">
        <v>3684</v>
      </c>
      <c r="L1781" s="651">
        <v>1789.73</v>
      </c>
      <c r="M1781" s="651">
        <v>78748.120000000024</v>
      </c>
      <c r="N1781" s="650">
        <v>44</v>
      </c>
      <c r="O1781" s="731">
        <v>22.5</v>
      </c>
      <c r="P1781" s="651">
        <v>78748.120000000024</v>
      </c>
      <c r="Q1781" s="666">
        <v>1</v>
      </c>
      <c r="R1781" s="650">
        <v>44</v>
      </c>
      <c r="S1781" s="666">
        <v>1</v>
      </c>
      <c r="T1781" s="731">
        <v>22.5</v>
      </c>
      <c r="U1781" s="689">
        <v>1</v>
      </c>
    </row>
    <row r="1782" spans="1:21" ht="14.4" customHeight="1" x14ac:dyDescent="0.3">
      <c r="A1782" s="649">
        <v>21</v>
      </c>
      <c r="B1782" s="650" t="s">
        <v>581</v>
      </c>
      <c r="C1782" s="650">
        <v>89301212</v>
      </c>
      <c r="D1782" s="729" t="s">
        <v>5559</v>
      </c>
      <c r="E1782" s="730" t="s">
        <v>3652</v>
      </c>
      <c r="F1782" s="650" t="s">
        <v>3625</v>
      </c>
      <c r="G1782" s="650" t="s">
        <v>4433</v>
      </c>
      <c r="H1782" s="650" t="s">
        <v>1839</v>
      </c>
      <c r="I1782" s="650" t="s">
        <v>4692</v>
      </c>
      <c r="J1782" s="650" t="s">
        <v>3556</v>
      </c>
      <c r="K1782" s="650" t="s">
        <v>4327</v>
      </c>
      <c r="L1782" s="651">
        <v>217.65</v>
      </c>
      <c r="M1782" s="651">
        <v>435.3</v>
      </c>
      <c r="N1782" s="650">
        <v>2</v>
      </c>
      <c r="O1782" s="731">
        <v>1</v>
      </c>
      <c r="P1782" s="651"/>
      <c r="Q1782" s="666">
        <v>0</v>
      </c>
      <c r="R1782" s="650"/>
      <c r="S1782" s="666">
        <v>0</v>
      </c>
      <c r="T1782" s="731"/>
      <c r="U1782" s="689">
        <v>0</v>
      </c>
    </row>
    <row r="1783" spans="1:21" ht="14.4" customHeight="1" x14ac:dyDescent="0.3">
      <c r="A1783" s="649">
        <v>21</v>
      </c>
      <c r="B1783" s="650" t="s">
        <v>581</v>
      </c>
      <c r="C1783" s="650">
        <v>89301212</v>
      </c>
      <c r="D1783" s="729" t="s">
        <v>5559</v>
      </c>
      <c r="E1783" s="730" t="s">
        <v>3652</v>
      </c>
      <c r="F1783" s="650" t="s">
        <v>3625</v>
      </c>
      <c r="G1783" s="650" t="s">
        <v>4433</v>
      </c>
      <c r="H1783" s="650" t="s">
        <v>1839</v>
      </c>
      <c r="I1783" s="650" t="s">
        <v>1948</v>
      </c>
      <c r="J1783" s="650" t="s">
        <v>1953</v>
      </c>
      <c r="K1783" s="650" t="s">
        <v>612</v>
      </c>
      <c r="L1783" s="651">
        <v>130.59</v>
      </c>
      <c r="M1783" s="651">
        <v>522.36</v>
      </c>
      <c r="N1783" s="650">
        <v>4</v>
      </c>
      <c r="O1783" s="731">
        <v>2</v>
      </c>
      <c r="P1783" s="651"/>
      <c r="Q1783" s="666">
        <v>0</v>
      </c>
      <c r="R1783" s="650"/>
      <c r="S1783" s="666">
        <v>0</v>
      </c>
      <c r="T1783" s="731"/>
      <c r="U1783" s="689">
        <v>0</v>
      </c>
    </row>
    <row r="1784" spans="1:21" ht="14.4" customHeight="1" x14ac:dyDescent="0.3">
      <c r="A1784" s="649">
        <v>21</v>
      </c>
      <c r="B1784" s="650" t="s">
        <v>581</v>
      </c>
      <c r="C1784" s="650">
        <v>89301212</v>
      </c>
      <c r="D1784" s="729" t="s">
        <v>5559</v>
      </c>
      <c r="E1784" s="730" t="s">
        <v>3652</v>
      </c>
      <c r="F1784" s="650" t="s">
        <v>3625</v>
      </c>
      <c r="G1784" s="650" t="s">
        <v>5164</v>
      </c>
      <c r="H1784" s="650" t="s">
        <v>1839</v>
      </c>
      <c r="I1784" s="650" t="s">
        <v>1248</v>
      </c>
      <c r="J1784" s="650" t="s">
        <v>2953</v>
      </c>
      <c r="K1784" s="650" t="s">
        <v>2954</v>
      </c>
      <c r="L1784" s="651">
        <v>137.6</v>
      </c>
      <c r="M1784" s="651">
        <v>963.19999999999993</v>
      </c>
      <c r="N1784" s="650">
        <v>7</v>
      </c>
      <c r="O1784" s="731">
        <v>3</v>
      </c>
      <c r="P1784" s="651">
        <v>550.4</v>
      </c>
      <c r="Q1784" s="666">
        <v>0.5714285714285714</v>
      </c>
      <c r="R1784" s="650">
        <v>4</v>
      </c>
      <c r="S1784" s="666">
        <v>0.5714285714285714</v>
      </c>
      <c r="T1784" s="731">
        <v>2</v>
      </c>
      <c r="U1784" s="689">
        <v>0.66666666666666663</v>
      </c>
    </row>
    <row r="1785" spans="1:21" ht="14.4" customHeight="1" x14ac:dyDescent="0.3">
      <c r="A1785" s="649">
        <v>21</v>
      </c>
      <c r="B1785" s="650" t="s">
        <v>581</v>
      </c>
      <c r="C1785" s="650">
        <v>89301212</v>
      </c>
      <c r="D1785" s="729" t="s">
        <v>5559</v>
      </c>
      <c r="E1785" s="730" t="s">
        <v>3652</v>
      </c>
      <c r="F1785" s="650" t="s">
        <v>3625</v>
      </c>
      <c r="G1785" s="650" t="s">
        <v>3925</v>
      </c>
      <c r="H1785" s="650" t="s">
        <v>1839</v>
      </c>
      <c r="I1785" s="650" t="s">
        <v>3926</v>
      </c>
      <c r="J1785" s="650" t="s">
        <v>3927</v>
      </c>
      <c r="K1785" s="650" t="s">
        <v>3518</v>
      </c>
      <c r="L1785" s="651">
        <v>216.29</v>
      </c>
      <c r="M1785" s="651">
        <v>216.29</v>
      </c>
      <c r="N1785" s="650">
        <v>1</v>
      </c>
      <c r="O1785" s="731">
        <v>0.5</v>
      </c>
      <c r="P1785" s="651"/>
      <c r="Q1785" s="666">
        <v>0</v>
      </c>
      <c r="R1785" s="650"/>
      <c r="S1785" s="666">
        <v>0</v>
      </c>
      <c r="T1785" s="731"/>
      <c r="U1785" s="689">
        <v>0</v>
      </c>
    </row>
    <row r="1786" spans="1:21" ht="14.4" customHeight="1" x14ac:dyDescent="0.3">
      <c r="A1786" s="649">
        <v>21</v>
      </c>
      <c r="B1786" s="650" t="s">
        <v>581</v>
      </c>
      <c r="C1786" s="650">
        <v>89301212</v>
      </c>
      <c r="D1786" s="729" t="s">
        <v>5559</v>
      </c>
      <c r="E1786" s="730" t="s">
        <v>3652</v>
      </c>
      <c r="F1786" s="650" t="s">
        <v>3625</v>
      </c>
      <c r="G1786" s="650" t="s">
        <v>4498</v>
      </c>
      <c r="H1786" s="650" t="s">
        <v>582</v>
      </c>
      <c r="I1786" s="650" t="s">
        <v>5165</v>
      </c>
      <c r="J1786" s="650" t="s">
        <v>4500</v>
      </c>
      <c r="K1786" s="650" t="s">
        <v>5166</v>
      </c>
      <c r="L1786" s="651">
        <v>0</v>
      </c>
      <c r="M1786" s="651">
        <v>0</v>
      </c>
      <c r="N1786" s="650">
        <v>1</v>
      </c>
      <c r="O1786" s="731">
        <v>1</v>
      </c>
      <c r="P1786" s="651">
        <v>0</v>
      </c>
      <c r="Q1786" s="666"/>
      <c r="R1786" s="650">
        <v>1</v>
      </c>
      <c r="S1786" s="666">
        <v>1</v>
      </c>
      <c r="T1786" s="731">
        <v>1</v>
      </c>
      <c r="U1786" s="689">
        <v>1</v>
      </c>
    </row>
    <row r="1787" spans="1:21" ht="14.4" customHeight="1" x14ac:dyDescent="0.3">
      <c r="A1787" s="649">
        <v>21</v>
      </c>
      <c r="B1787" s="650" t="s">
        <v>581</v>
      </c>
      <c r="C1787" s="650">
        <v>89301212</v>
      </c>
      <c r="D1787" s="729" t="s">
        <v>5559</v>
      </c>
      <c r="E1787" s="730" t="s">
        <v>3652</v>
      </c>
      <c r="F1787" s="650" t="s">
        <v>3625</v>
      </c>
      <c r="G1787" s="650" t="s">
        <v>4498</v>
      </c>
      <c r="H1787" s="650" t="s">
        <v>582</v>
      </c>
      <c r="I1787" s="650" t="s">
        <v>5167</v>
      </c>
      <c r="J1787" s="650" t="s">
        <v>5168</v>
      </c>
      <c r="K1787" s="650" t="s">
        <v>1035</v>
      </c>
      <c r="L1787" s="651">
        <v>44.89</v>
      </c>
      <c r="M1787" s="651">
        <v>44.89</v>
      </c>
      <c r="N1787" s="650">
        <v>1</v>
      </c>
      <c r="O1787" s="731">
        <v>1</v>
      </c>
      <c r="P1787" s="651"/>
      <c r="Q1787" s="666">
        <v>0</v>
      </c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21</v>
      </c>
      <c r="B1788" s="650" t="s">
        <v>581</v>
      </c>
      <c r="C1788" s="650">
        <v>89301212</v>
      </c>
      <c r="D1788" s="729" t="s">
        <v>5559</v>
      </c>
      <c r="E1788" s="730" t="s">
        <v>3652</v>
      </c>
      <c r="F1788" s="650" t="s">
        <v>3625</v>
      </c>
      <c r="G1788" s="650" t="s">
        <v>4498</v>
      </c>
      <c r="H1788" s="650" t="s">
        <v>582</v>
      </c>
      <c r="I1788" s="650" t="s">
        <v>5169</v>
      </c>
      <c r="J1788" s="650" t="s">
        <v>5170</v>
      </c>
      <c r="K1788" s="650" t="s">
        <v>3843</v>
      </c>
      <c r="L1788" s="651">
        <v>0</v>
      </c>
      <c r="M1788" s="651">
        <v>0</v>
      </c>
      <c r="N1788" s="650">
        <v>1</v>
      </c>
      <c r="O1788" s="731">
        <v>0.5</v>
      </c>
      <c r="P1788" s="651"/>
      <c r="Q1788" s="666"/>
      <c r="R1788" s="650"/>
      <c r="S1788" s="666">
        <v>0</v>
      </c>
      <c r="T1788" s="731"/>
      <c r="U1788" s="689">
        <v>0</v>
      </c>
    </row>
    <row r="1789" spans="1:21" ht="14.4" customHeight="1" x14ac:dyDescent="0.3">
      <c r="A1789" s="649">
        <v>21</v>
      </c>
      <c r="B1789" s="650" t="s">
        <v>581</v>
      </c>
      <c r="C1789" s="650">
        <v>89301212</v>
      </c>
      <c r="D1789" s="729" t="s">
        <v>5559</v>
      </c>
      <c r="E1789" s="730" t="s">
        <v>3652</v>
      </c>
      <c r="F1789" s="650" t="s">
        <v>3625</v>
      </c>
      <c r="G1789" s="650" t="s">
        <v>4498</v>
      </c>
      <c r="H1789" s="650" t="s">
        <v>582</v>
      </c>
      <c r="I1789" s="650" t="s">
        <v>5171</v>
      </c>
      <c r="J1789" s="650" t="s">
        <v>5170</v>
      </c>
      <c r="K1789" s="650" t="s">
        <v>4196</v>
      </c>
      <c r="L1789" s="651">
        <v>0</v>
      </c>
      <c r="M1789" s="651">
        <v>0</v>
      </c>
      <c r="N1789" s="650">
        <v>1</v>
      </c>
      <c r="O1789" s="731">
        <v>0.5</v>
      </c>
      <c r="P1789" s="651"/>
      <c r="Q1789" s="666"/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21</v>
      </c>
      <c r="B1790" s="650" t="s">
        <v>581</v>
      </c>
      <c r="C1790" s="650">
        <v>89301212</v>
      </c>
      <c r="D1790" s="729" t="s">
        <v>5559</v>
      </c>
      <c r="E1790" s="730" t="s">
        <v>3652</v>
      </c>
      <c r="F1790" s="650" t="s">
        <v>3625</v>
      </c>
      <c r="G1790" s="650" t="s">
        <v>3700</v>
      </c>
      <c r="H1790" s="650" t="s">
        <v>582</v>
      </c>
      <c r="I1790" s="650" t="s">
        <v>930</v>
      </c>
      <c r="J1790" s="650" t="s">
        <v>4092</v>
      </c>
      <c r="K1790" s="650" t="s">
        <v>4093</v>
      </c>
      <c r="L1790" s="651">
        <v>0</v>
      </c>
      <c r="M1790" s="651">
        <v>0</v>
      </c>
      <c r="N1790" s="650">
        <v>1</v>
      </c>
      <c r="O1790" s="731">
        <v>1</v>
      </c>
      <c r="P1790" s="651"/>
      <c r="Q1790" s="666"/>
      <c r="R1790" s="650"/>
      <c r="S1790" s="666">
        <v>0</v>
      </c>
      <c r="T1790" s="731"/>
      <c r="U1790" s="689">
        <v>0</v>
      </c>
    </row>
    <row r="1791" spans="1:21" ht="14.4" customHeight="1" x14ac:dyDescent="0.3">
      <c r="A1791" s="649">
        <v>21</v>
      </c>
      <c r="B1791" s="650" t="s">
        <v>581</v>
      </c>
      <c r="C1791" s="650">
        <v>89301212</v>
      </c>
      <c r="D1791" s="729" t="s">
        <v>5559</v>
      </c>
      <c r="E1791" s="730" t="s">
        <v>3652</v>
      </c>
      <c r="F1791" s="650" t="s">
        <v>3625</v>
      </c>
      <c r="G1791" s="650" t="s">
        <v>3700</v>
      </c>
      <c r="H1791" s="650" t="s">
        <v>582</v>
      </c>
      <c r="I1791" s="650" t="s">
        <v>934</v>
      </c>
      <c r="J1791" s="650" t="s">
        <v>3702</v>
      </c>
      <c r="K1791" s="650" t="s">
        <v>1967</v>
      </c>
      <c r="L1791" s="651">
        <v>0</v>
      </c>
      <c r="M1791" s="651">
        <v>0</v>
      </c>
      <c r="N1791" s="650">
        <v>5</v>
      </c>
      <c r="O1791" s="731">
        <v>2</v>
      </c>
      <c r="P1791" s="651">
        <v>0</v>
      </c>
      <c r="Q1791" s="666"/>
      <c r="R1791" s="650">
        <v>2</v>
      </c>
      <c r="S1791" s="666">
        <v>0.4</v>
      </c>
      <c r="T1791" s="731">
        <v>1</v>
      </c>
      <c r="U1791" s="689">
        <v>0.5</v>
      </c>
    </row>
    <row r="1792" spans="1:21" ht="14.4" customHeight="1" x14ac:dyDescent="0.3">
      <c r="A1792" s="649">
        <v>21</v>
      </c>
      <c r="B1792" s="650" t="s">
        <v>581</v>
      </c>
      <c r="C1792" s="650">
        <v>89301212</v>
      </c>
      <c r="D1792" s="729" t="s">
        <v>5559</v>
      </c>
      <c r="E1792" s="730" t="s">
        <v>3652</v>
      </c>
      <c r="F1792" s="650" t="s">
        <v>3625</v>
      </c>
      <c r="G1792" s="650" t="s">
        <v>3700</v>
      </c>
      <c r="H1792" s="650" t="s">
        <v>582</v>
      </c>
      <c r="I1792" s="650" t="s">
        <v>4695</v>
      </c>
      <c r="J1792" s="650" t="s">
        <v>3702</v>
      </c>
      <c r="K1792" s="650" t="s">
        <v>1967</v>
      </c>
      <c r="L1792" s="651">
        <v>0</v>
      </c>
      <c r="M1792" s="651">
        <v>0</v>
      </c>
      <c r="N1792" s="650">
        <v>2</v>
      </c>
      <c r="O1792" s="731">
        <v>1.5</v>
      </c>
      <c r="P1792" s="651">
        <v>0</v>
      </c>
      <c r="Q1792" s="666"/>
      <c r="R1792" s="650">
        <v>1</v>
      </c>
      <c r="S1792" s="666">
        <v>0.5</v>
      </c>
      <c r="T1792" s="731">
        <v>0.5</v>
      </c>
      <c r="U1792" s="689">
        <v>0.33333333333333331</v>
      </c>
    </row>
    <row r="1793" spans="1:21" ht="14.4" customHeight="1" x14ac:dyDescent="0.3">
      <c r="A1793" s="649">
        <v>21</v>
      </c>
      <c r="B1793" s="650" t="s">
        <v>581</v>
      </c>
      <c r="C1793" s="650">
        <v>89301212</v>
      </c>
      <c r="D1793" s="729" t="s">
        <v>5559</v>
      </c>
      <c r="E1793" s="730" t="s">
        <v>3652</v>
      </c>
      <c r="F1793" s="650" t="s">
        <v>3625</v>
      </c>
      <c r="G1793" s="650" t="s">
        <v>3700</v>
      </c>
      <c r="H1793" s="650" t="s">
        <v>582</v>
      </c>
      <c r="I1793" s="650" t="s">
        <v>4437</v>
      </c>
      <c r="J1793" s="650" t="s">
        <v>4092</v>
      </c>
      <c r="K1793" s="650" t="s">
        <v>4093</v>
      </c>
      <c r="L1793" s="651">
        <v>0</v>
      </c>
      <c r="M1793" s="651">
        <v>0</v>
      </c>
      <c r="N1793" s="650">
        <v>11</v>
      </c>
      <c r="O1793" s="731">
        <v>7</v>
      </c>
      <c r="P1793" s="651">
        <v>0</v>
      </c>
      <c r="Q1793" s="666"/>
      <c r="R1793" s="650">
        <v>5</v>
      </c>
      <c r="S1793" s="666">
        <v>0.45454545454545453</v>
      </c>
      <c r="T1793" s="731">
        <v>3.5</v>
      </c>
      <c r="U1793" s="689">
        <v>0.5</v>
      </c>
    </row>
    <row r="1794" spans="1:21" ht="14.4" customHeight="1" x14ac:dyDescent="0.3">
      <c r="A1794" s="649">
        <v>21</v>
      </c>
      <c r="B1794" s="650" t="s">
        <v>581</v>
      </c>
      <c r="C1794" s="650">
        <v>89301212</v>
      </c>
      <c r="D1794" s="729" t="s">
        <v>5559</v>
      </c>
      <c r="E1794" s="730" t="s">
        <v>3652</v>
      </c>
      <c r="F1794" s="650" t="s">
        <v>3625</v>
      </c>
      <c r="G1794" s="650" t="s">
        <v>3700</v>
      </c>
      <c r="H1794" s="650" t="s">
        <v>582</v>
      </c>
      <c r="I1794" s="650" t="s">
        <v>3701</v>
      </c>
      <c r="J1794" s="650" t="s">
        <v>3702</v>
      </c>
      <c r="K1794" s="650" t="s">
        <v>1967</v>
      </c>
      <c r="L1794" s="651">
        <v>0</v>
      </c>
      <c r="M1794" s="651">
        <v>0</v>
      </c>
      <c r="N1794" s="650">
        <v>13</v>
      </c>
      <c r="O1794" s="731">
        <v>8.5</v>
      </c>
      <c r="P1794" s="651">
        <v>0</v>
      </c>
      <c r="Q1794" s="666"/>
      <c r="R1794" s="650">
        <v>4</v>
      </c>
      <c r="S1794" s="666">
        <v>0.30769230769230771</v>
      </c>
      <c r="T1794" s="731">
        <v>3</v>
      </c>
      <c r="U1794" s="689">
        <v>0.35294117647058826</v>
      </c>
    </row>
    <row r="1795" spans="1:21" ht="14.4" customHeight="1" x14ac:dyDescent="0.3">
      <c r="A1795" s="649">
        <v>21</v>
      </c>
      <c r="B1795" s="650" t="s">
        <v>581</v>
      </c>
      <c r="C1795" s="650">
        <v>89301212</v>
      </c>
      <c r="D1795" s="729" t="s">
        <v>5559</v>
      </c>
      <c r="E1795" s="730" t="s">
        <v>3652</v>
      </c>
      <c r="F1795" s="650" t="s">
        <v>3625</v>
      </c>
      <c r="G1795" s="650" t="s">
        <v>3700</v>
      </c>
      <c r="H1795" s="650" t="s">
        <v>582</v>
      </c>
      <c r="I1795" s="650" t="s">
        <v>4502</v>
      </c>
      <c r="J1795" s="650" t="s">
        <v>4092</v>
      </c>
      <c r="K1795" s="650" t="s">
        <v>4093</v>
      </c>
      <c r="L1795" s="651">
        <v>0</v>
      </c>
      <c r="M1795" s="651">
        <v>0</v>
      </c>
      <c r="N1795" s="650">
        <v>1</v>
      </c>
      <c r="O1795" s="731">
        <v>0.5</v>
      </c>
      <c r="P1795" s="651"/>
      <c r="Q1795" s="666"/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21</v>
      </c>
      <c r="B1796" s="650" t="s">
        <v>581</v>
      </c>
      <c r="C1796" s="650">
        <v>89301212</v>
      </c>
      <c r="D1796" s="729" t="s">
        <v>5559</v>
      </c>
      <c r="E1796" s="730" t="s">
        <v>3652</v>
      </c>
      <c r="F1796" s="650" t="s">
        <v>3625</v>
      </c>
      <c r="G1796" s="650" t="s">
        <v>3937</v>
      </c>
      <c r="H1796" s="650" t="s">
        <v>582</v>
      </c>
      <c r="I1796" s="650" t="s">
        <v>5172</v>
      </c>
      <c r="J1796" s="650" t="s">
        <v>5173</v>
      </c>
      <c r="K1796" s="650" t="s">
        <v>1903</v>
      </c>
      <c r="L1796" s="651">
        <v>0</v>
      </c>
      <c r="M1796" s="651">
        <v>0</v>
      </c>
      <c r="N1796" s="650">
        <v>1</v>
      </c>
      <c r="O1796" s="731">
        <v>1</v>
      </c>
      <c r="P1796" s="651"/>
      <c r="Q1796" s="666"/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21</v>
      </c>
      <c r="B1797" s="650" t="s">
        <v>581</v>
      </c>
      <c r="C1797" s="650">
        <v>89301212</v>
      </c>
      <c r="D1797" s="729" t="s">
        <v>5559</v>
      </c>
      <c r="E1797" s="730" t="s">
        <v>3652</v>
      </c>
      <c r="F1797" s="650" t="s">
        <v>3625</v>
      </c>
      <c r="G1797" s="650" t="s">
        <v>3937</v>
      </c>
      <c r="H1797" s="650" t="s">
        <v>1839</v>
      </c>
      <c r="I1797" s="650" t="s">
        <v>2843</v>
      </c>
      <c r="J1797" s="650" t="s">
        <v>1934</v>
      </c>
      <c r="K1797" s="650" t="s">
        <v>3592</v>
      </c>
      <c r="L1797" s="651">
        <v>275.48</v>
      </c>
      <c r="M1797" s="651">
        <v>275.48</v>
      </c>
      <c r="N1797" s="650">
        <v>1</v>
      </c>
      <c r="O1797" s="731">
        <v>0.5</v>
      </c>
      <c r="P1797" s="651">
        <v>275.48</v>
      </c>
      <c r="Q1797" s="666">
        <v>1</v>
      </c>
      <c r="R1797" s="650">
        <v>1</v>
      </c>
      <c r="S1797" s="666">
        <v>1</v>
      </c>
      <c r="T1797" s="731">
        <v>0.5</v>
      </c>
      <c r="U1797" s="689">
        <v>1</v>
      </c>
    </row>
    <row r="1798" spans="1:21" ht="14.4" customHeight="1" x14ac:dyDescent="0.3">
      <c r="A1798" s="649">
        <v>21</v>
      </c>
      <c r="B1798" s="650" t="s">
        <v>581</v>
      </c>
      <c r="C1798" s="650">
        <v>89301212</v>
      </c>
      <c r="D1798" s="729" t="s">
        <v>5559</v>
      </c>
      <c r="E1798" s="730" t="s">
        <v>3652</v>
      </c>
      <c r="F1798" s="650" t="s">
        <v>3625</v>
      </c>
      <c r="G1798" s="650" t="s">
        <v>3937</v>
      </c>
      <c r="H1798" s="650" t="s">
        <v>1839</v>
      </c>
      <c r="I1798" s="650" t="s">
        <v>1933</v>
      </c>
      <c r="J1798" s="650" t="s">
        <v>1934</v>
      </c>
      <c r="K1798" s="650" t="s">
        <v>1903</v>
      </c>
      <c r="L1798" s="651">
        <v>137.74</v>
      </c>
      <c r="M1798" s="651">
        <v>688.7</v>
      </c>
      <c r="N1798" s="650">
        <v>5</v>
      </c>
      <c r="O1798" s="731">
        <v>5</v>
      </c>
      <c r="P1798" s="651">
        <v>413.22</v>
      </c>
      <c r="Q1798" s="666">
        <v>0.6</v>
      </c>
      <c r="R1798" s="650">
        <v>3</v>
      </c>
      <c r="S1798" s="666">
        <v>0.6</v>
      </c>
      <c r="T1798" s="731">
        <v>3</v>
      </c>
      <c r="U1798" s="689">
        <v>0.6</v>
      </c>
    </row>
    <row r="1799" spans="1:21" ht="14.4" customHeight="1" x14ac:dyDescent="0.3">
      <c r="A1799" s="649">
        <v>21</v>
      </c>
      <c r="B1799" s="650" t="s">
        <v>581</v>
      </c>
      <c r="C1799" s="650">
        <v>89301212</v>
      </c>
      <c r="D1799" s="729" t="s">
        <v>5559</v>
      </c>
      <c r="E1799" s="730" t="s">
        <v>3652</v>
      </c>
      <c r="F1799" s="650" t="s">
        <v>3625</v>
      </c>
      <c r="G1799" s="650" t="s">
        <v>3937</v>
      </c>
      <c r="H1799" s="650" t="s">
        <v>1839</v>
      </c>
      <c r="I1799" s="650" t="s">
        <v>1933</v>
      </c>
      <c r="J1799" s="650" t="s">
        <v>1934</v>
      </c>
      <c r="K1799" s="650" t="s">
        <v>1903</v>
      </c>
      <c r="L1799" s="651">
        <v>118.82</v>
      </c>
      <c r="M1799" s="651">
        <v>1069.3799999999999</v>
      </c>
      <c r="N1799" s="650">
        <v>9</v>
      </c>
      <c r="O1799" s="731">
        <v>6.5</v>
      </c>
      <c r="P1799" s="651">
        <v>594.09999999999991</v>
      </c>
      <c r="Q1799" s="666">
        <v>0.55555555555555558</v>
      </c>
      <c r="R1799" s="650">
        <v>5</v>
      </c>
      <c r="S1799" s="666">
        <v>0.55555555555555558</v>
      </c>
      <c r="T1799" s="731">
        <v>4</v>
      </c>
      <c r="U1799" s="689">
        <v>0.61538461538461542</v>
      </c>
    </row>
    <row r="1800" spans="1:21" ht="14.4" customHeight="1" x14ac:dyDescent="0.3">
      <c r="A1800" s="649">
        <v>21</v>
      </c>
      <c r="B1800" s="650" t="s">
        <v>581</v>
      </c>
      <c r="C1800" s="650">
        <v>89301212</v>
      </c>
      <c r="D1800" s="729" t="s">
        <v>5559</v>
      </c>
      <c r="E1800" s="730" t="s">
        <v>3652</v>
      </c>
      <c r="F1800" s="650" t="s">
        <v>3625</v>
      </c>
      <c r="G1800" s="650" t="s">
        <v>4792</v>
      </c>
      <c r="H1800" s="650" t="s">
        <v>582</v>
      </c>
      <c r="I1800" s="650" t="s">
        <v>5174</v>
      </c>
      <c r="J1800" s="650" t="s">
        <v>2677</v>
      </c>
      <c r="K1800" s="650" t="s">
        <v>4006</v>
      </c>
      <c r="L1800" s="651">
        <v>0</v>
      </c>
      <c r="M1800" s="651">
        <v>0</v>
      </c>
      <c r="N1800" s="650">
        <v>1</v>
      </c>
      <c r="O1800" s="731">
        <v>1</v>
      </c>
      <c r="P1800" s="651">
        <v>0</v>
      </c>
      <c r="Q1800" s="666"/>
      <c r="R1800" s="650">
        <v>1</v>
      </c>
      <c r="S1800" s="666">
        <v>1</v>
      </c>
      <c r="T1800" s="731">
        <v>1</v>
      </c>
      <c r="U1800" s="689">
        <v>1</v>
      </c>
    </row>
    <row r="1801" spans="1:21" ht="14.4" customHeight="1" x14ac:dyDescent="0.3">
      <c r="A1801" s="649">
        <v>21</v>
      </c>
      <c r="B1801" s="650" t="s">
        <v>581</v>
      </c>
      <c r="C1801" s="650">
        <v>89301212</v>
      </c>
      <c r="D1801" s="729" t="s">
        <v>5559</v>
      </c>
      <c r="E1801" s="730" t="s">
        <v>3652</v>
      </c>
      <c r="F1801" s="650" t="s">
        <v>3625</v>
      </c>
      <c r="G1801" s="650" t="s">
        <v>3703</v>
      </c>
      <c r="H1801" s="650" t="s">
        <v>1839</v>
      </c>
      <c r="I1801" s="650" t="s">
        <v>3073</v>
      </c>
      <c r="J1801" s="650" t="s">
        <v>3074</v>
      </c>
      <c r="K1801" s="650" t="s">
        <v>3567</v>
      </c>
      <c r="L1801" s="651">
        <v>69.86</v>
      </c>
      <c r="M1801" s="651">
        <v>139.72</v>
      </c>
      <c r="N1801" s="650">
        <v>2</v>
      </c>
      <c r="O1801" s="731">
        <v>0.5</v>
      </c>
      <c r="P1801" s="651">
        <v>139.72</v>
      </c>
      <c r="Q1801" s="666">
        <v>1</v>
      </c>
      <c r="R1801" s="650">
        <v>2</v>
      </c>
      <c r="S1801" s="666">
        <v>1</v>
      </c>
      <c r="T1801" s="731">
        <v>0.5</v>
      </c>
      <c r="U1801" s="689">
        <v>1</v>
      </c>
    </row>
    <row r="1802" spans="1:21" ht="14.4" customHeight="1" x14ac:dyDescent="0.3">
      <c r="A1802" s="649">
        <v>21</v>
      </c>
      <c r="B1802" s="650" t="s">
        <v>581</v>
      </c>
      <c r="C1802" s="650">
        <v>89301212</v>
      </c>
      <c r="D1802" s="729" t="s">
        <v>5559</v>
      </c>
      <c r="E1802" s="730" t="s">
        <v>3652</v>
      </c>
      <c r="F1802" s="650" t="s">
        <v>3625</v>
      </c>
      <c r="G1802" s="650" t="s">
        <v>3706</v>
      </c>
      <c r="H1802" s="650" t="s">
        <v>1839</v>
      </c>
      <c r="I1802" s="650" t="s">
        <v>4512</v>
      </c>
      <c r="J1802" s="650" t="s">
        <v>2032</v>
      </c>
      <c r="K1802" s="650" t="s">
        <v>612</v>
      </c>
      <c r="L1802" s="651">
        <v>216.16</v>
      </c>
      <c r="M1802" s="651">
        <v>648.48</v>
      </c>
      <c r="N1802" s="650">
        <v>3</v>
      </c>
      <c r="O1802" s="731">
        <v>1</v>
      </c>
      <c r="P1802" s="651">
        <v>432.32</v>
      </c>
      <c r="Q1802" s="666">
        <v>0.66666666666666663</v>
      </c>
      <c r="R1802" s="650">
        <v>2</v>
      </c>
      <c r="S1802" s="666">
        <v>0.66666666666666663</v>
      </c>
      <c r="T1802" s="731">
        <v>0.5</v>
      </c>
      <c r="U1802" s="689">
        <v>0.5</v>
      </c>
    </row>
    <row r="1803" spans="1:21" ht="14.4" customHeight="1" x14ac:dyDescent="0.3">
      <c r="A1803" s="649">
        <v>21</v>
      </c>
      <c r="B1803" s="650" t="s">
        <v>581</v>
      </c>
      <c r="C1803" s="650">
        <v>89301212</v>
      </c>
      <c r="D1803" s="729" t="s">
        <v>5559</v>
      </c>
      <c r="E1803" s="730" t="s">
        <v>3652</v>
      </c>
      <c r="F1803" s="650" t="s">
        <v>3625</v>
      </c>
      <c r="G1803" s="650" t="s">
        <v>3706</v>
      </c>
      <c r="H1803" s="650" t="s">
        <v>1839</v>
      </c>
      <c r="I1803" s="650" t="s">
        <v>5175</v>
      </c>
      <c r="J1803" s="650" t="s">
        <v>2032</v>
      </c>
      <c r="K1803" s="650" t="s">
        <v>2859</v>
      </c>
      <c r="L1803" s="651">
        <v>432.32</v>
      </c>
      <c r="M1803" s="651">
        <v>432.32</v>
      </c>
      <c r="N1803" s="650">
        <v>1</v>
      </c>
      <c r="O1803" s="731">
        <v>1</v>
      </c>
      <c r="P1803" s="651">
        <v>432.32</v>
      </c>
      <c r="Q1803" s="666">
        <v>1</v>
      </c>
      <c r="R1803" s="650">
        <v>1</v>
      </c>
      <c r="S1803" s="666">
        <v>1</v>
      </c>
      <c r="T1803" s="731">
        <v>1</v>
      </c>
      <c r="U1803" s="689">
        <v>1</v>
      </c>
    </row>
    <row r="1804" spans="1:21" ht="14.4" customHeight="1" x14ac:dyDescent="0.3">
      <c r="A1804" s="649">
        <v>21</v>
      </c>
      <c r="B1804" s="650" t="s">
        <v>581</v>
      </c>
      <c r="C1804" s="650">
        <v>89301212</v>
      </c>
      <c r="D1804" s="729" t="s">
        <v>5559</v>
      </c>
      <c r="E1804" s="730" t="s">
        <v>3652</v>
      </c>
      <c r="F1804" s="650" t="s">
        <v>3625</v>
      </c>
      <c r="G1804" s="650" t="s">
        <v>3706</v>
      </c>
      <c r="H1804" s="650" t="s">
        <v>1839</v>
      </c>
      <c r="I1804" s="650" t="s">
        <v>1980</v>
      </c>
      <c r="J1804" s="650" t="s">
        <v>1981</v>
      </c>
      <c r="K1804" s="650" t="s">
        <v>3514</v>
      </c>
      <c r="L1804" s="651">
        <v>162.13</v>
      </c>
      <c r="M1804" s="651">
        <v>648.52</v>
      </c>
      <c r="N1804" s="650">
        <v>4</v>
      </c>
      <c r="O1804" s="731">
        <v>2.5</v>
      </c>
      <c r="P1804" s="651">
        <v>162.13</v>
      </c>
      <c r="Q1804" s="666">
        <v>0.25</v>
      </c>
      <c r="R1804" s="650">
        <v>1</v>
      </c>
      <c r="S1804" s="666">
        <v>0.25</v>
      </c>
      <c r="T1804" s="731">
        <v>0.5</v>
      </c>
      <c r="U1804" s="689">
        <v>0.2</v>
      </c>
    </row>
    <row r="1805" spans="1:21" ht="14.4" customHeight="1" x14ac:dyDescent="0.3">
      <c r="A1805" s="649">
        <v>21</v>
      </c>
      <c r="B1805" s="650" t="s">
        <v>581</v>
      </c>
      <c r="C1805" s="650">
        <v>89301212</v>
      </c>
      <c r="D1805" s="729" t="s">
        <v>5559</v>
      </c>
      <c r="E1805" s="730" t="s">
        <v>3652</v>
      </c>
      <c r="F1805" s="650" t="s">
        <v>3625</v>
      </c>
      <c r="G1805" s="650" t="s">
        <v>3706</v>
      </c>
      <c r="H1805" s="650" t="s">
        <v>1839</v>
      </c>
      <c r="I1805" s="650" t="s">
        <v>2031</v>
      </c>
      <c r="J1805" s="650" t="s">
        <v>2032</v>
      </c>
      <c r="K1805" s="650" t="s">
        <v>3515</v>
      </c>
      <c r="L1805" s="651">
        <v>216.16</v>
      </c>
      <c r="M1805" s="651">
        <v>648.48</v>
      </c>
      <c r="N1805" s="650">
        <v>3</v>
      </c>
      <c r="O1805" s="731">
        <v>1.5</v>
      </c>
      <c r="P1805" s="651">
        <v>432.32</v>
      </c>
      <c r="Q1805" s="666">
        <v>0.66666666666666663</v>
      </c>
      <c r="R1805" s="650">
        <v>2</v>
      </c>
      <c r="S1805" s="666">
        <v>0.66666666666666663</v>
      </c>
      <c r="T1805" s="731">
        <v>1</v>
      </c>
      <c r="U1805" s="689">
        <v>0.66666666666666663</v>
      </c>
    </row>
    <row r="1806" spans="1:21" ht="14.4" customHeight="1" x14ac:dyDescent="0.3">
      <c r="A1806" s="649">
        <v>21</v>
      </c>
      <c r="B1806" s="650" t="s">
        <v>581</v>
      </c>
      <c r="C1806" s="650">
        <v>89301212</v>
      </c>
      <c r="D1806" s="729" t="s">
        <v>5559</v>
      </c>
      <c r="E1806" s="730" t="s">
        <v>3652</v>
      </c>
      <c r="F1806" s="650" t="s">
        <v>3625</v>
      </c>
      <c r="G1806" s="650" t="s">
        <v>3706</v>
      </c>
      <c r="H1806" s="650" t="s">
        <v>1839</v>
      </c>
      <c r="I1806" s="650" t="s">
        <v>2858</v>
      </c>
      <c r="J1806" s="650" t="s">
        <v>2032</v>
      </c>
      <c r="K1806" s="650" t="s">
        <v>3585</v>
      </c>
      <c r="L1806" s="651">
        <v>432.32</v>
      </c>
      <c r="M1806" s="651">
        <v>864.64</v>
      </c>
      <c r="N1806" s="650">
        <v>2</v>
      </c>
      <c r="O1806" s="731">
        <v>1.5</v>
      </c>
      <c r="P1806" s="651">
        <v>864.64</v>
      </c>
      <c r="Q1806" s="666">
        <v>1</v>
      </c>
      <c r="R1806" s="650">
        <v>2</v>
      </c>
      <c r="S1806" s="666">
        <v>1</v>
      </c>
      <c r="T1806" s="731">
        <v>1.5</v>
      </c>
      <c r="U1806" s="689">
        <v>1</v>
      </c>
    </row>
    <row r="1807" spans="1:21" ht="14.4" customHeight="1" x14ac:dyDescent="0.3">
      <c r="A1807" s="649">
        <v>21</v>
      </c>
      <c r="B1807" s="650" t="s">
        <v>581</v>
      </c>
      <c r="C1807" s="650">
        <v>89301212</v>
      </c>
      <c r="D1807" s="729" t="s">
        <v>5559</v>
      </c>
      <c r="E1807" s="730" t="s">
        <v>3652</v>
      </c>
      <c r="F1807" s="650" t="s">
        <v>3625</v>
      </c>
      <c r="G1807" s="650" t="s">
        <v>3707</v>
      </c>
      <c r="H1807" s="650" t="s">
        <v>582</v>
      </c>
      <c r="I1807" s="650" t="s">
        <v>1127</v>
      </c>
      <c r="J1807" s="650" t="s">
        <v>803</v>
      </c>
      <c r="K1807" s="650" t="s">
        <v>1035</v>
      </c>
      <c r="L1807" s="651">
        <v>137.74</v>
      </c>
      <c r="M1807" s="651">
        <v>137.74</v>
      </c>
      <c r="N1807" s="650">
        <v>1</v>
      </c>
      <c r="O1807" s="731">
        <v>0.5</v>
      </c>
      <c r="P1807" s="651">
        <v>137.74</v>
      </c>
      <c r="Q1807" s="666">
        <v>1</v>
      </c>
      <c r="R1807" s="650">
        <v>1</v>
      </c>
      <c r="S1807" s="666">
        <v>1</v>
      </c>
      <c r="T1807" s="731">
        <v>0.5</v>
      </c>
      <c r="U1807" s="689">
        <v>1</v>
      </c>
    </row>
    <row r="1808" spans="1:21" ht="14.4" customHeight="1" x14ac:dyDescent="0.3">
      <c r="A1808" s="649">
        <v>21</v>
      </c>
      <c r="B1808" s="650" t="s">
        <v>581</v>
      </c>
      <c r="C1808" s="650">
        <v>89301212</v>
      </c>
      <c r="D1808" s="729" t="s">
        <v>5559</v>
      </c>
      <c r="E1808" s="730" t="s">
        <v>3652</v>
      </c>
      <c r="F1808" s="650" t="s">
        <v>3625</v>
      </c>
      <c r="G1808" s="650" t="s">
        <v>3707</v>
      </c>
      <c r="H1808" s="650" t="s">
        <v>582</v>
      </c>
      <c r="I1808" s="650" t="s">
        <v>2811</v>
      </c>
      <c r="J1808" s="650" t="s">
        <v>803</v>
      </c>
      <c r="K1808" s="650" t="s">
        <v>2812</v>
      </c>
      <c r="L1808" s="651">
        <v>229.57</v>
      </c>
      <c r="M1808" s="651">
        <v>459.14</v>
      </c>
      <c r="N1808" s="650">
        <v>2</v>
      </c>
      <c r="O1808" s="731">
        <v>1</v>
      </c>
      <c r="P1808" s="651">
        <v>459.14</v>
      </c>
      <c r="Q1808" s="666">
        <v>1</v>
      </c>
      <c r="R1808" s="650">
        <v>2</v>
      </c>
      <c r="S1808" s="666">
        <v>1</v>
      </c>
      <c r="T1808" s="731">
        <v>1</v>
      </c>
      <c r="U1808" s="689">
        <v>1</v>
      </c>
    </row>
    <row r="1809" spans="1:21" ht="14.4" customHeight="1" x14ac:dyDescent="0.3">
      <c r="A1809" s="649">
        <v>21</v>
      </c>
      <c r="B1809" s="650" t="s">
        <v>581</v>
      </c>
      <c r="C1809" s="650">
        <v>89301212</v>
      </c>
      <c r="D1809" s="729" t="s">
        <v>5559</v>
      </c>
      <c r="E1809" s="730" t="s">
        <v>3652</v>
      </c>
      <c r="F1809" s="650" t="s">
        <v>3625</v>
      </c>
      <c r="G1809" s="650" t="s">
        <v>3707</v>
      </c>
      <c r="H1809" s="650" t="s">
        <v>582</v>
      </c>
      <c r="I1809" s="650" t="s">
        <v>5176</v>
      </c>
      <c r="J1809" s="650" t="s">
        <v>5177</v>
      </c>
      <c r="K1809" s="650" t="s">
        <v>5178</v>
      </c>
      <c r="L1809" s="651">
        <v>178.24</v>
      </c>
      <c r="M1809" s="651">
        <v>178.24</v>
      </c>
      <c r="N1809" s="650">
        <v>1</v>
      </c>
      <c r="O1809" s="731">
        <v>0.5</v>
      </c>
      <c r="P1809" s="651"/>
      <c r="Q1809" s="666">
        <v>0</v>
      </c>
      <c r="R1809" s="650"/>
      <c r="S1809" s="666">
        <v>0</v>
      </c>
      <c r="T1809" s="731"/>
      <c r="U1809" s="689">
        <v>0</v>
      </c>
    </row>
    <row r="1810" spans="1:21" ht="14.4" customHeight="1" x14ac:dyDescent="0.3">
      <c r="A1810" s="649">
        <v>21</v>
      </c>
      <c r="B1810" s="650" t="s">
        <v>581</v>
      </c>
      <c r="C1810" s="650">
        <v>89301212</v>
      </c>
      <c r="D1810" s="729" t="s">
        <v>5559</v>
      </c>
      <c r="E1810" s="730" t="s">
        <v>3652</v>
      </c>
      <c r="F1810" s="650" t="s">
        <v>3625</v>
      </c>
      <c r="G1810" s="650" t="s">
        <v>3707</v>
      </c>
      <c r="H1810" s="650" t="s">
        <v>582</v>
      </c>
      <c r="I1810" s="650" t="s">
        <v>5179</v>
      </c>
      <c r="J1810" s="650" t="s">
        <v>5177</v>
      </c>
      <c r="K1810" s="650" t="s">
        <v>5180</v>
      </c>
      <c r="L1810" s="651">
        <v>0</v>
      </c>
      <c r="M1810" s="651">
        <v>0</v>
      </c>
      <c r="N1810" s="650">
        <v>1</v>
      </c>
      <c r="O1810" s="731">
        <v>0.5</v>
      </c>
      <c r="P1810" s="651"/>
      <c r="Q1810" s="666"/>
      <c r="R1810" s="650"/>
      <c r="S1810" s="666">
        <v>0</v>
      </c>
      <c r="T1810" s="731"/>
      <c r="U1810" s="689">
        <v>0</v>
      </c>
    </row>
    <row r="1811" spans="1:21" ht="14.4" customHeight="1" x14ac:dyDescent="0.3">
      <c r="A1811" s="649">
        <v>21</v>
      </c>
      <c r="B1811" s="650" t="s">
        <v>581</v>
      </c>
      <c r="C1811" s="650">
        <v>89301212</v>
      </c>
      <c r="D1811" s="729" t="s">
        <v>5559</v>
      </c>
      <c r="E1811" s="730" t="s">
        <v>3652</v>
      </c>
      <c r="F1811" s="650" t="s">
        <v>3625</v>
      </c>
      <c r="G1811" s="650" t="s">
        <v>3710</v>
      </c>
      <c r="H1811" s="650" t="s">
        <v>582</v>
      </c>
      <c r="I1811" s="650" t="s">
        <v>3711</v>
      </c>
      <c r="J1811" s="650" t="s">
        <v>1327</v>
      </c>
      <c r="K1811" s="650" t="s">
        <v>1975</v>
      </c>
      <c r="L1811" s="651">
        <v>0</v>
      </c>
      <c r="M1811" s="651">
        <v>0</v>
      </c>
      <c r="N1811" s="650">
        <v>7</v>
      </c>
      <c r="O1811" s="731">
        <v>4.5</v>
      </c>
      <c r="P1811" s="651">
        <v>0</v>
      </c>
      <c r="Q1811" s="666"/>
      <c r="R1811" s="650">
        <v>5</v>
      </c>
      <c r="S1811" s="666">
        <v>0.7142857142857143</v>
      </c>
      <c r="T1811" s="731">
        <v>2.5</v>
      </c>
      <c r="U1811" s="689">
        <v>0.55555555555555558</v>
      </c>
    </row>
    <row r="1812" spans="1:21" ht="14.4" customHeight="1" x14ac:dyDescent="0.3">
      <c r="A1812" s="649">
        <v>21</v>
      </c>
      <c r="B1812" s="650" t="s">
        <v>581</v>
      </c>
      <c r="C1812" s="650">
        <v>89301212</v>
      </c>
      <c r="D1812" s="729" t="s">
        <v>5559</v>
      </c>
      <c r="E1812" s="730" t="s">
        <v>3652</v>
      </c>
      <c r="F1812" s="650" t="s">
        <v>3625</v>
      </c>
      <c r="G1812" s="650" t="s">
        <v>4798</v>
      </c>
      <c r="H1812" s="650" t="s">
        <v>582</v>
      </c>
      <c r="I1812" s="650" t="s">
        <v>703</v>
      </c>
      <c r="J1812" s="650" t="s">
        <v>4799</v>
      </c>
      <c r="K1812" s="650" t="s">
        <v>3808</v>
      </c>
      <c r="L1812" s="651">
        <v>14.2</v>
      </c>
      <c r="M1812" s="651">
        <v>28.4</v>
      </c>
      <c r="N1812" s="650">
        <v>2</v>
      </c>
      <c r="O1812" s="731">
        <v>2</v>
      </c>
      <c r="P1812" s="651">
        <v>14.2</v>
      </c>
      <c r="Q1812" s="666">
        <v>0.5</v>
      </c>
      <c r="R1812" s="650">
        <v>1</v>
      </c>
      <c r="S1812" s="666">
        <v>0.5</v>
      </c>
      <c r="T1812" s="731">
        <v>1</v>
      </c>
      <c r="U1812" s="689">
        <v>0.5</v>
      </c>
    </row>
    <row r="1813" spans="1:21" ht="14.4" customHeight="1" x14ac:dyDescent="0.3">
      <c r="A1813" s="649">
        <v>21</v>
      </c>
      <c r="B1813" s="650" t="s">
        <v>581</v>
      </c>
      <c r="C1813" s="650">
        <v>89301212</v>
      </c>
      <c r="D1813" s="729" t="s">
        <v>5559</v>
      </c>
      <c r="E1813" s="730" t="s">
        <v>3652</v>
      </c>
      <c r="F1813" s="650" t="s">
        <v>3625</v>
      </c>
      <c r="G1813" s="650" t="s">
        <v>4798</v>
      </c>
      <c r="H1813" s="650" t="s">
        <v>582</v>
      </c>
      <c r="I1813" s="650" t="s">
        <v>707</v>
      </c>
      <c r="J1813" s="650" t="s">
        <v>5181</v>
      </c>
      <c r="K1813" s="650" t="s">
        <v>4251</v>
      </c>
      <c r="L1813" s="651">
        <v>18.940000000000001</v>
      </c>
      <c r="M1813" s="651">
        <v>321.98</v>
      </c>
      <c r="N1813" s="650">
        <v>17</v>
      </c>
      <c r="O1813" s="731">
        <v>9</v>
      </c>
      <c r="P1813" s="651">
        <v>132.58000000000001</v>
      </c>
      <c r="Q1813" s="666">
        <v>0.41176470588235298</v>
      </c>
      <c r="R1813" s="650">
        <v>7</v>
      </c>
      <c r="S1813" s="666">
        <v>0.41176470588235292</v>
      </c>
      <c r="T1813" s="731">
        <v>3.5</v>
      </c>
      <c r="U1813" s="689">
        <v>0.3888888888888889</v>
      </c>
    </row>
    <row r="1814" spans="1:21" ht="14.4" customHeight="1" x14ac:dyDescent="0.3">
      <c r="A1814" s="649">
        <v>21</v>
      </c>
      <c r="B1814" s="650" t="s">
        <v>581</v>
      </c>
      <c r="C1814" s="650">
        <v>89301212</v>
      </c>
      <c r="D1814" s="729" t="s">
        <v>5559</v>
      </c>
      <c r="E1814" s="730" t="s">
        <v>3652</v>
      </c>
      <c r="F1814" s="650" t="s">
        <v>3625</v>
      </c>
      <c r="G1814" s="650" t="s">
        <v>5182</v>
      </c>
      <c r="H1814" s="650" t="s">
        <v>582</v>
      </c>
      <c r="I1814" s="650" t="s">
        <v>5183</v>
      </c>
      <c r="J1814" s="650" t="s">
        <v>5184</v>
      </c>
      <c r="K1814" s="650" t="s">
        <v>5185</v>
      </c>
      <c r="L1814" s="651">
        <v>0</v>
      </c>
      <c r="M1814" s="651">
        <v>0</v>
      </c>
      <c r="N1814" s="650">
        <v>1</v>
      </c>
      <c r="O1814" s="731">
        <v>0.5</v>
      </c>
      <c r="P1814" s="651"/>
      <c r="Q1814" s="666"/>
      <c r="R1814" s="650"/>
      <c r="S1814" s="666">
        <v>0</v>
      </c>
      <c r="T1814" s="731"/>
      <c r="U1814" s="689">
        <v>0</v>
      </c>
    </row>
    <row r="1815" spans="1:21" ht="14.4" customHeight="1" x14ac:dyDescent="0.3">
      <c r="A1815" s="649">
        <v>21</v>
      </c>
      <c r="B1815" s="650" t="s">
        <v>581</v>
      </c>
      <c r="C1815" s="650">
        <v>89301212</v>
      </c>
      <c r="D1815" s="729" t="s">
        <v>5559</v>
      </c>
      <c r="E1815" s="730" t="s">
        <v>3652</v>
      </c>
      <c r="F1815" s="650" t="s">
        <v>3625</v>
      </c>
      <c r="G1815" s="650" t="s">
        <v>3938</v>
      </c>
      <c r="H1815" s="650" t="s">
        <v>582</v>
      </c>
      <c r="I1815" s="650" t="s">
        <v>2401</v>
      </c>
      <c r="J1815" s="650" t="s">
        <v>3939</v>
      </c>
      <c r="K1815" s="650" t="s">
        <v>3940</v>
      </c>
      <c r="L1815" s="651">
        <v>36.89</v>
      </c>
      <c r="M1815" s="651">
        <v>147.56</v>
      </c>
      <c r="N1815" s="650">
        <v>4</v>
      </c>
      <c r="O1815" s="731">
        <v>1.5</v>
      </c>
      <c r="P1815" s="651"/>
      <c r="Q1815" s="666">
        <v>0</v>
      </c>
      <c r="R1815" s="650"/>
      <c r="S1815" s="666">
        <v>0</v>
      </c>
      <c r="T1815" s="731"/>
      <c r="U1815" s="689">
        <v>0</v>
      </c>
    </row>
    <row r="1816" spans="1:21" ht="14.4" customHeight="1" x14ac:dyDescent="0.3">
      <c r="A1816" s="649">
        <v>21</v>
      </c>
      <c r="B1816" s="650" t="s">
        <v>581</v>
      </c>
      <c r="C1816" s="650">
        <v>89301212</v>
      </c>
      <c r="D1816" s="729" t="s">
        <v>5559</v>
      </c>
      <c r="E1816" s="730" t="s">
        <v>3652</v>
      </c>
      <c r="F1816" s="650" t="s">
        <v>3625</v>
      </c>
      <c r="G1816" s="650" t="s">
        <v>3663</v>
      </c>
      <c r="H1816" s="650" t="s">
        <v>582</v>
      </c>
      <c r="I1816" s="650" t="s">
        <v>5186</v>
      </c>
      <c r="J1816" s="650" t="s">
        <v>2743</v>
      </c>
      <c r="K1816" s="650" t="s">
        <v>5187</v>
      </c>
      <c r="L1816" s="651">
        <v>0</v>
      </c>
      <c r="M1816" s="651">
        <v>0</v>
      </c>
      <c r="N1816" s="650">
        <v>1</v>
      </c>
      <c r="O1816" s="731">
        <v>1</v>
      </c>
      <c r="P1816" s="651"/>
      <c r="Q1816" s="666"/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21</v>
      </c>
      <c r="B1817" s="650" t="s">
        <v>581</v>
      </c>
      <c r="C1817" s="650">
        <v>89301212</v>
      </c>
      <c r="D1817" s="729" t="s">
        <v>5559</v>
      </c>
      <c r="E1817" s="730" t="s">
        <v>3652</v>
      </c>
      <c r="F1817" s="650" t="s">
        <v>3625</v>
      </c>
      <c r="G1817" s="650" t="s">
        <v>3714</v>
      </c>
      <c r="H1817" s="650" t="s">
        <v>582</v>
      </c>
      <c r="I1817" s="650" t="s">
        <v>4803</v>
      </c>
      <c r="J1817" s="650" t="s">
        <v>4804</v>
      </c>
      <c r="K1817" s="650" t="s">
        <v>1756</v>
      </c>
      <c r="L1817" s="651">
        <v>0</v>
      </c>
      <c r="M1817" s="651">
        <v>0</v>
      </c>
      <c r="N1817" s="650">
        <v>1</v>
      </c>
      <c r="O1817" s="731">
        <v>1</v>
      </c>
      <c r="P1817" s="651">
        <v>0</v>
      </c>
      <c r="Q1817" s="666"/>
      <c r="R1817" s="650">
        <v>1</v>
      </c>
      <c r="S1817" s="666">
        <v>1</v>
      </c>
      <c r="T1817" s="731">
        <v>1</v>
      </c>
      <c r="U1817" s="689">
        <v>1</v>
      </c>
    </row>
    <row r="1818" spans="1:21" ht="14.4" customHeight="1" x14ac:dyDescent="0.3">
      <c r="A1818" s="649">
        <v>21</v>
      </c>
      <c r="B1818" s="650" t="s">
        <v>581</v>
      </c>
      <c r="C1818" s="650">
        <v>89301212</v>
      </c>
      <c r="D1818" s="729" t="s">
        <v>5559</v>
      </c>
      <c r="E1818" s="730" t="s">
        <v>3652</v>
      </c>
      <c r="F1818" s="650" t="s">
        <v>3625</v>
      </c>
      <c r="G1818" s="650" t="s">
        <v>3714</v>
      </c>
      <c r="H1818" s="650" t="s">
        <v>582</v>
      </c>
      <c r="I1818" s="650" t="s">
        <v>887</v>
      </c>
      <c r="J1818" s="650" t="s">
        <v>888</v>
      </c>
      <c r="K1818" s="650" t="s">
        <v>1756</v>
      </c>
      <c r="L1818" s="651">
        <v>56.52</v>
      </c>
      <c r="M1818" s="651">
        <v>452.16</v>
      </c>
      <c r="N1818" s="650">
        <v>8</v>
      </c>
      <c r="O1818" s="731">
        <v>2</v>
      </c>
      <c r="P1818" s="651">
        <v>452.16</v>
      </c>
      <c r="Q1818" s="666">
        <v>1</v>
      </c>
      <c r="R1818" s="650">
        <v>8</v>
      </c>
      <c r="S1818" s="666">
        <v>1</v>
      </c>
      <c r="T1818" s="731">
        <v>2</v>
      </c>
      <c r="U1818" s="689">
        <v>1</v>
      </c>
    </row>
    <row r="1819" spans="1:21" ht="14.4" customHeight="1" x14ac:dyDescent="0.3">
      <c r="A1819" s="649">
        <v>21</v>
      </c>
      <c r="B1819" s="650" t="s">
        <v>581</v>
      </c>
      <c r="C1819" s="650">
        <v>89301212</v>
      </c>
      <c r="D1819" s="729" t="s">
        <v>5559</v>
      </c>
      <c r="E1819" s="730" t="s">
        <v>3652</v>
      </c>
      <c r="F1819" s="650" t="s">
        <v>3625</v>
      </c>
      <c r="G1819" s="650" t="s">
        <v>3714</v>
      </c>
      <c r="H1819" s="650" t="s">
        <v>582</v>
      </c>
      <c r="I1819" s="650" t="s">
        <v>3854</v>
      </c>
      <c r="J1819" s="650" t="s">
        <v>3855</v>
      </c>
      <c r="K1819" s="650" t="s">
        <v>3856</v>
      </c>
      <c r="L1819" s="651">
        <v>75.36</v>
      </c>
      <c r="M1819" s="651">
        <v>75.36</v>
      </c>
      <c r="N1819" s="650">
        <v>1</v>
      </c>
      <c r="O1819" s="731">
        <v>1</v>
      </c>
      <c r="P1819" s="651"/>
      <c r="Q1819" s="666">
        <v>0</v>
      </c>
      <c r="R1819" s="650"/>
      <c r="S1819" s="666">
        <v>0</v>
      </c>
      <c r="T1819" s="731"/>
      <c r="U1819" s="689">
        <v>0</v>
      </c>
    </row>
    <row r="1820" spans="1:21" ht="14.4" customHeight="1" x14ac:dyDescent="0.3">
      <c r="A1820" s="649">
        <v>21</v>
      </c>
      <c r="B1820" s="650" t="s">
        <v>581</v>
      </c>
      <c r="C1820" s="650">
        <v>89301212</v>
      </c>
      <c r="D1820" s="729" t="s">
        <v>5559</v>
      </c>
      <c r="E1820" s="730" t="s">
        <v>3652</v>
      </c>
      <c r="F1820" s="650" t="s">
        <v>3625</v>
      </c>
      <c r="G1820" s="650" t="s">
        <v>3714</v>
      </c>
      <c r="H1820" s="650" t="s">
        <v>582</v>
      </c>
      <c r="I1820" s="650" t="s">
        <v>4515</v>
      </c>
      <c r="J1820" s="650" t="s">
        <v>3855</v>
      </c>
      <c r="K1820" s="650" t="s">
        <v>4516</v>
      </c>
      <c r="L1820" s="651">
        <v>188.41</v>
      </c>
      <c r="M1820" s="651">
        <v>188.41</v>
      </c>
      <c r="N1820" s="650">
        <v>1</v>
      </c>
      <c r="O1820" s="731">
        <v>0.5</v>
      </c>
      <c r="P1820" s="651">
        <v>188.41</v>
      </c>
      <c r="Q1820" s="666">
        <v>1</v>
      </c>
      <c r="R1820" s="650">
        <v>1</v>
      </c>
      <c r="S1820" s="666">
        <v>1</v>
      </c>
      <c r="T1820" s="731">
        <v>0.5</v>
      </c>
      <c r="U1820" s="689">
        <v>1</v>
      </c>
    </row>
    <row r="1821" spans="1:21" ht="14.4" customHeight="1" x14ac:dyDescent="0.3">
      <c r="A1821" s="649">
        <v>21</v>
      </c>
      <c r="B1821" s="650" t="s">
        <v>581</v>
      </c>
      <c r="C1821" s="650">
        <v>89301212</v>
      </c>
      <c r="D1821" s="729" t="s">
        <v>5559</v>
      </c>
      <c r="E1821" s="730" t="s">
        <v>3652</v>
      </c>
      <c r="F1821" s="650" t="s">
        <v>3625</v>
      </c>
      <c r="G1821" s="650" t="s">
        <v>3714</v>
      </c>
      <c r="H1821" s="650" t="s">
        <v>582</v>
      </c>
      <c r="I1821" s="650" t="s">
        <v>5188</v>
      </c>
      <c r="J1821" s="650" t="s">
        <v>3855</v>
      </c>
      <c r="K1821" s="650" t="s">
        <v>5189</v>
      </c>
      <c r="L1821" s="651">
        <v>376.81</v>
      </c>
      <c r="M1821" s="651">
        <v>376.81</v>
      </c>
      <c r="N1821" s="650">
        <v>1</v>
      </c>
      <c r="O1821" s="731"/>
      <c r="P1821" s="651">
        <v>376.81</v>
      </c>
      <c r="Q1821" s="666">
        <v>1</v>
      </c>
      <c r="R1821" s="650">
        <v>1</v>
      </c>
      <c r="S1821" s="666">
        <v>1</v>
      </c>
      <c r="T1821" s="731"/>
      <c r="U1821" s="689"/>
    </row>
    <row r="1822" spans="1:21" ht="14.4" customHeight="1" x14ac:dyDescent="0.3">
      <c r="A1822" s="649">
        <v>21</v>
      </c>
      <c r="B1822" s="650" t="s">
        <v>581</v>
      </c>
      <c r="C1822" s="650">
        <v>89301212</v>
      </c>
      <c r="D1822" s="729" t="s">
        <v>5559</v>
      </c>
      <c r="E1822" s="730" t="s">
        <v>3652</v>
      </c>
      <c r="F1822" s="650" t="s">
        <v>3625</v>
      </c>
      <c r="G1822" s="650" t="s">
        <v>3714</v>
      </c>
      <c r="H1822" s="650" t="s">
        <v>582</v>
      </c>
      <c r="I1822" s="650" t="s">
        <v>5190</v>
      </c>
      <c r="J1822" s="650" t="s">
        <v>5191</v>
      </c>
      <c r="K1822" s="650" t="s">
        <v>5192</v>
      </c>
      <c r="L1822" s="651">
        <v>56.52</v>
      </c>
      <c r="M1822" s="651">
        <v>113.04</v>
      </c>
      <c r="N1822" s="650">
        <v>2</v>
      </c>
      <c r="O1822" s="731">
        <v>0.5</v>
      </c>
      <c r="P1822" s="651"/>
      <c r="Q1822" s="666">
        <v>0</v>
      </c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21</v>
      </c>
      <c r="B1823" s="650" t="s">
        <v>581</v>
      </c>
      <c r="C1823" s="650">
        <v>89301212</v>
      </c>
      <c r="D1823" s="729" t="s">
        <v>5559</v>
      </c>
      <c r="E1823" s="730" t="s">
        <v>3652</v>
      </c>
      <c r="F1823" s="650" t="s">
        <v>3625</v>
      </c>
      <c r="G1823" s="650" t="s">
        <v>3662</v>
      </c>
      <c r="H1823" s="650" t="s">
        <v>582</v>
      </c>
      <c r="I1823" s="650" t="s">
        <v>3718</v>
      </c>
      <c r="J1823" s="650" t="s">
        <v>761</v>
      </c>
      <c r="K1823" s="650" t="s">
        <v>3531</v>
      </c>
      <c r="L1823" s="651">
        <v>115.3</v>
      </c>
      <c r="M1823" s="651">
        <v>1614.1999999999998</v>
      </c>
      <c r="N1823" s="650">
        <v>14</v>
      </c>
      <c r="O1823" s="731">
        <v>8</v>
      </c>
      <c r="P1823" s="651">
        <v>345.9</v>
      </c>
      <c r="Q1823" s="666">
        <v>0.2142857142857143</v>
      </c>
      <c r="R1823" s="650">
        <v>3</v>
      </c>
      <c r="S1823" s="666">
        <v>0.21428571428571427</v>
      </c>
      <c r="T1823" s="731">
        <v>2</v>
      </c>
      <c r="U1823" s="689">
        <v>0.25</v>
      </c>
    </row>
    <row r="1824" spans="1:21" ht="14.4" customHeight="1" x14ac:dyDescent="0.3">
      <c r="A1824" s="649">
        <v>21</v>
      </c>
      <c r="B1824" s="650" t="s">
        <v>581</v>
      </c>
      <c r="C1824" s="650">
        <v>89301212</v>
      </c>
      <c r="D1824" s="729" t="s">
        <v>5559</v>
      </c>
      <c r="E1824" s="730" t="s">
        <v>3652</v>
      </c>
      <c r="F1824" s="650" t="s">
        <v>3625</v>
      </c>
      <c r="G1824" s="650" t="s">
        <v>3662</v>
      </c>
      <c r="H1824" s="650" t="s">
        <v>582</v>
      </c>
      <c r="I1824" s="650" t="s">
        <v>760</v>
      </c>
      <c r="J1824" s="650" t="s">
        <v>761</v>
      </c>
      <c r="K1824" s="650" t="s">
        <v>3531</v>
      </c>
      <c r="L1824" s="651">
        <v>115.3</v>
      </c>
      <c r="M1824" s="651">
        <v>230.6</v>
      </c>
      <c r="N1824" s="650">
        <v>2</v>
      </c>
      <c r="O1824" s="731">
        <v>1.5</v>
      </c>
      <c r="P1824" s="651">
        <v>115.3</v>
      </c>
      <c r="Q1824" s="666">
        <v>0.5</v>
      </c>
      <c r="R1824" s="650">
        <v>1</v>
      </c>
      <c r="S1824" s="666">
        <v>0.5</v>
      </c>
      <c r="T1824" s="731">
        <v>1</v>
      </c>
      <c r="U1824" s="689">
        <v>0.66666666666666663</v>
      </c>
    </row>
    <row r="1825" spans="1:21" ht="14.4" customHeight="1" x14ac:dyDescent="0.3">
      <c r="A1825" s="649">
        <v>21</v>
      </c>
      <c r="B1825" s="650" t="s">
        <v>581</v>
      </c>
      <c r="C1825" s="650">
        <v>89301212</v>
      </c>
      <c r="D1825" s="729" t="s">
        <v>5559</v>
      </c>
      <c r="E1825" s="730" t="s">
        <v>3652</v>
      </c>
      <c r="F1825" s="650" t="s">
        <v>3625</v>
      </c>
      <c r="G1825" s="650" t="s">
        <v>3662</v>
      </c>
      <c r="H1825" s="650" t="s">
        <v>582</v>
      </c>
      <c r="I1825" s="650" t="s">
        <v>2432</v>
      </c>
      <c r="J1825" s="650" t="s">
        <v>761</v>
      </c>
      <c r="K1825" s="650" t="s">
        <v>3719</v>
      </c>
      <c r="L1825" s="651">
        <v>57.65</v>
      </c>
      <c r="M1825" s="651">
        <v>57.65</v>
      </c>
      <c r="N1825" s="650">
        <v>1</v>
      </c>
      <c r="O1825" s="731">
        <v>0.5</v>
      </c>
      <c r="P1825" s="651">
        <v>57.65</v>
      </c>
      <c r="Q1825" s="666">
        <v>1</v>
      </c>
      <c r="R1825" s="650">
        <v>1</v>
      </c>
      <c r="S1825" s="666">
        <v>1</v>
      </c>
      <c r="T1825" s="731">
        <v>0.5</v>
      </c>
      <c r="U1825" s="689">
        <v>1</v>
      </c>
    </row>
    <row r="1826" spans="1:21" ht="14.4" customHeight="1" x14ac:dyDescent="0.3">
      <c r="A1826" s="649">
        <v>21</v>
      </c>
      <c r="B1826" s="650" t="s">
        <v>581</v>
      </c>
      <c r="C1826" s="650">
        <v>89301212</v>
      </c>
      <c r="D1826" s="729" t="s">
        <v>5559</v>
      </c>
      <c r="E1826" s="730" t="s">
        <v>3652</v>
      </c>
      <c r="F1826" s="650" t="s">
        <v>3625</v>
      </c>
      <c r="G1826" s="650" t="s">
        <v>3662</v>
      </c>
      <c r="H1826" s="650" t="s">
        <v>582</v>
      </c>
      <c r="I1826" s="650" t="s">
        <v>2830</v>
      </c>
      <c r="J1826" s="650" t="s">
        <v>761</v>
      </c>
      <c r="K1826" s="650" t="s">
        <v>2831</v>
      </c>
      <c r="L1826" s="651">
        <v>230.59</v>
      </c>
      <c r="M1826" s="651">
        <v>230.59</v>
      </c>
      <c r="N1826" s="650">
        <v>1</v>
      </c>
      <c r="O1826" s="731">
        <v>0.5</v>
      </c>
      <c r="P1826" s="651">
        <v>230.59</v>
      </c>
      <c r="Q1826" s="666">
        <v>1</v>
      </c>
      <c r="R1826" s="650">
        <v>1</v>
      </c>
      <c r="S1826" s="666">
        <v>1</v>
      </c>
      <c r="T1826" s="731">
        <v>0.5</v>
      </c>
      <c r="U1826" s="689">
        <v>1</v>
      </c>
    </row>
    <row r="1827" spans="1:21" ht="14.4" customHeight="1" x14ac:dyDescent="0.3">
      <c r="A1827" s="649">
        <v>21</v>
      </c>
      <c r="B1827" s="650" t="s">
        <v>581</v>
      </c>
      <c r="C1827" s="650">
        <v>89301212</v>
      </c>
      <c r="D1827" s="729" t="s">
        <v>5559</v>
      </c>
      <c r="E1827" s="730" t="s">
        <v>3652</v>
      </c>
      <c r="F1827" s="650" t="s">
        <v>3625</v>
      </c>
      <c r="G1827" s="650" t="s">
        <v>3662</v>
      </c>
      <c r="H1827" s="650" t="s">
        <v>582</v>
      </c>
      <c r="I1827" s="650" t="s">
        <v>4701</v>
      </c>
      <c r="J1827" s="650" t="s">
        <v>761</v>
      </c>
      <c r="K1827" s="650" t="s">
        <v>3531</v>
      </c>
      <c r="L1827" s="651">
        <v>115.3</v>
      </c>
      <c r="M1827" s="651">
        <v>345.9</v>
      </c>
      <c r="N1827" s="650">
        <v>3</v>
      </c>
      <c r="O1827" s="731">
        <v>2</v>
      </c>
      <c r="P1827" s="651">
        <v>115.3</v>
      </c>
      <c r="Q1827" s="666">
        <v>0.33333333333333337</v>
      </c>
      <c r="R1827" s="650">
        <v>1</v>
      </c>
      <c r="S1827" s="666">
        <v>0.33333333333333331</v>
      </c>
      <c r="T1827" s="731">
        <v>0.5</v>
      </c>
      <c r="U1827" s="689">
        <v>0.25</v>
      </c>
    </row>
    <row r="1828" spans="1:21" ht="14.4" customHeight="1" x14ac:dyDescent="0.3">
      <c r="A1828" s="649">
        <v>21</v>
      </c>
      <c r="B1828" s="650" t="s">
        <v>581</v>
      </c>
      <c r="C1828" s="650">
        <v>89301212</v>
      </c>
      <c r="D1828" s="729" t="s">
        <v>5559</v>
      </c>
      <c r="E1828" s="730" t="s">
        <v>3652</v>
      </c>
      <c r="F1828" s="650" t="s">
        <v>3625</v>
      </c>
      <c r="G1828" s="650" t="s">
        <v>3662</v>
      </c>
      <c r="H1828" s="650" t="s">
        <v>582</v>
      </c>
      <c r="I1828" s="650" t="s">
        <v>4702</v>
      </c>
      <c r="J1828" s="650" t="s">
        <v>761</v>
      </c>
      <c r="K1828" s="650" t="s">
        <v>3531</v>
      </c>
      <c r="L1828" s="651">
        <v>115.3</v>
      </c>
      <c r="M1828" s="651">
        <v>115.3</v>
      </c>
      <c r="N1828" s="650">
        <v>1</v>
      </c>
      <c r="O1828" s="731">
        <v>0.5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21</v>
      </c>
      <c r="B1829" s="650" t="s">
        <v>581</v>
      </c>
      <c r="C1829" s="650">
        <v>89301212</v>
      </c>
      <c r="D1829" s="729" t="s">
        <v>5559</v>
      </c>
      <c r="E1829" s="730" t="s">
        <v>3652</v>
      </c>
      <c r="F1829" s="650" t="s">
        <v>3625</v>
      </c>
      <c r="G1829" s="650" t="s">
        <v>3720</v>
      </c>
      <c r="H1829" s="650" t="s">
        <v>582</v>
      </c>
      <c r="I1829" s="650" t="s">
        <v>1310</v>
      </c>
      <c r="J1829" s="650" t="s">
        <v>3721</v>
      </c>
      <c r="K1829" s="650" t="s">
        <v>3722</v>
      </c>
      <c r="L1829" s="651">
        <v>25.8</v>
      </c>
      <c r="M1829" s="651">
        <v>335.40000000000003</v>
      </c>
      <c r="N1829" s="650">
        <v>13</v>
      </c>
      <c r="O1829" s="731">
        <v>5</v>
      </c>
      <c r="P1829" s="651">
        <v>283.8</v>
      </c>
      <c r="Q1829" s="666">
        <v>0.84615384615384615</v>
      </c>
      <c r="R1829" s="650">
        <v>11</v>
      </c>
      <c r="S1829" s="666">
        <v>0.84615384615384615</v>
      </c>
      <c r="T1829" s="731">
        <v>4.5</v>
      </c>
      <c r="U1829" s="689">
        <v>0.9</v>
      </c>
    </row>
    <row r="1830" spans="1:21" ht="14.4" customHeight="1" x14ac:dyDescent="0.3">
      <c r="A1830" s="649">
        <v>21</v>
      </c>
      <c r="B1830" s="650" t="s">
        <v>581</v>
      </c>
      <c r="C1830" s="650">
        <v>89301212</v>
      </c>
      <c r="D1830" s="729" t="s">
        <v>5559</v>
      </c>
      <c r="E1830" s="730" t="s">
        <v>3652</v>
      </c>
      <c r="F1830" s="650" t="s">
        <v>3625</v>
      </c>
      <c r="G1830" s="650" t="s">
        <v>3720</v>
      </c>
      <c r="H1830" s="650" t="s">
        <v>582</v>
      </c>
      <c r="I1830" s="650" t="s">
        <v>5193</v>
      </c>
      <c r="J1830" s="650" t="s">
        <v>5194</v>
      </c>
      <c r="K1830" s="650" t="s">
        <v>2311</v>
      </c>
      <c r="L1830" s="651">
        <v>77.42</v>
      </c>
      <c r="M1830" s="651">
        <v>77.42</v>
      </c>
      <c r="N1830" s="650">
        <v>1</v>
      </c>
      <c r="O1830" s="731">
        <v>0.5</v>
      </c>
      <c r="P1830" s="651">
        <v>77.42</v>
      </c>
      <c r="Q1830" s="666">
        <v>1</v>
      </c>
      <c r="R1830" s="650">
        <v>1</v>
      </c>
      <c r="S1830" s="666">
        <v>1</v>
      </c>
      <c r="T1830" s="731">
        <v>0.5</v>
      </c>
      <c r="U1830" s="689">
        <v>1</v>
      </c>
    </row>
    <row r="1831" spans="1:21" ht="14.4" customHeight="1" x14ac:dyDescent="0.3">
      <c r="A1831" s="649">
        <v>21</v>
      </c>
      <c r="B1831" s="650" t="s">
        <v>581</v>
      </c>
      <c r="C1831" s="650">
        <v>89301212</v>
      </c>
      <c r="D1831" s="729" t="s">
        <v>5559</v>
      </c>
      <c r="E1831" s="730" t="s">
        <v>3652</v>
      </c>
      <c r="F1831" s="650" t="s">
        <v>3625</v>
      </c>
      <c r="G1831" s="650" t="s">
        <v>4809</v>
      </c>
      <c r="H1831" s="650" t="s">
        <v>582</v>
      </c>
      <c r="I1831" s="650" t="s">
        <v>2620</v>
      </c>
      <c r="J1831" s="650" t="s">
        <v>2621</v>
      </c>
      <c r="K1831" s="650" t="s">
        <v>4810</v>
      </c>
      <c r="L1831" s="651">
        <v>120.46</v>
      </c>
      <c r="M1831" s="651">
        <v>120.46</v>
      </c>
      <c r="N1831" s="650">
        <v>1</v>
      </c>
      <c r="O1831" s="731">
        <v>0.5</v>
      </c>
      <c r="P1831" s="651">
        <v>120.46</v>
      </c>
      <c r="Q1831" s="666">
        <v>1</v>
      </c>
      <c r="R1831" s="650">
        <v>1</v>
      </c>
      <c r="S1831" s="666">
        <v>1</v>
      </c>
      <c r="T1831" s="731">
        <v>0.5</v>
      </c>
      <c r="U1831" s="689">
        <v>1</v>
      </c>
    </row>
    <row r="1832" spans="1:21" ht="14.4" customHeight="1" x14ac:dyDescent="0.3">
      <c r="A1832" s="649">
        <v>21</v>
      </c>
      <c r="B1832" s="650" t="s">
        <v>581</v>
      </c>
      <c r="C1832" s="650">
        <v>89301212</v>
      </c>
      <c r="D1832" s="729" t="s">
        <v>5559</v>
      </c>
      <c r="E1832" s="730" t="s">
        <v>3652</v>
      </c>
      <c r="F1832" s="650" t="s">
        <v>3625</v>
      </c>
      <c r="G1832" s="650" t="s">
        <v>3723</v>
      </c>
      <c r="H1832" s="650" t="s">
        <v>1839</v>
      </c>
      <c r="I1832" s="650" t="s">
        <v>2003</v>
      </c>
      <c r="J1832" s="650" t="s">
        <v>2004</v>
      </c>
      <c r="K1832" s="650" t="s">
        <v>1903</v>
      </c>
      <c r="L1832" s="651">
        <v>232.44</v>
      </c>
      <c r="M1832" s="651">
        <v>232.44</v>
      </c>
      <c r="N1832" s="650">
        <v>1</v>
      </c>
      <c r="O1832" s="731">
        <v>0.5</v>
      </c>
      <c r="P1832" s="651">
        <v>232.44</v>
      </c>
      <c r="Q1832" s="666">
        <v>1</v>
      </c>
      <c r="R1832" s="650">
        <v>1</v>
      </c>
      <c r="S1832" s="666">
        <v>1</v>
      </c>
      <c r="T1832" s="731">
        <v>0.5</v>
      </c>
      <c r="U1832" s="689">
        <v>1</v>
      </c>
    </row>
    <row r="1833" spans="1:21" ht="14.4" customHeight="1" x14ac:dyDescent="0.3">
      <c r="A1833" s="649">
        <v>21</v>
      </c>
      <c r="B1833" s="650" t="s">
        <v>581</v>
      </c>
      <c r="C1833" s="650">
        <v>89301212</v>
      </c>
      <c r="D1833" s="729" t="s">
        <v>5559</v>
      </c>
      <c r="E1833" s="730" t="s">
        <v>3652</v>
      </c>
      <c r="F1833" s="650" t="s">
        <v>3625</v>
      </c>
      <c r="G1833" s="650" t="s">
        <v>5195</v>
      </c>
      <c r="H1833" s="650" t="s">
        <v>582</v>
      </c>
      <c r="I1833" s="650" t="s">
        <v>5196</v>
      </c>
      <c r="J1833" s="650" t="s">
        <v>5197</v>
      </c>
      <c r="K1833" s="650" t="s">
        <v>5198</v>
      </c>
      <c r="L1833" s="651">
        <v>0</v>
      </c>
      <c r="M1833" s="651">
        <v>0</v>
      </c>
      <c r="N1833" s="650">
        <v>1</v>
      </c>
      <c r="O1833" s="731">
        <v>0.5</v>
      </c>
      <c r="P1833" s="651">
        <v>0</v>
      </c>
      <c r="Q1833" s="666"/>
      <c r="R1833" s="650">
        <v>1</v>
      </c>
      <c r="S1833" s="666">
        <v>1</v>
      </c>
      <c r="T1833" s="731">
        <v>0.5</v>
      </c>
      <c r="U1833" s="689">
        <v>1</v>
      </c>
    </row>
    <row r="1834" spans="1:21" ht="14.4" customHeight="1" x14ac:dyDescent="0.3">
      <c r="A1834" s="649">
        <v>21</v>
      </c>
      <c r="B1834" s="650" t="s">
        <v>581</v>
      </c>
      <c r="C1834" s="650">
        <v>89301212</v>
      </c>
      <c r="D1834" s="729" t="s">
        <v>5559</v>
      </c>
      <c r="E1834" s="730" t="s">
        <v>3652</v>
      </c>
      <c r="F1834" s="650" t="s">
        <v>3625</v>
      </c>
      <c r="G1834" s="650" t="s">
        <v>5195</v>
      </c>
      <c r="H1834" s="650" t="s">
        <v>582</v>
      </c>
      <c r="I1834" s="650" t="s">
        <v>5196</v>
      </c>
      <c r="J1834" s="650" t="s">
        <v>5197</v>
      </c>
      <c r="K1834" s="650" t="s">
        <v>5198</v>
      </c>
      <c r="L1834" s="651">
        <v>342.02</v>
      </c>
      <c r="M1834" s="651">
        <v>342.02</v>
      </c>
      <c r="N1834" s="650">
        <v>1</v>
      </c>
      <c r="O1834" s="731">
        <v>0.5</v>
      </c>
      <c r="P1834" s="651">
        <v>342.02</v>
      </c>
      <c r="Q1834" s="666">
        <v>1</v>
      </c>
      <c r="R1834" s="650">
        <v>1</v>
      </c>
      <c r="S1834" s="666">
        <v>1</v>
      </c>
      <c r="T1834" s="731">
        <v>0.5</v>
      </c>
      <c r="U1834" s="689">
        <v>1</v>
      </c>
    </row>
    <row r="1835" spans="1:21" ht="14.4" customHeight="1" x14ac:dyDescent="0.3">
      <c r="A1835" s="649">
        <v>21</v>
      </c>
      <c r="B1835" s="650" t="s">
        <v>581</v>
      </c>
      <c r="C1835" s="650">
        <v>89301212</v>
      </c>
      <c r="D1835" s="729" t="s">
        <v>5559</v>
      </c>
      <c r="E1835" s="730" t="s">
        <v>3652</v>
      </c>
      <c r="F1835" s="650" t="s">
        <v>3625</v>
      </c>
      <c r="G1835" s="650" t="s">
        <v>3946</v>
      </c>
      <c r="H1835" s="650" t="s">
        <v>582</v>
      </c>
      <c r="I1835" s="650" t="s">
        <v>2637</v>
      </c>
      <c r="J1835" s="650" t="s">
        <v>3948</v>
      </c>
      <c r="K1835" s="650" t="s">
        <v>4070</v>
      </c>
      <c r="L1835" s="651">
        <v>0</v>
      </c>
      <c r="M1835" s="651">
        <v>0</v>
      </c>
      <c r="N1835" s="650">
        <v>2</v>
      </c>
      <c r="O1835" s="731">
        <v>1.5</v>
      </c>
      <c r="P1835" s="651">
        <v>0</v>
      </c>
      <c r="Q1835" s="666"/>
      <c r="R1835" s="650">
        <v>2</v>
      </c>
      <c r="S1835" s="666">
        <v>1</v>
      </c>
      <c r="T1835" s="731">
        <v>1.5</v>
      </c>
      <c r="U1835" s="689">
        <v>1</v>
      </c>
    </row>
    <row r="1836" spans="1:21" ht="14.4" customHeight="1" x14ac:dyDescent="0.3">
      <c r="A1836" s="649">
        <v>21</v>
      </c>
      <c r="B1836" s="650" t="s">
        <v>581</v>
      </c>
      <c r="C1836" s="650">
        <v>89301212</v>
      </c>
      <c r="D1836" s="729" t="s">
        <v>5559</v>
      </c>
      <c r="E1836" s="730" t="s">
        <v>3652</v>
      </c>
      <c r="F1836" s="650" t="s">
        <v>3625</v>
      </c>
      <c r="G1836" s="650" t="s">
        <v>3946</v>
      </c>
      <c r="H1836" s="650" t="s">
        <v>582</v>
      </c>
      <c r="I1836" s="650" t="s">
        <v>3947</v>
      </c>
      <c r="J1836" s="650" t="s">
        <v>3948</v>
      </c>
      <c r="K1836" s="650" t="s">
        <v>3949</v>
      </c>
      <c r="L1836" s="651">
        <v>0</v>
      </c>
      <c r="M1836" s="651">
        <v>0</v>
      </c>
      <c r="N1836" s="650">
        <v>3</v>
      </c>
      <c r="O1836" s="731">
        <v>1.5</v>
      </c>
      <c r="P1836" s="651">
        <v>0</v>
      </c>
      <c r="Q1836" s="666"/>
      <c r="R1836" s="650">
        <v>3</v>
      </c>
      <c r="S1836" s="666">
        <v>1</v>
      </c>
      <c r="T1836" s="731">
        <v>1.5</v>
      </c>
      <c r="U1836" s="689">
        <v>1</v>
      </c>
    </row>
    <row r="1837" spans="1:21" ht="14.4" customHeight="1" x14ac:dyDescent="0.3">
      <c r="A1837" s="649">
        <v>21</v>
      </c>
      <c r="B1837" s="650" t="s">
        <v>581</v>
      </c>
      <c r="C1837" s="650">
        <v>89301212</v>
      </c>
      <c r="D1837" s="729" t="s">
        <v>5559</v>
      </c>
      <c r="E1837" s="730" t="s">
        <v>3652</v>
      </c>
      <c r="F1837" s="650" t="s">
        <v>3625</v>
      </c>
      <c r="G1837" s="650" t="s">
        <v>4525</v>
      </c>
      <c r="H1837" s="650" t="s">
        <v>1839</v>
      </c>
      <c r="I1837" s="650" t="s">
        <v>4703</v>
      </c>
      <c r="J1837" s="650" t="s">
        <v>4527</v>
      </c>
      <c r="K1837" s="650" t="s">
        <v>4704</v>
      </c>
      <c r="L1837" s="651">
        <v>2413.7600000000002</v>
      </c>
      <c r="M1837" s="651">
        <v>4827.5200000000004</v>
      </c>
      <c r="N1837" s="650">
        <v>2</v>
      </c>
      <c r="O1837" s="731">
        <v>2</v>
      </c>
      <c r="P1837" s="651"/>
      <c r="Q1837" s="666">
        <v>0</v>
      </c>
      <c r="R1837" s="650"/>
      <c r="S1837" s="666">
        <v>0</v>
      </c>
      <c r="T1837" s="731"/>
      <c r="U1837" s="689">
        <v>0</v>
      </c>
    </row>
    <row r="1838" spans="1:21" ht="14.4" customHeight="1" x14ac:dyDescent="0.3">
      <c r="A1838" s="649">
        <v>21</v>
      </c>
      <c r="B1838" s="650" t="s">
        <v>581</v>
      </c>
      <c r="C1838" s="650">
        <v>89301212</v>
      </c>
      <c r="D1838" s="729" t="s">
        <v>5559</v>
      </c>
      <c r="E1838" s="730" t="s">
        <v>3652</v>
      </c>
      <c r="F1838" s="650" t="s">
        <v>3625</v>
      </c>
      <c r="G1838" s="650" t="s">
        <v>5199</v>
      </c>
      <c r="H1838" s="650" t="s">
        <v>582</v>
      </c>
      <c r="I1838" s="650" t="s">
        <v>5200</v>
      </c>
      <c r="J1838" s="650" t="s">
        <v>5201</v>
      </c>
      <c r="K1838" s="650" t="s">
        <v>5202</v>
      </c>
      <c r="L1838" s="651">
        <v>43.49</v>
      </c>
      <c r="M1838" s="651">
        <v>43.49</v>
      </c>
      <c r="N1838" s="650">
        <v>1</v>
      </c>
      <c r="O1838" s="731">
        <v>0.5</v>
      </c>
      <c r="P1838" s="651">
        <v>43.49</v>
      </c>
      <c r="Q1838" s="666">
        <v>1</v>
      </c>
      <c r="R1838" s="650">
        <v>1</v>
      </c>
      <c r="S1838" s="666">
        <v>1</v>
      </c>
      <c r="T1838" s="731">
        <v>0.5</v>
      </c>
      <c r="U1838" s="689">
        <v>1</v>
      </c>
    </row>
    <row r="1839" spans="1:21" ht="14.4" customHeight="1" x14ac:dyDescent="0.3">
      <c r="A1839" s="649">
        <v>21</v>
      </c>
      <c r="B1839" s="650" t="s">
        <v>581</v>
      </c>
      <c r="C1839" s="650">
        <v>89301212</v>
      </c>
      <c r="D1839" s="729" t="s">
        <v>5559</v>
      </c>
      <c r="E1839" s="730" t="s">
        <v>3652</v>
      </c>
      <c r="F1839" s="650" t="s">
        <v>3625</v>
      </c>
      <c r="G1839" s="650" t="s">
        <v>4529</v>
      </c>
      <c r="H1839" s="650" t="s">
        <v>1839</v>
      </c>
      <c r="I1839" s="650" t="s">
        <v>5005</v>
      </c>
      <c r="J1839" s="650" t="s">
        <v>2897</v>
      </c>
      <c r="K1839" s="650" t="s">
        <v>5006</v>
      </c>
      <c r="L1839" s="651">
        <v>581.30999999999995</v>
      </c>
      <c r="M1839" s="651">
        <v>1162.6199999999999</v>
      </c>
      <c r="N1839" s="650">
        <v>2</v>
      </c>
      <c r="O1839" s="731">
        <v>2</v>
      </c>
      <c r="P1839" s="651"/>
      <c r="Q1839" s="666">
        <v>0</v>
      </c>
      <c r="R1839" s="650"/>
      <c r="S1839" s="666">
        <v>0</v>
      </c>
      <c r="T1839" s="731"/>
      <c r="U1839" s="689">
        <v>0</v>
      </c>
    </row>
    <row r="1840" spans="1:21" ht="14.4" customHeight="1" x14ac:dyDescent="0.3">
      <c r="A1840" s="649">
        <v>21</v>
      </c>
      <c r="B1840" s="650" t="s">
        <v>581</v>
      </c>
      <c r="C1840" s="650">
        <v>89301212</v>
      </c>
      <c r="D1840" s="729" t="s">
        <v>5559</v>
      </c>
      <c r="E1840" s="730" t="s">
        <v>3652</v>
      </c>
      <c r="F1840" s="650" t="s">
        <v>3625</v>
      </c>
      <c r="G1840" s="650" t="s">
        <v>3724</v>
      </c>
      <c r="H1840" s="650" t="s">
        <v>582</v>
      </c>
      <c r="I1840" s="650" t="s">
        <v>1621</v>
      </c>
      <c r="J1840" s="650" t="s">
        <v>3725</v>
      </c>
      <c r="K1840" s="650" t="s">
        <v>3726</v>
      </c>
      <c r="L1840" s="651">
        <v>2787.72</v>
      </c>
      <c r="M1840" s="651">
        <v>8363.16</v>
      </c>
      <c r="N1840" s="650">
        <v>3</v>
      </c>
      <c r="O1840" s="731">
        <v>0.5</v>
      </c>
      <c r="P1840" s="651">
        <v>8363.16</v>
      </c>
      <c r="Q1840" s="666">
        <v>1</v>
      </c>
      <c r="R1840" s="650">
        <v>3</v>
      </c>
      <c r="S1840" s="666">
        <v>1</v>
      </c>
      <c r="T1840" s="731">
        <v>0.5</v>
      </c>
      <c r="U1840" s="689">
        <v>1</v>
      </c>
    </row>
    <row r="1841" spans="1:21" ht="14.4" customHeight="1" x14ac:dyDescent="0.3">
      <c r="A1841" s="649">
        <v>21</v>
      </c>
      <c r="B1841" s="650" t="s">
        <v>581</v>
      </c>
      <c r="C1841" s="650">
        <v>89301212</v>
      </c>
      <c r="D1841" s="729" t="s">
        <v>5559</v>
      </c>
      <c r="E1841" s="730" t="s">
        <v>3652</v>
      </c>
      <c r="F1841" s="650" t="s">
        <v>3625</v>
      </c>
      <c r="G1841" s="650" t="s">
        <v>3724</v>
      </c>
      <c r="H1841" s="650" t="s">
        <v>582</v>
      </c>
      <c r="I1841" s="650" t="s">
        <v>1144</v>
      </c>
      <c r="J1841" s="650" t="s">
        <v>3727</v>
      </c>
      <c r="K1841" s="650" t="s">
        <v>3728</v>
      </c>
      <c r="L1841" s="651">
        <v>880.88</v>
      </c>
      <c r="M1841" s="651">
        <v>2642.64</v>
      </c>
      <c r="N1841" s="650">
        <v>3</v>
      </c>
      <c r="O1841" s="731">
        <v>0.5</v>
      </c>
      <c r="P1841" s="651">
        <v>2642.64</v>
      </c>
      <c r="Q1841" s="666">
        <v>1</v>
      </c>
      <c r="R1841" s="650">
        <v>3</v>
      </c>
      <c r="S1841" s="666">
        <v>1</v>
      </c>
      <c r="T1841" s="731">
        <v>0.5</v>
      </c>
      <c r="U1841" s="689">
        <v>1</v>
      </c>
    </row>
    <row r="1842" spans="1:21" ht="14.4" customHeight="1" x14ac:dyDescent="0.3">
      <c r="A1842" s="649">
        <v>21</v>
      </c>
      <c r="B1842" s="650" t="s">
        <v>581</v>
      </c>
      <c r="C1842" s="650">
        <v>89301212</v>
      </c>
      <c r="D1842" s="729" t="s">
        <v>5559</v>
      </c>
      <c r="E1842" s="730" t="s">
        <v>3652</v>
      </c>
      <c r="F1842" s="650" t="s">
        <v>3625</v>
      </c>
      <c r="G1842" s="650" t="s">
        <v>3724</v>
      </c>
      <c r="H1842" s="650" t="s">
        <v>582</v>
      </c>
      <c r="I1842" s="650" t="s">
        <v>1330</v>
      </c>
      <c r="J1842" s="650" t="s">
        <v>3729</v>
      </c>
      <c r="K1842" s="650" t="s">
        <v>3730</v>
      </c>
      <c r="L1842" s="651">
        <v>1629.03</v>
      </c>
      <c r="M1842" s="651">
        <v>4887.09</v>
      </c>
      <c r="N1842" s="650">
        <v>3</v>
      </c>
      <c r="O1842" s="731">
        <v>0.5</v>
      </c>
      <c r="P1842" s="651">
        <v>4887.09</v>
      </c>
      <c r="Q1842" s="666">
        <v>1</v>
      </c>
      <c r="R1842" s="650">
        <v>3</v>
      </c>
      <c r="S1842" s="666">
        <v>1</v>
      </c>
      <c r="T1842" s="731">
        <v>0.5</v>
      </c>
      <c r="U1842" s="689">
        <v>1</v>
      </c>
    </row>
    <row r="1843" spans="1:21" ht="14.4" customHeight="1" x14ac:dyDescent="0.3">
      <c r="A1843" s="649">
        <v>21</v>
      </c>
      <c r="B1843" s="650" t="s">
        <v>581</v>
      </c>
      <c r="C1843" s="650">
        <v>89301212</v>
      </c>
      <c r="D1843" s="729" t="s">
        <v>5559</v>
      </c>
      <c r="E1843" s="730" t="s">
        <v>3652</v>
      </c>
      <c r="F1843" s="650" t="s">
        <v>3625</v>
      </c>
      <c r="G1843" s="650" t="s">
        <v>3724</v>
      </c>
      <c r="H1843" s="650" t="s">
        <v>582</v>
      </c>
      <c r="I1843" s="650" t="s">
        <v>1330</v>
      </c>
      <c r="J1843" s="650" t="s">
        <v>3729</v>
      </c>
      <c r="K1843" s="650" t="s">
        <v>3730</v>
      </c>
      <c r="L1843" s="651">
        <v>1030.1500000000001</v>
      </c>
      <c r="M1843" s="651">
        <v>3090.4500000000003</v>
      </c>
      <c r="N1843" s="650">
        <v>3</v>
      </c>
      <c r="O1843" s="731">
        <v>1</v>
      </c>
      <c r="P1843" s="651">
        <v>3090.4500000000003</v>
      </c>
      <c r="Q1843" s="666">
        <v>1</v>
      </c>
      <c r="R1843" s="650">
        <v>3</v>
      </c>
      <c r="S1843" s="666">
        <v>1</v>
      </c>
      <c r="T1843" s="731">
        <v>1</v>
      </c>
      <c r="U1843" s="689">
        <v>1</v>
      </c>
    </row>
    <row r="1844" spans="1:21" ht="14.4" customHeight="1" x14ac:dyDescent="0.3">
      <c r="A1844" s="649">
        <v>21</v>
      </c>
      <c r="B1844" s="650" t="s">
        <v>581</v>
      </c>
      <c r="C1844" s="650">
        <v>89301212</v>
      </c>
      <c r="D1844" s="729" t="s">
        <v>5559</v>
      </c>
      <c r="E1844" s="730" t="s">
        <v>3652</v>
      </c>
      <c r="F1844" s="650" t="s">
        <v>3625</v>
      </c>
      <c r="G1844" s="650" t="s">
        <v>4537</v>
      </c>
      <c r="H1844" s="650" t="s">
        <v>582</v>
      </c>
      <c r="I1844" s="650" t="s">
        <v>5203</v>
      </c>
      <c r="J1844" s="650" t="s">
        <v>5204</v>
      </c>
      <c r="K1844" s="650" t="s">
        <v>4540</v>
      </c>
      <c r="L1844" s="651">
        <v>525.16999999999996</v>
      </c>
      <c r="M1844" s="651">
        <v>525.16999999999996</v>
      </c>
      <c r="N1844" s="650">
        <v>1</v>
      </c>
      <c r="O1844" s="731">
        <v>1</v>
      </c>
      <c r="P1844" s="651"/>
      <c r="Q1844" s="666">
        <v>0</v>
      </c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21</v>
      </c>
      <c r="B1845" s="650" t="s">
        <v>581</v>
      </c>
      <c r="C1845" s="650">
        <v>89301212</v>
      </c>
      <c r="D1845" s="729" t="s">
        <v>5559</v>
      </c>
      <c r="E1845" s="730" t="s">
        <v>3652</v>
      </c>
      <c r="F1845" s="650" t="s">
        <v>3625</v>
      </c>
      <c r="G1845" s="650" t="s">
        <v>3732</v>
      </c>
      <c r="H1845" s="650" t="s">
        <v>582</v>
      </c>
      <c r="I1845" s="650" t="s">
        <v>5205</v>
      </c>
      <c r="J1845" s="650" t="s">
        <v>2379</v>
      </c>
      <c r="K1845" s="650" t="s">
        <v>5206</v>
      </c>
      <c r="L1845" s="651">
        <v>205.5</v>
      </c>
      <c r="M1845" s="651">
        <v>205.5</v>
      </c>
      <c r="N1845" s="650">
        <v>1</v>
      </c>
      <c r="O1845" s="731">
        <v>0.5</v>
      </c>
      <c r="P1845" s="651"/>
      <c r="Q1845" s="666">
        <v>0</v>
      </c>
      <c r="R1845" s="650"/>
      <c r="S1845" s="666">
        <v>0</v>
      </c>
      <c r="T1845" s="731"/>
      <c r="U1845" s="689">
        <v>0</v>
      </c>
    </row>
    <row r="1846" spans="1:21" ht="14.4" customHeight="1" x14ac:dyDescent="0.3">
      <c r="A1846" s="649">
        <v>21</v>
      </c>
      <c r="B1846" s="650" t="s">
        <v>581</v>
      </c>
      <c r="C1846" s="650">
        <v>89301212</v>
      </c>
      <c r="D1846" s="729" t="s">
        <v>5559</v>
      </c>
      <c r="E1846" s="730" t="s">
        <v>3652</v>
      </c>
      <c r="F1846" s="650" t="s">
        <v>3625</v>
      </c>
      <c r="G1846" s="650" t="s">
        <v>3732</v>
      </c>
      <c r="H1846" s="650" t="s">
        <v>582</v>
      </c>
      <c r="I1846" s="650" t="s">
        <v>1002</v>
      </c>
      <c r="J1846" s="650" t="s">
        <v>3737</v>
      </c>
      <c r="K1846" s="650" t="s">
        <v>3738</v>
      </c>
      <c r="L1846" s="651">
        <v>66.599999999999994</v>
      </c>
      <c r="M1846" s="651">
        <v>532.79999999999995</v>
      </c>
      <c r="N1846" s="650">
        <v>8</v>
      </c>
      <c r="O1846" s="731">
        <v>5</v>
      </c>
      <c r="P1846" s="651">
        <v>266.39999999999998</v>
      </c>
      <c r="Q1846" s="666">
        <v>0.5</v>
      </c>
      <c r="R1846" s="650">
        <v>4</v>
      </c>
      <c r="S1846" s="666">
        <v>0.5</v>
      </c>
      <c r="T1846" s="731">
        <v>3.5</v>
      </c>
      <c r="U1846" s="689">
        <v>0.7</v>
      </c>
    </row>
    <row r="1847" spans="1:21" ht="14.4" customHeight="1" x14ac:dyDescent="0.3">
      <c r="A1847" s="649">
        <v>21</v>
      </c>
      <c r="B1847" s="650" t="s">
        <v>581</v>
      </c>
      <c r="C1847" s="650">
        <v>89301212</v>
      </c>
      <c r="D1847" s="729" t="s">
        <v>5559</v>
      </c>
      <c r="E1847" s="730" t="s">
        <v>3652</v>
      </c>
      <c r="F1847" s="650" t="s">
        <v>3625</v>
      </c>
      <c r="G1847" s="650" t="s">
        <v>3859</v>
      </c>
      <c r="H1847" s="650" t="s">
        <v>1839</v>
      </c>
      <c r="I1847" s="650" t="s">
        <v>1937</v>
      </c>
      <c r="J1847" s="650" t="s">
        <v>3501</v>
      </c>
      <c r="K1847" s="650" t="s">
        <v>3502</v>
      </c>
      <c r="L1847" s="651">
        <v>443.52</v>
      </c>
      <c r="M1847" s="651">
        <v>443.52</v>
      </c>
      <c r="N1847" s="650">
        <v>1</v>
      </c>
      <c r="O1847" s="731">
        <v>1</v>
      </c>
      <c r="P1847" s="651"/>
      <c r="Q1847" s="666">
        <v>0</v>
      </c>
      <c r="R1847" s="650"/>
      <c r="S1847" s="666">
        <v>0</v>
      </c>
      <c r="T1847" s="731"/>
      <c r="U1847" s="689">
        <v>0</v>
      </c>
    </row>
    <row r="1848" spans="1:21" ht="14.4" customHeight="1" x14ac:dyDescent="0.3">
      <c r="A1848" s="649">
        <v>21</v>
      </c>
      <c r="B1848" s="650" t="s">
        <v>581</v>
      </c>
      <c r="C1848" s="650">
        <v>89301212</v>
      </c>
      <c r="D1848" s="729" t="s">
        <v>5559</v>
      </c>
      <c r="E1848" s="730" t="s">
        <v>3652</v>
      </c>
      <c r="F1848" s="650" t="s">
        <v>3625</v>
      </c>
      <c r="G1848" s="650" t="s">
        <v>5207</v>
      </c>
      <c r="H1848" s="650" t="s">
        <v>582</v>
      </c>
      <c r="I1848" s="650" t="s">
        <v>5208</v>
      </c>
      <c r="J1848" s="650" t="s">
        <v>692</v>
      </c>
      <c r="K1848" s="650" t="s">
        <v>5209</v>
      </c>
      <c r="L1848" s="651">
        <v>0</v>
      </c>
      <c r="M1848" s="651">
        <v>0</v>
      </c>
      <c r="N1848" s="650">
        <v>2</v>
      </c>
      <c r="O1848" s="731">
        <v>0.5</v>
      </c>
      <c r="P1848" s="651"/>
      <c r="Q1848" s="666"/>
      <c r="R1848" s="650"/>
      <c r="S1848" s="666">
        <v>0</v>
      </c>
      <c r="T1848" s="731"/>
      <c r="U1848" s="689">
        <v>0</v>
      </c>
    </row>
    <row r="1849" spans="1:21" ht="14.4" customHeight="1" x14ac:dyDescent="0.3">
      <c r="A1849" s="649">
        <v>21</v>
      </c>
      <c r="B1849" s="650" t="s">
        <v>581</v>
      </c>
      <c r="C1849" s="650">
        <v>89301212</v>
      </c>
      <c r="D1849" s="729" t="s">
        <v>5559</v>
      </c>
      <c r="E1849" s="730" t="s">
        <v>3652</v>
      </c>
      <c r="F1849" s="650" t="s">
        <v>3625</v>
      </c>
      <c r="G1849" s="650" t="s">
        <v>5207</v>
      </c>
      <c r="H1849" s="650" t="s">
        <v>582</v>
      </c>
      <c r="I1849" s="650" t="s">
        <v>5210</v>
      </c>
      <c r="J1849" s="650" t="s">
        <v>5211</v>
      </c>
      <c r="K1849" s="650" t="s">
        <v>5212</v>
      </c>
      <c r="L1849" s="651">
        <v>0</v>
      </c>
      <c r="M1849" s="651">
        <v>0</v>
      </c>
      <c r="N1849" s="650">
        <v>1</v>
      </c>
      <c r="O1849" s="731">
        <v>0.5</v>
      </c>
      <c r="P1849" s="651">
        <v>0</v>
      </c>
      <c r="Q1849" s="666"/>
      <c r="R1849" s="650">
        <v>1</v>
      </c>
      <c r="S1849" s="666">
        <v>1</v>
      </c>
      <c r="T1849" s="731">
        <v>0.5</v>
      </c>
      <c r="U1849" s="689">
        <v>1</v>
      </c>
    </row>
    <row r="1850" spans="1:21" ht="14.4" customHeight="1" x14ac:dyDescent="0.3">
      <c r="A1850" s="649">
        <v>21</v>
      </c>
      <c r="B1850" s="650" t="s">
        <v>581</v>
      </c>
      <c r="C1850" s="650">
        <v>89301212</v>
      </c>
      <c r="D1850" s="729" t="s">
        <v>5559</v>
      </c>
      <c r="E1850" s="730" t="s">
        <v>3652</v>
      </c>
      <c r="F1850" s="650" t="s">
        <v>3625</v>
      </c>
      <c r="G1850" s="650" t="s">
        <v>5213</v>
      </c>
      <c r="H1850" s="650" t="s">
        <v>582</v>
      </c>
      <c r="I1850" s="650" t="s">
        <v>736</v>
      </c>
      <c r="J1850" s="650" t="s">
        <v>5214</v>
      </c>
      <c r="K1850" s="650" t="s">
        <v>5215</v>
      </c>
      <c r="L1850" s="651">
        <v>0</v>
      </c>
      <c r="M1850" s="651">
        <v>0</v>
      </c>
      <c r="N1850" s="650">
        <v>2</v>
      </c>
      <c r="O1850" s="731">
        <v>0.5</v>
      </c>
      <c r="P1850" s="651">
        <v>0</v>
      </c>
      <c r="Q1850" s="666"/>
      <c r="R1850" s="650">
        <v>2</v>
      </c>
      <c r="S1850" s="666">
        <v>1</v>
      </c>
      <c r="T1850" s="731">
        <v>0.5</v>
      </c>
      <c r="U1850" s="689">
        <v>1</v>
      </c>
    </row>
    <row r="1851" spans="1:21" ht="14.4" customHeight="1" x14ac:dyDescent="0.3">
      <c r="A1851" s="649">
        <v>21</v>
      </c>
      <c r="B1851" s="650" t="s">
        <v>581</v>
      </c>
      <c r="C1851" s="650">
        <v>89301212</v>
      </c>
      <c r="D1851" s="729" t="s">
        <v>5559</v>
      </c>
      <c r="E1851" s="730" t="s">
        <v>3652</v>
      </c>
      <c r="F1851" s="650" t="s">
        <v>3625</v>
      </c>
      <c r="G1851" s="650" t="s">
        <v>4147</v>
      </c>
      <c r="H1851" s="650" t="s">
        <v>582</v>
      </c>
      <c r="I1851" s="650" t="s">
        <v>891</v>
      </c>
      <c r="J1851" s="650" t="s">
        <v>892</v>
      </c>
      <c r="K1851" s="650" t="s">
        <v>4545</v>
      </c>
      <c r="L1851" s="651">
        <v>163.9</v>
      </c>
      <c r="M1851" s="651">
        <v>7047.7000000000007</v>
      </c>
      <c r="N1851" s="650">
        <v>43</v>
      </c>
      <c r="O1851" s="731">
        <v>9</v>
      </c>
      <c r="P1851" s="651">
        <v>983.40000000000009</v>
      </c>
      <c r="Q1851" s="666">
        <v>0.13953488372093023</v>
      </c>
      <c r="R1851" s="650">
        <v>6</v>
      </c>
      <c r="S1851" s="666">
        <v>0.13953488372093023</v>
      </c>
      <c r="T1851" s="731">
        <v>2</v>
      </c>
      <c r="U1851" s="689">
        <v>0.22222222222222221</v>
      </c>
    </row>
    <row r="1852" spans="1:21" ht="14.4" customHeight="1" x14ac:dyDescent="0.3">
      <c r="A1852" s="649">
        <v>21</v>
      </c>
      <c r="B1852" s="650" t="s">
        <v>581</v>
      </c>
      <c r="C1852" s="650">
        <v>89301212</v>
      </c>
      <c r="D1852" s="729" t="s">
        <v>5559</v>
      </c>
      <c r="E1852" s="730" t="s">
        <v>3652</v>
      </c>
      <c r="F1852" s="650" t="s">
        <v>3625</v>
      </c>
      <c r="G1852" s="650" t="s">
        <v>4106</v>
      </c>
      <c r="H1852" s="650" t="s">
        <v>582</v>
      </c>
      <c r="I1852" s="650" t="s">
        <v>646</v>
      </c>
      <c r="J1852" s="650" t="s">
        <v>4107</v>
      </c>
      <c r="K1852" s="650" t="s">
        <v>3825</v>
      </c>
      <c r="L1852" s="651">
        <v>31.95</v>
      </c>
      <c r="M1852" s="651">
        <v>31.95</v>
      </c>
      <c r="N1852" s="650">
        <v>1</v>
      </c>
      <c r="O1852" s="731">
        <v>0.5</v>
      </c>
      <c r="P1852" s="651">
        <v>31.95</v>
      </c>
      <c r="Q1852" s="666">
        <v>1</v>
      </c>
      <c r="R1852" s="650">
        <v>1</v>
      </c>
      <c r="S1852" s="666">
        <v>1</v>
      </c>
      <c r="T1852" s="731">
        <v>0.5</v>
      </c>
      <c r="U1852" s="689">
        <v>1</v>
      </c>
    </row>
    <row r="1853" spans="1:21" ht="14.4" customHeight="1" x14ac:dyDescent="0.3">
      <c r="A1853" s="649">
        <v>21</v>
      </c>
      <c r="B1853" s="650" t="s">
        <v>581</v>
      </c>
      <c r="C1853" s="650">
        <v>89301212</v>
      </c>
      <c r="D1853" s="729" t="s">
        <v>5559</v>
      </c>
      <c r="E1853" s="730" t="s">
        <v>3652</v>
      </c>
      <c r="F1853" s="650" t="s">
        <v>3625</v>
      </c>
      <c r="G1853" s="650" t="s">
        <v>3964</v>
      </c>
      <c r="H1853" s="650" t="s">
        <v>582</v>
      </c>
      <c r="I1853" s="650" t="s">
        <v>4899</v>
      </c>
      <c r="J1853" s="650" t="s">
        <v>4900</v>
      </c>
      <c r="K1853" s="650" t="s">
        <v>835</v>
      </c>
      <c r="L1853" s="651">
        <v>56.23</v>
      </c>
      <c r="M1853" s="651">
        <v>56.23</v>
      </c>
      <c r="N1853" s="650">
        <v>1</v>
      </c>
      <c r="O1853" s="731">
        <v>0.5</v>
      </c>
      <c r="P1853" s="651"/>
      <c r="Q1853" s="666">
        <v>0</v>
      </c>
      <c r="R1853" s="650"/>
      <c r="S1853" s="666">
        <v>0</v>
      </c>
      <c r="T1853" s="731"/>
      <c r="U1853" s="689">
        <v>0</v>
      </c>
    </row>
    <row r="1854" spans="1:21" ht="14.4" customHeight="1" x14ac:dyDescent="0.3">
      <c r="A1854" s="649">
        <v>21</v>
      </c>
      <c r="B1854" s="650" t="s">
        <v>581</v>
      </c>
      <c r="C1854" s="650">
        <v>89301212</v>
      </c>
      <c r="D1854" s="729" t="s">
        <v>5559</v>
      </c>
      <c r="E1854" s="730" t="s">
        <v>3652</v>
      </c>
      <c r="F1854" s="650" t="s">
        <v>3625</v>
      </c>
      <c r="G1854" s="650" t="s">
        <v>4710</v>
      </c>
      <c r="H1854" s="650" t="s">
        <v>582</v>
      </c>
      <c r="I1854" s="650" t="s">
        <v>1298</v>
      </c>
      <c r="J1854" s="650" t="s">
        <v>4711</v>
      </c>
      <c r="K1854" s="650" t="s">
        <v>4712</v>
      </c>
      <c r="L1854" s="651">
        <v>0</v>
      </c>
      <c r="M1854" s="651">
        <v>0</v>
      </c>
      <c r="N1854" s="650">
        <v>1</v>
      </c>
      <c r="O1854" s="731">
        <v>1</v>
      </c>
      <c r="P1854" s="651">
        <v>0</v>
      </c>
      <c r="Q1854" s="666"/>
      <c r="R1854" s="650">
        <v>1</v>
      </c>
      <c r="S1854" s="666">
        <v>1</v>
      </c>
      <c r="T1854" s="731">
        <v>1</v>
      </c>
      <c r="U1854" s="689">
        <v>1</v>
      </c>
    </row>
    <row r="1855" spans="1:21" ht="14.4" customHeight="1" x14ac:dyDescent="0.3">
      <c r="A1855" s="649">
        <v>21</v>
      </c>
      <c r="B1855" s="650" t="s">
        <v>581</v>
      </c>
      <c r="C1855" s="650">
        <v>89301212</v>
      </c>
      <c r="D1855" s="729" t="s">
        <v>5559</v>
      </c>
      <c r="E1855" s="730" t="s">
        <v>3652</v>
      </c>
      <c r="F1855" s="650" t="s">
        <v>3625</v>
      </c>
      <c r="G1855" s="650" t="s">
        <v>3679</v>
      </c>
      <c r="H1855" s="650" t="s">
        <v>582</v>
      </c>
      <c r="I1855" s="650" t="s">
        <v>2443</v>
      </c>
      <c r="J1855" s="650" t="s">
        <v>2444</v>
      </c>
      <c r="K1855" s="650" t="s">
        <v>2445</v>
      </c>
      <c r="L1855" s="651">
        <v>24.22</v>
      </c>
      <c r="M1855" s="651">
        <v>96.88</v>
      </c>
      <c r="N1855" s="650">
        <v>4</v>
      </c>
      <c r="O1855" s="731">
        <v>4</v>
      </c>
      <c r="P1855" s="651">
        <v>48.44</v>
      </c>
      <c r="Q1855" s="666">
        <v>0.5</v>
      </c>
      <c r="R1855" s="650">
        <v>2</v>
      </c>
      <c r="S1855" s="666">
        <v>0.5</v>
      </c>
      <c r="T1855" s="731">
        <v>2</v>
      </c>
      <c r="U1855" s="689">
        <v>0.5</v>
      </c>
    </row>
    <row r="1856" spans="1:21" ht="14.4" customHeight="1" x14ac:dyDescent="0.3">
      <c r="A1856" s="649">
        <v>21</v>
      </c>
      <c r="B1856" s="650" t="s">
        <v>581</v>
      </c>
      <c r="C1856" s="650">
        <v>89301212</v>
      </c>
      <c r="D1856" s="729" t="s">
        <v>5559</v>
      </c>
      <c r="E1856" s="730" t="s">
        <v>3652</v>
      </c>
      <c r="F1856" s="650" t="s">
        <v>3625</v>
      </c>
      <c r="G1856" s="650" t="s">
        <v>3679</v>
      </c>
      <c r="H1856" s="650" t="s">
        <v>582</v>
      </c>
      <c r="I1856" s="650" t="s">
        <v>776</v>
      </c>
      <c r="J1856" s="650" t="s">
        <v>777</v>
      </c>
      <c r="K1856" s="650" t="s">
        <v>4361</v>
      </c>
      <c r="L1856" s="651">
        <v>40.36</v>
      </c>
      <c r="M1856" s="651">
        <v>80.72</v>
      </c>
      <c r="N1856" s="650">
        <v>2</v>
      </c>
      <c r="O1856" s="731">
        <v>1.5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21</v>
      </c>
      <c r="B1857" s="650" t="s">
        <v>581</v>
      </c>
      <c r="C1857" s="650">
        <v>89301212</v>
      </c>
      <c r="D1857" s="729" t="s">
        <v>5559</v>
      </c>
      <c r="E1857" s="730" t="s">
        <v>3652</v>
      </c>
      <c r="F1857" s="650" t="s">
        <v>3625</v>
      </c>
      <c r="G1857" s="650" t="s">
        <v>3679</v>
      </c>
      <c r="H1857" s="650" t="s">
        <v>582</v>
      </c>
      <c r="I1857" s="650" t="s">
        <v>4111</v>
      </c>
      <c r="J1857" s="650" t="s">
        <v>2444</v>
      </c>
      <c r="K1857" s="650" t="s">
        <v>2445</v>
      </c>
      <c r="L1857" s="651">
        <v>24.22</v>
      </c>
      <c r="M1857" s="651">
        <v>24.22</v>
      </c>
      <c r="N1857" s="650">
        <v>1</v>
      </c>
      <c r="O1857" s="731">
        <v>1</v>
      </c>
      <c r="P1857" s="651">
        <v>24.22</v>
      </c>
      <c r="Q1857" s="666">
        <v>1</v>
      </c>
      <c r="R1857" s="650">
        <v>1</v>
      </c>
      <c r="S1857" s="666">
        <v>1</v>
      </c>
      <c r="T1857" s="731">
        <v>1</v>
      </c>
      <c r="U1857" s="689">
        <v>1</v>
      </c>
    </row>
    <row r="1858" spans="1:21" ht="14.4" customHeight="1" x14ac:dyDescent="0.3">
      <c r="A1858" s="649">
        <v>21</v>
      </c>
      <c r="B1858" s="650" t="s">
        <v>581</v>
      </c>
      <c r="C1858" s="650">
        <v>89301212</v>
      </c>
      <c r="D1858" s="729" t="s">
        <v>5559</v>
      </c>
      <c r="E1858" s="730" t="s">
        <v>3652</v>
      </c>
      <c r="F1858" s="650" t="s">
        <v>3625</v>
      </c>
      <c r="G1858" s="650" t="s">
        <v>3862</v>
      </c>
      <c r="H1858" s="650" t="s">
        <v>582</v>
      </c>
      <c r="I1858" s="650" t="s">
        <v>5216</v>
      </c>
      <c r="J1858" s="650" t="s">
        <v>4448</v>
      </c>
      <c r="K1858" s="650" t="s">
        <v>5217</v>
      </c>
      <c r="L1858" s="651">
        <v>0</v>
      </c>
      <c r="M1858" s="651">
        <v>0</v>
      </c>
      <c r="N1858" s="650">
        <v>1</v>
      </c>
      <c r="O1858" s="731">
        <v>1</v>
      </c>
      <c r="P1858" s="651">
        <v>0</v>
      </c>
      <c r="Q1858" s="666"/>
      <c r="R1858" s="650">
        <v>1</v>
      </c>
      <c r="S1858" s="666">
        <v>1</v>
      </c>
      <c r="T1858" s="731">
        <v>1</v>
      </c>
      <c r="U1858" s="689">
        <v>1</v>
      </c>
    </row>
    <row r="1859" spans="1:21" ht="14.4" customHeight="1" x14ac:dyDescent="0.3">
      <c r="A1859" s="649">
        <v>21</v>
      </c>
      <c r="B1859" s="650" t="s">
        <v>581</v>
      </c>
      <c r="C1859" s="650">
        <v>89301212</v>
      </c>
      <c r="D1859" s="729" t="s">
        <v>5559</v>
      </c>
      <c r="E1859" s="730" t="s">
        <v>3652</v>
      </c>
      <c r="F1859" s="650" t="s">
        <v>3625</v>
      </c>
      <c r="G1859" s="650" t="s">
        <v>3862</v>
      </c>
      <c r="H1859" s="650" t="s">
        <v>582</v>
      </c>
      <c r="I1859" s="650" t="s">
        <v>5218</v>
      </c>
      <c r="J1859" s="650" t="s">
        <v>5219</v>
      </c>
      <c r="K1859" s="650" t="s">
        <v>5217</v>
      </c>
      <c r="L1859" s="651">
        <v>81.84</v>
      </c>
      <c r="M1859" s="651">
        <v>81.84</v>
      </c>
      <c r="N1859" s="650">
        <v>1</v>
      </c>
      <c r="O1859" s="731">
        <v>0.5</v>
      </c>
      <c r="P1859" s="651">
        <v>81.84</v>
      </c>
      <c r="Q1859" s="666">
        <v>1</v>
      </c>
      <c r="R1859" s="650">
        <v>1</v>
      </c>
      <c r="S1859" s="666">
        <v>1</v>
      </c>
      <c r="T1859" s="731">
        <v>0.5</v>
      </c>
      <c r="U1859" s="689">
        <v>1</v>
      </c>
    </row>
    <row r="1860" spans="1:21" ht="14.4" customHeight="1" x14ac:dyDescent="0.3">
      <c r="A1860" s="649">
        <v>21</v>
      </c>
      <c r="B1860" s="650" t="s">
        <v>581</v>
      </c>
      <c r="C1860" s="650">
        <v>89301212</v>
      </c>
      <c r="D1860" s="729" t="s">
        <v>5559</v>
      </c>
      <c r="E1860" s="730" t="s">
        <v>3652</v>
      </c>
      <c r="F1860" s="650" t="s">
        <v>3625</v>
      </c>
      <c r="G1860" s="650" t="s">
        <v>4204</v>
      </c>
      <c r="H1860" s="650" t="s">
        <v>1839</v>
      </c>
      <c r="I1860" s="650" t="s">
        <v>4205</v>
      </c>
      <c r="J1860" s="650" t="s">
        <v>4206</v>
      </c>
      <c r="K1860" s="650" t="s">
        <v>4207</v>
      </c>
      <c r="L1860" s="651">
        <v>2449.89</v>
      </c>
      <c r="M1860" s="651">
        <v>14699.34</v>
      </c>
      <c r="N1860" s="650">
        <v>6</v>
      </c>
      <c r="O1860" s="731">
        <v>2</v>
      </c>
      <c r="P1860" s="651">
        <v>14699.34</v>
      </c>
      <c r="Q1860" s="666">
        <v>1</v>
      </c>
      <c r="R1860" s="650">
        <v>6</v>
      </c>
      <c r="S1860" s="666">
        <v>1</v>
      </c>
      <c r="T1860" s="731">
        <v>2</v>
      </c>
      <c r="U1860" s="689">
        <v>1</v>
      </c>
    </row>
    <row r="1861" spans="1:21" ht="14.4" customHeight="1" x14ac:dyDescent="0.3">
      <c r="A1861" s="649">
        <v>21</v>
      </c>
      <c r="B1861" s="650" t="s">
        <v>581</v>
      </c>
      <c r="C1861" s="650">
        <v>89301212</v>
      </c>
      <c r="D1861" s="729" t="s">
        <v>5559</v>
      </c>
      <c r="E1861" s="730" t="s">
        <v>3652</v>
      </c>
      <c r="F1861" s="650" t="s">
        <v>3625</v>
      </c>
      <c r="G1861" s="650" t="s">
        <v>4058</v>
      </c>
      <c r="H1861" s="650" t="s">
        <v>582</v>
      </c>
      <c r="I1861" s="650" t="s">
        <v>5220</v>
      </c>
      <c r="J1861" s="650" t="s">
        <v>3640</v>
      </c>
      <c r="K1861" s="650"/>
      <c r="L1861" s="651">
        <v>73.709999999999994</v>
      </c>
      <c r="M1861" s="651">
        <v>73.709999999999994</v>
      </c>
      <c r="N1861" s="650">
        <v>1</v>
      </c>
      <c r="O1861" s="731">
        <v>0.5</v>
      </c>
      <c r="P1861" s="651"/>
      <c r="Q1861" s="666">
        <v>0</v>
      </c>
      <c r="R1861" s="650"/>
      <c r="S1861" s="666">
        <v>0</v>
      </c>
      <c r="T1861" s="731"/>
      <c r="U1861" s="689">
        <v>0</v>
      </c>
    </row>
    <row r="1862" spans="1:21" ht="14.4" customHeight="1" x14ac:dyDescent="0.3">
      <c r="A1862" s="649">
        <v>21</v>
      </c>
      <c r="B1862" s="650" t="s">
        <v>581</v>
      </c>
      <c r="C1862" s="650">
        <v>89301212</v>
      </c>
      <c r="D1862" s="729" t="s">
        <v>5559</v>
      </c>
      <c r="E1862" s="730" t="s">
        <v>3652</v>
      </c>
      <c r="F1862" s="650" t="s">
        <v>3625</v>
      </c>
      <c r="G1862" s="650" t="s">
        <v>3901</v>
      </c>
      <c r="H1862" s="650" t="s">
        <v>582</v>
      </c>
      <c r="I1862" s="650" t="s">
        <v>1037</v>
      </c>
      <c r="J1862" s="650" t="s">
        <v>1038</v>
      </c>
      <c r="K1862" s="650" t="s">
        <v>3902</v>
      </c>
      <c r="L1862" s="651">
        <v>0</v>
      </c>
      <c r="M1862" s="651">
        <v>0</v>
      </c>
      <c r="N1862" s="650">
        <v>2</v>
      </c>
      <c r="O1862" s="731">
        <v>1</v>
      </c>
      <c r="P1862" s="651">
        <v>0</v>
      </c>
      <c r="Q1862" s="666"/>
      <c r="R1862" s="650">
        <v>2</v>
      </c>
      <c r="S1862" s="666">
        <v>1</v>
      </c>
      <c r="T1862" s="731">
        <v>1</v>
      </c>
      <c r="U1862" s="689">
        <v>1</v>
      </c>
    </row>
    <row r="1863" spans="1:21" ht="14.4" customHeight="1" x14ac:dyDescent="0.3">
      <c r="A1863" s="649">
        <v>21</v>
      </c>
      <c r="B1863" s="650" t="s">
        <v>581</v>
      </c>
      <c r="C1863" s="650">
        <v>89301212</v>
      </c>
      <c r="D1863" s="729" t="s">
        <v>5559</v>
      </c>
      <c r="E1863" s="730" t="s">
        <v>3652</v>
      </c>
      <c r="F1863" s="650" t="s">
        <v>3625</v>
      </c>
      <c r="G1863" s="650" t="s">
        <v>3901</v>
      </c>
      <c r="H1863" s="650" t="s">
        <v>582</v>
      </c>
      <c r="I1863" s="650" t="s">
        <v>3979</v>
      </c>
      <c r="J1863" s="650" t="s">
        <v>1038</v>
      </c>
      <c r="K1863" s="650" t="s">
        <v>3980</v>
      </c>
      <c r="L1863" s="651">
        <v>0</v>
      </c>
      <c r="M1863" s="651">
        <v>0</v>
      </c>
      <c r="N1863" s="650">
        <v>1</v>
      </c>
      <c r="O1863" s="731">
        <v>0.5</v>
      </c>
      <c r="P1863" s="651">
        <v>0</v>
      </c>
      <c r="Q1863" s="666"/>
      <c r="R1863" s="650">
        <v>1</v>
      </c>
      <c r="S1863" s="666">
        <v>1</v>
      </c>
      <c r="T1863" s="731">
        <v>0.5</v>
      </c>
      <c r="U1863" s="689">
        <v>1</v>
      </c>
    </row>
    <row r="1864" spans="1:21" ht="14.4" customHeight="1" x14ac:dyDescent="0.3">
      <c r="A1864" s="649">
        <v>21</v>
      </c>
      <c r="B1864" s="650" t="s">
        <v>581</v>
      </c>
      <c r="C1864" s="650">
        <v>89301212</v>
      </c>
      <c r="D1864" s="729" t="s">
        <v>5559</v>
      </c>
      <c r="E1864" s="730" t="s">
        <v>3652</v>
      </c>
      <c r="F1864" s="650" t="s">
        <v>3625</v>
      </c>
      <c r="G1864" s="650" t="s">
        <v>5221</v>
      </c>
      <c r="H1864" s="650" t="s">
        <v>582</v>
      </c>
      <c r="I1864" s="650" t="s">
        <v>5222</v>
      </c>
      <c r="J1864" s="650" t="s">
        <v>5223</v>
      </c>
      <c r="K1864" s="650" t="s">
        <v>5224</v>
      </c>
      <c r="L1864" s="651">
        <v>0</v>
      </c>
      <c r="M1864" s="651">
        <v>0</v>
      </c>
      <c r="N1864" s="650">
        <v>5</v>
      </c>
      <c r="O1864" s="731">
        <v>1</v>
      </c>
      <c r="P1864" s="651"/>
      <c r="Q1864" s="666"/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21</v>
      </c>
      <c r="B1865" s="650" t="s">
        <v>581</v>
      </c>
      <c r="C1865" s="650">
        <v>89301212</v>
      </c>
      <c r="D1865" s="729" t="s">
        <v>5559</v>
      </c>
      <c r="E1865" s="730" t="s">
        <v>3652</v>
      </c>
      <c r="F1865" s="650" t="s">
        <v>3625</v>
      </c>
      <c r="G1865" s="650" t="s">
        <v>5221</v>
      </c>
      <c r="H1865" s="650" t="s">
        <v>582</v>
      </c>
      <c r="I1865" s="650" t="s">
        <v>1503</v>
      </c>
      <c r="J1865" s="650" t="s">
        <v>5223</v>
      </c>
      <c r="K1865" s="650" t="s">
        <v>5224</v>
      </c>
      <c r="L1865" s="651">
        <v>209.33</v>
      </c>
      <c r="M1865" s="651">
        <v>1046.6500000000001</v>
      </c>
      <c r="N1865" s="650">
        <v>5</v>
      </c>
      <c r="O1865" s="731">
        <v>1</v>
      </c>
      <c r="P1865" s="651"/>
      <c r="Q1865" s="666">
        <v>0</v>
      </c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21</v>
      </c>
      <c r="B1866" s="650" t="s">
        <v>581</v>
      </c>
      <c r="C1866" s="650">
        <v>89301212</v>
      </c>
      <c r="D1866" s="729" t="s">
        <v>5559</v>
      </c>
      <c r="E1866" s="730" t="s">
        <v>3652</v>
      </c>
      <c r="F1866" s="650" t="s">
        <v>3625</v>
      </c>
      <c r="G1866" s="650" t="s">
        <v>3981</v>
      </c>
      <c r="H1866" s="650" t="s">
        <v>582</v>
      </c>
      <c r="I1866" s="650" t="s">
        <v>3982</v>
      </c>
      <c r="J1866" s="650" t="s">
        <v>3983</v>
      </c>
      <c r="K1866" s="650" t="s">
        <v>2831</v>
      </c>
      <c r="L1866" s="651">
        <v>10256.77</v>
      </c>
      <c r="M1866" s="651">
        <v>82054.160000000018</v>
      </c>
      <c r="N1866" s="650">
        <v>8</v>
      </c>
      <c r="O1866" s="731">
        <v>8</v>
      </c>
      <c r="P1866" s="651">
        <v>71797.390000000014</v>
      </c>
      <c r="Q1866" s="666">
        <v>0.875</v>
      </c>
      <c r="R1866" s="650">
        <v>7</v>
      </c>
      <c r="S1866" s="666">
        <v>0.875</v>
      </c>
      <c r="T1866" s="731">
        <v>7</v>
      </c>
      <c r="U1866" s="689">
        <v>0.875</v>
      </c>
    </row>
    <row r="1867" spans="1:21" ht="14.4" customHeight="1" x14ac:dyDescent="0.3">
      <c r="A1867" s="649">
        <v>21</v>
      </c>
      <c r="B1867" s="650" t="s">
        <v>581</v>
      </c>
      <c r="C1867" s="650">
        <v>89301212</v>
      </c>
      <c r="D1867" s="729" t="s">
        <v>5559</v>
      </c>
      <c r="E1867" s="730" t="s">
        <v>3652</v>
      </c>
      <c r="F1867" s="650" t="s">
        <v>3625</v>
      </c>
      <c r="G1867" s="650" t="s">
        <v>3981</v>
      </c>
      <c r="H1867" s="650" t="s">
        <v>1839</v>
      </c>
      <c r="I1867" s="650" t="s">
        <v>4216</v>
      </c>
      <c r="J1867" s="650" t="s">
        <v>4217</v>
      </c>
      <c r="K1867" s="650" t="s">
        <v>2831</v>
      </c>
      <c r="L1867" s="651">
        <v>10256.77</v>
      </c>
      <c r="M1867" s="651">
        <v>20513.54</v>
      </c>
      <c r="N1867" s="650">
        <v>2</v>
      </c>
      <c r="O1867" s="731">
        <v>2</v>
      </c>
      <c r="P1867" s="651">
        <v>20513.54</v>
      </c>
      <c r="Q1867" s="666">
        <v>1</v>
      </c>
      <c r="R1867" s="650">
        <v>2</v>
      </c>
      <c r="S1867" s="666">
        <v>1</v>
      </c>
      <c r="T1867" s="731">
        <v>2</v>
      </c>
      <c r="U1867" s="689">
        <v>1</v>
      </c>
    </row>
    <row r="1868" spans="1:21" ht="14.4" customHeight="1" x14ac:dyDescent="0.3">
      <c r="A1868" s="649">
        <v>21</v>
      </c>
      <c r="B1868" s="650" t="s">
        <v>581</v>
      </c>
      <c r="C1868" s="650">
        <v>89301212</v>
      </c>
      <c r="D1868" s="729" t="s">
        <v>5559</v>
      </c>
      <c r="E1868" s="730" t="s">
        <v>3652</v>
      </c>
      <c r="F1868" s="650" t="s">
        <v>3625</v>
      </c>
      <c r="G1868" s="650" t="s">
        <v>3981</v>
      </c>
      <c r="H1868" s="650" t="s">
        <v>1839</v>
      </c>
      <c r="I1868" s="650" t="s">
        <v>4218</v>
      </c>
      <c r="J1868" s="650" t="s">
        <v>4217</v>
      </c>
      <c r="K1868" s="650" t="s">
        <v>2831</v>
      </c>
      <c r="L1868" s="651">
        <v>10256.77</v>
      </c>
      <c r="M1868" s="651">
        <v>30770.31</v>
      </c>
      <c r="N1868" s="650">
        <v>3</v>
      </c>
      <c r="O1868" s="731">
        <v>3</v>
      </c>
      <c r="P1868" s="651">
        <v>20513.54</v>
      </c>
      <c r="Q1868" s="666">
        <v>0.66666666666666663</v>
      </c>
      <c r="R1868" s="650">
        <v>2</v>
      </c>
      <c r="S1868" s="666">
        <v>0.66666666666666663</v>
      </c>
      <c r="T1868" s="731">
        <v>2</v>
      </c>
      <c r="U1868" s="689">
        <v>0.66666666666666663</v>
      </c>
    </row>
    <row r="1869" spans="1:21" ht="14.4" customHeight="1" x14ac:dyDescent="0.3">
      <c r="A1869" s="649">
        <v>21</v>
      </c>
      <c r="B1869" s="650" t="s">
        <v>581</v>
      </c>
      <c r="C1869" s="650">
        <v>89301212</v>
      </c>
      <c r="D1869" s="729" t="s">
        <v>5559</v>
      </c>
      <c r="E1869" s="730" t="s">
        <v>3652</v>
      </c>
      <c r="F1869" s="650" t="s">
        <v>3625</v>
      </c>
      <c r="G1869" s="650" t="s">
        <v>3981</v>
      </c>
      <c r="H1869" s="650" t="s">
        <v>1839</v>
      </c>
      <c r="I1869" s="650" t="s">
        <v>5225</v>
      </c>
      <c r="J1869" s="650" t="s">
        <v>5226</v>
      </c>
      <c r="K1869" s="650" t="s">
        <v>5227</v>
      </c>
      <c r="L1869" s="651">
        <v>6154.06</v>
      </c>
      <c r="M1869" s="651">
        <v>6154.06</v>
      </c>
      <c r="N1869" s="650">
        <v>1</v>
      </c>
      <c r="O1869" s="731">
        <v>1</v>
      </c>
      <c r="P1869" s="651">
        <v>6154.06</v>
      </c>
      <c r="Q1869" s="666">
        <v>1</v>
      </c>
      <c r="R1869" s="650">
        <v>1</v>
      </c>
      <c r="S1869" s="666">
        <v>1</v>
      </c>
      <c r="T1869" s="731">
        <v>1</v>
      </c>
      <c r="U1869" s="689">
        <v>1</v>
      </c>
    </row>
    <row r="1870" spans="1:21" ht="14.4" customHeight="1" x14ac:dyDescent="0.3">
      <c r="A1870" s="649">
        <v>21</v>
      </c>
      <c r="B1870" s="650" t="s">
        <v>581</v>
      </c>
      <c r="C1870" s="650">
        <v>89301212</v>
      </c>
      <c r="D1870" s="729" t="s">
        <v>5559</v>
      </c>
      <c r="E1870" s="730" t="s">
        <v>3652</v>
      </c>
      <c r="F1870" s="650" t="s">
        <v>3625</v>
      </c>
      <c r="G1870" s="650" t="s">
        <v>3981</v>
      </c>
      <c r="H1870" s="650" t="s">
        <v>1839</v>
      </c>
      <c r="I1870" s="650" t="s">
        <v>5228</v>
      </c>
      <c r="J1870" s="650" t="s">
        <v>4217</v>
      </c>
      <c r="K1870" s="650" t="s">
        <v>3531</v>
      </c>
      <c r="L1870" s="651">
        <v>0</v>
      </c>
      <c r="M1870" s="651">
        <v>0</v>
      </c>
      <c r="N1870" s="650">
        <v>1</v>
      </c>
      <c r="O1870" s="731">
        <v>1</v>
      </c>
      <c r="P1870" s="651">
        <v>0</v>
      </c>
      <c r="Q1870" s="666"/>
      <c r="R1870" s="650">
        <v>1</v>
      </c>
      <c r="S1870" s="666">
        <v>1</v>
      </c>
      <c r="T1870" s="731">
        <v>1</v>
      </c>
      <c r="U1870" s="689">
        <v>1</v>
      </c>
    </row>
    <row r="1871" spans="1:21" ht="14.4" customHeight="1" x14ac:dyDescent="0.3">
      <c r="A1871" s="649">
        <v>21</v>
      </c>
      <c r="B1871" s="650" t="s">
        <v>581</v>
      </c>
      <c r="C1871" s="650">
        <v>89301212</v>
      </c>
      <c r="D1871" s="729" t="s">
        <v>5559</v>
      </c>
      <c r="E1871" s="730" t="s">
        <v>3652</v>
      </c>
      <c r="F1871" s="650" t="s">
        <v>3625</v>
      </c>
      <c r="G1871" s="650" t="s">
        <v>5047</v>
      </c>
      <c r="H1871" s="650" t="s">
        <v>582</v>
      </c>
      <c r="I1871" s="650" t="s">
        <v>5048</v>
      </c>
      <c r="J1871" s="650" t="s">
        <v>5049</v>
      </c>
      <c r="K1871" s="650" t="s">
        <v>3541</v>
      </c>
      <c r="L1871" s="651">
        <v>364.22</v>
      </c>
      <c r="M1871" s="651">
        <v>364.22</v>
      </c>
      <c r="N1871" s="650">
        <v>1</v>
      </c>
      <c r="O1871" s="731">
        <v>1</v>
      </c>
      <c r="P1871" s="651">
        <v>364.22</v>
      </c>
      <c r="Q1871" s="666">
        <v>1</v>
      </c>
      <c r="R1871" s="650">
        <v>1</v>
      </c>
      <c r="S1871" s="666">
        <v>1</v>
      </c>
      <c r="T1871" s="731">
        <v>1</v>
      </c>
      <c r="U1871" s="689">
        <v>1</v>
      </c>
    </row>
    <row r="1872" spans="1:21" ht="14.4" customHeight="1" x14ac:dyDescent="0.3">
      <c r="A1872" s="649">
        <v>21</v>
      </c>
      <c r="B1872" s="650" t="s">
        <v>581</v>
      </c>
      <c r="C1872" s="650">
        <v>89301212</v>
      </c>
      <c r="D1872" s="729" t="s">
        <v>5559</v>
      </c>
      <c r="E1872" s="730" t="s">
        <v>3652</v>
      </c>
      <c r="F1872" s="650" t="s">
        <v>3625</v>
      </c>
      <c r="G1872" s="650" t="s">
        <v>4219</v>
      </c>
      <c r="H1872" s="650" t="s">
        <v>1839</v>
      </c>
      <c r="I1872" s="650" t="s">
        <v>2252</v>
      </c>
      <c r="J1872" s="650" t="s">
        <v>2253</v>
      </c>
      <c r="K1872" s="650" t="s">
        <v>3458</v>
      </c>
      <c r="L1872" s="651">
        <v>116.8</v>
      </c>
      <c r="M1872" s="651">
        <v>350.4</v>
      </c>
      <c r="N1872" s="650">
        <v>3</v>
      </c>
      <c r="O1872" s="731">
        <v>3</v>
      </c>
      <c r="P1872" s="651">
        <v>233.6</v>
      </c>
      <c r="Q1872" s="666">
        <v>0.66666666666666674</v>
      </c>
      <c r="R1872" s="650">
        <v>2</v>
      </c>
      <c r="S1872" s="666">
        <v>0.66666666666666663</v>
      </c>
      <c r="T1872" s="731">
        <v>2</v>
      </c>
      <c r="U1872" s="689">
        <v>0.66666666666666663</v>
      </c>
    </row>
    <row r="1873" spans="1:21" ht="14.4" customHeight="1" x14ac:dyDescent="0.3">
      <c r="A1873" s="649">
        <v>21</v>
      </c>
      <c r="B1873" s="650" t="s">
        <v>581</v>
      </c>
      <c r="C1873" s="650">
        <v>89301212</v>
      </c>
      <c r="D1873" s="729" t="s">
        <v>5559</v>
      </c>
      <c r="E1873" s="730" t="s">
        <v>3652</v>
      </c>
      <c r="F1873" s="650" t="s">
        <v>3625</v>
      </c>
      <c r="G1873" s="650" t="s">
        <v>4219</v>
      </c>
      <c r="H1873" s="650" t="s">
        <v>1839</v>
      </c>
      <c r="I1873" s="650" t="s">
        <v>4724</v>
      </c>
      <c r="J1873" s="650" t="s">
        <v>2253</v>
      </c>
      <c r="K1873" s="650" t="s">
        <v>4725</v>
      </c>
      <c r="L1873" s="651">
        <v>0</v>
      </c>
      <c r="M1873" s="651">
        <v>0</v>
      </c>
      <c r="N1873" s="650">
        <v>1</v>
      </c>
      <c r="O1873" s="731">
        <v>1</v>
      </c>
      <c r="P1873" s="651">
        <v>0</v>
      </c>
      <c r="Q1873" s="666"/>
      <c r="R1873" s="650">
        <v>1</v>
      </c>
      <c r="S1873" s="666">
        <v>1</v>
      </c>
      <c r="T1873" s="731">
        <v>1</v>
      </c>
      <c r="U1873" s="689">
        <v>1</v>
      </c>
    </row>
    <row r="1874" spans="1:21" ht="14.4" customHeight="1" x14ac:dyDescent="0.3">
      <c r="A1874" s="649">
        <v>21</v>
      </c>
      <c r="B1874" s="650" t="s">
        <v>581</v>
      </c>
      <c r="C1874" s="650">
        <v>89301212</v>
      </c>
      <c r="D1874" s="729" t="s">
        <v>5559</v>
      </c>
      <c r="E1874" s="730" t="s">
        <v>3652</v>
      </c>
      <c r="F1874" s="650" t="s">
        <v>3625</v>
      </c>
      <c r="G1874" s="650" t="s">
        <v>4223</v>
      </c>
      <c r="H1874" s="650" t="s">
        <v>582</v>
      </c>
      <c r="I1874" s="650" t="s">
        <v>1123</v>
      </c>
      <c r="J1874" s="650" t="s">
        <v>1124</v>
      </c>
      <c r="K1874" s="650" t="s">
        <v>4224</v>
      </c>
      <c r="L1874" s="651">
        <v>51.62</v>
      </c>
      <c r="M1874" s="651">
        <v>309.71999999999997</v>
      </c>
      <c r="N1874" s="650">
        <v>6</v>
      </c>
      <c r="O1874" s="731">
        <v>2</v>
      </c>
      <c r="P1874" s="651"/>
      <c r="Q1874" s="666">
        <v>0</v>
      </c>
      <c r="R1874" s="650"/>
      <c r="S1874" s="666">
        <v>0</v>
      </c>
      <c r="T1874" s="731"/>
      <c r="U1874" s="689">
        <v>0</v>
      </c>
    </row>
    <row r="1875" spans="1:21" ht="14.4" customHeight="1" x14ac:dyDescent="0.3">
      <c r="A1875" s="649">
        <v>21</v>
      </c>
      <c r="B1875" s="650" t="s">
        <v>581</v>
      </c>
      <c r="C1875" s="650">
        <v>89301212</v>
      </c>
      <c r="D1875" s="729" t="s">
        <v>5559</v>
      </c>
      <c r="E1875" s="730" t="s">
        <v>3652</v>
      </c>
      <c r="F1875" s="650" t="s">
        <v>3625</v>
      </c>
      <c r="G1875" s="650" t="s">
        <v>5229</v>
      </c>
      <c r="H1875" s="650" t="s">
        <v>582</v>
      </c>
      <c r="I1875" s="650" t="s">
        <v>5230</v>
      </c>
      <c r="J1875" s="650" t="s">
        <v>5231</v>
      </c>
      <c r="K1875" s="650" t="s">
        <v>5232</v>
      </c>
      <c r="L1875" s="651">
        <v>55.71</v>
      </c>
      <c r="M1875" s="651">
        <v>167.13</v>
      </c>
      <c r="N1875" s="650">
        <v>3</v>
      </c>
      <c r="O1875" s="731">
        <v>2</v>
      </c>
      <c r="P1875" s="651">
        <v>167.13</v>
      </c>
      <c r="Q1875" s="666">
        <v>1</v>
      </c>
      <c r="R1875" s="650">
        <v>3</v>
      </c>
      <c r="S1875" s="666">
        <v>1</v>
      </c>
      <c r="T1875" s="731">
        <v>2</v>
      </c>
      <c r="U1875" s="689">
        <v>1</v>
      </c>
    </row>
    <row r="1876" spans="1:21" ht="14.4" customHeight="1" x14ac:dyDescent="0.3">
      <c r="A1876" s="649">
        <v>21</v>
      </c>
      <c r="B1876" s="650" t="s">
        <v>581</v>
      </c>
      <c r="C1876" s="650">
        <v>89301212</v>
      </c>
      <c r="D1876" s="729" t="s">
        <v>5559</v>
      </c>
      <c r="E1876" s="730" t="s">
        <v>3652</v>
      </c>
      <c r="F1876" s="650" t="s">
        <v>3625</v>
      </c>
      <c r="G1876" s="650" t="s">
        <v>4364</v>
      </c>
      <c r="H1876" s="650" t="s">
        <v>582</v>
      </c>
      <c r="I1876" s="650" t="s">
        <v>5233</v>
      </c>
      <c r="J1876" s="650" t="s">
        <v>3640</v>
      </c>
      <c r="K1876" s="650"/>
      <c r="L1876" s="651">
        <v>0</v>
      </c>
      <c r="M1876" s="651">
        <v>0</v>
      </c>
      <c r="N1876" s="650">
        <v>1</v>
      </c>
      <c r="O1876" s="731">
        <v>0.5</v>
      </c>
      <c r="P1876" s="651">
        <v>0</v>
      </c>
      <c r="Q1876" s="666"/>
      <c r="R1876" s="650">
        <v>1</v>
      </c>
      <c r="S1876" s="666">
        <v>1</v>
      </c>
      <c r="T1876" s="731">
        <v>0.5</v>
      </c>
      <c r="U1876" s="689">
        <v>1</v>
      </c>
    </row>
    <row r="1877" spans="1:21" ht="14.4" customHeight="1" x14ac:dyDescent="0.3">
      <c r="A1877" s="649">
        <v>21</v>
      </c>
      <c r="B1877" s="650" t="s">
        <v>581</v>
      </c>
      <c r="C1877" s="650">
        <v>89301212</v>
      </c>
      <c r="D1877" s="729" t="s">
        <v>5559</v>
      </c>
      <c r="E1877" s="730" t="s">
        <v>3652</v>
      </c>
      <c r="F1877" s="650" t="s">
        <v>3625</v>
      </c>
      <c r="G1877" s="650" t="s">
        <v>3754</v>
      </c>
      <c r="H1877" s="650" t="s">
        <v>582</v>
      </c>
      <c r="I1877" s="650" t="s">
        <v>871</v>
      </c>
      <c r="J1877" s="650" t="s">
        <v>3755</v>
      </c>
      <c r="K1877" s="650" t="s">
        <v>3756</v>
      </c>
      <c r="L1877" s="651">
        <v>72.05</v>
      </c>
      <c r="M1877" s="651">
        <v>576.4</v>
      </c>
      <c r="N1877" s="650">
        <v>8</v>
      </c>
      <c r="O1877" s="731">
        <v>3</v>
      </c>
      <c r="P1877" s="651">
        <v>360.25</v>
      </c>
      <c r="Q1877" s="666">
        <v>0.625</v>
      </c>
      <c r="R1877" s="650">
        <v>5</v>
      </c>
      <c r="S1877" s="666">
        <v>0.625</v>
      </c>
      <c r="T1877" s="731">
        <v>1.5</v>
      </c>
      <c r="U1877" s="689">
        <v>0.5</v>
      </c>
    </row>
    <row r="1878" spans="1:21" ht="14.4" customHeight="1" x14ac:dyDescent="0.3">
      <c r="A1878" s="649">
        <v>21</v>
      </c>
      <c r="B1878" s="650" t="s">
        <v>581</v>
      </c>
      <c r="C1878" s="650">
        <v>89301212</v>
      </c>
      <c r="D1878" s="729" t="s">
        <v>5559</v>
      </c>
      <c r="E1878" s="730" t="s">
        <v>3652</v>
      </c>
      <c r="F1878" s="650" t="s">
        <v>3625</v>
      </c>
      <c r="G1878" s="650" t="s">
        <v>3754</v>
      </c>
      <c r="H1878" s="650" t="s">
        <v>582</v>
      </c>
      <c r="I1878" s="650" t="s">
        <v>871</v>
      </c>
      <c r="J1878" s="650" t="s">
        <v>3755</v>
      </c>
      <c r="K1878" s="650" t="s">
        <v>3756</v>
      </c>
      <c r="L1878" s="651">
        <v>77.36</v>
      </c>
      <c r="M1878" s="651">
        <v>77.36</v>
      </c>
      <c r="N1878" s="650">
        <v>1</v>
      </c>
      <c r="O1878" s="731">
        <v>0.5</v>
      </c>
      <c r="P1878" s="651">
        <v>77.36</v>
      </c>
      <c r="Q1878" s="666">
        <v>1</v>
      </c>
      <c r="R1878" s="650">
        <v>1</v>
      </c>
      <c r="S1878" s="666">
        <v>1</v>
      </c>
      <c r="T1878" s="731">
        <v>0.5</v>
      </c>
      <c r="U1878" s="689">
        <v>1</v>
      </c>
    </row>
    <row r="1879" spans="1:21" ht="14.4" customHeight="1" x14ac:dyDescent="0.3">
      <c r="A1879" s="649">
        <v>21</v>
      </c>
      <c r="B1879" s="650" t="s">
        <v>581</v>
      </c>
      <c r="C1879" s="650">
        <v>89301212</v>
      </c>
      <c r="D1879" s="729" t="s">
        <v>5559</v>
      </c>
      <c r="E1879" s="730" t="s">
        <v>3652</v>
      </c>
      <c r="F1879" s="650" t="s">
        <v>3625</v>
      </c>
      <c r="G1879" s="650" t="s">
        <v>3754</v>
      </c>
      <c r="H1879" s="650" t="s">
        <v>582</v>
      </c>
      <c r="I1879" s="650" t="s">
        <v>3757</v>
      </c>
      <c r="J1879" s="650" t="s">
        <v>3755</v>
      </c>
      <c r="K1879" s="650" t="s">
        <v>3756</v>
      </c>
      <c r="L1879" s="651">
        <v>0</v>
      </c>
      <c r="M1879" s="651">
        <v>0</v>
      </c>
      <c r="N1879" s="650">
        <v>5</v>
      </c>
      <c r="O1879" s="731">
        <v>2</v>
      </c>
      <c r="P1879" s="651">
        <v>0</v>
      </c>
      <c r="Q1879" s="666"/>
      <c r="R1879" s="650">
        <v>5</v>
      </c>
      <c r="S1879" s="666">
        <v>1</v>
      </c>
      <c r="T1879" s="731">
        <v>2</v>
      </c>
      <c r="U1879" s="689">
        <v>1</v>
      </c>
    </row>
    <row r="1880" spans="1:21" ht="14.4" customHeight="1" x14ac:dyDescent="0.3">
      <c r="A1880" s="649">
        <v>21</v>
      </c>
      <c r="B1880" s="650" t="s">
        <v>581</v>
      </c>
      <c r="C1880" s="650">
        <v>89301212</v>
      </c>
      <c r="D1880" s="729" t="s">
        <v>5559</v>
      </c>
      <c r="E1880" s="730" t="s">
        <v>3652</v>
      </c>
      <c r="F1880" s="650" t="s">
        <v>3625</v>
      </c>
      <c r="G1880" s="650" t="s">
        <v>3758</v>
      </c>
      <c r="H1880" s="650" t="s">
        <v>582</v>
      </c>
      <c r="I1880" s="650" t="s">
        <v>4811</v>
      </c>
      <c r="J1880" s="650" t="s">
        <v>4114</v>
      </c>
      <c r="K1880" s="650" t="s">
        <v>1774</v>
      </c>
      <c r="L1880" s="651">
        <v>0</v>
      </c>
      <c r="M1880" s="651">
        <v>0</v>
      </c>
      <c r="N1880" s="650">
        <v>1</v>
      </c>
      <c r="O1880" s="731">
        <v>0.5</v>
      </c>
      <c r="P1880" s="651"/>
      <c r="Q1880" s="666"/>
      <c r="R1880" s="650"/>
      <c r="S1880" s="666">
        <v>0</v>
      </c>
      <c r="T1880" s="731"/>
      <c r="U1880" s="689">
        <v>0</v>
      </c>
    </row>
    <row r="1881" spans="1:21" ht="14.4" customHeight="1" x14ac:dyDescent="0.3">
      <c r="A1881" s="649">
        <v>21</v>
      </c>
      <c r="B1881" s="650" t="s">
        <v>581</v>
      </c>
      <c r="C1881" s="650">
        <v>89301212</v>
      </c>
      <c r="D1881" s="729" t="s">
        <v>5559</v>
      </c>
      <c r="E1881" s="730" t="s">
        <v>3652</v>
      </c>
      <c r="F1881" s="650" t="s">
        <v>3625</v>
      </c>
      <c r="G1881" s="650" t="s">
        <v>3758</v>
      </c>
      <c r="H1881" s="650" t="s">
        <v>582</v>
      </c>
      <c r="I1881" s="650" t="s">
        <v>5234</v>
      </c>
      <c r="J1881" s="650" t="s">
        <v>5058</v>
      </c>
      <c r="K1881" s="650" t="s">
        <v>835</v>
      </c>
      <c r="L1881" s="651">
        <v>30.65</v>
      </c>
      <c r="M1881" s="651">
        <v>61.3</v>
      </c>
      <c r="N1881" s="650">
        <v>2</v>
      </c>
      <c r="O1881" s="731">
        <v>1.5</v>
      </c>
      <c r="P1881" s="651">
        <v>61.3</v>
      </c>
      <c r="Q1881" s="666">
        <v>1</v>
      </c>
      <c r="R1881" s="650">
        <v>2</v>
      </c>
      <c r="S1881" s="666">
        <v>1</v>
      </c>
      <c r="T1881" s="731">
        <v>1.5</v>
      </c>
      <c r="U1881" s="689">
        <v>1</v>
      </c>
    </row>
    <row r="1882" spans="1:21" ht="14.4" customHeight="1" x14ac:dyDescent="0.3">
      <c r="A1882" s="649">
        <v>21</v>
      </c>
      <c r="B1882" s="650" t="s">
        <v>581</v>
      </c>
      <c r="C1882" s="650">
        <v>89301212</v>
      </c>
      <c r="D1882" s="729" t="s">
        <v>5559</v>
      </c>
      <c r="E1882" s="730" t="s">
        <v>3652</v>
      </c>
      <c r="F1882" s="650" t="s">
        <v>3625</v>
      </c>
      <c r="G1882" s="650" t="s">
        <v>3758</v>
      </c>
      <c r="H1882" s="650" t="s">
        <v>582</v>
      </c>
      <c r="I1882" s="650" t="s">
        <v>5057</v>
      </c>
      <c r="J1882" s="650" t="s">
        <v>5058</v>
      </c>
      <c r="K1882" s="650" t="s">
        <v>5059</v>
      </c>
      <c r="L1882" s="651">
        <v>61.29</v>
      </c>
      <c r="M1882" s="651">
        <v>183.87</v>
      </c>
      <c r="N1882" s="650">
        <v>3</v>
      </c>
      <c r="O1882" s="731">
        <v>2.5</v>
      </c>
      <c r="P1882" s="651">
        <v>122.58</v>
      </c>
      <c r="Q1882" s="666">
        <v>0.66666666666666663</v>
      </c>
      <c r="R1882" s="650">
        <v>2</v>
      </c>
      <c r="S1882" s="666">
        <v>0.66666666666666663</v>
      </c>
      <c r="T1882" s="731">
        <v>1.5</v>
      </c>
      <c r="U1882" s="689">
        <v>0.6</v>
      </c>
    </row>
    <row r="1883" spans="1:21" ht="14.4" customHeight="1" x14ac:dyDescent="0.3">
      <c r="A1883" s="649">
        <v>21</v>
      </c>
      <c r="B1883" s="650" t="s">
        <v>581</v>
      </c>
      <c r="C1883" s="650">
        <v>89301212</v>
      </c>
      <c r="D1883" s="729" t="s">
        <v>5559</v>
      </c>
      <c r="E1883" s="730" t="s">
        <v>3652</v>
      </c>
      <c r="F1883" s="650" t="s">
        <v>3625</v>
      </c>
      <c r="G1883" s="650" t="s">
        <v>3758</v>
      </c>
      <c r="H1883" s="650" t="s">
        <v>582</v>
      </c>
      <c r="I1883" s="650" t="s">
        <v>5235</v>
      </c>
      <c r="J1883" s="650" t="s">
        <v>5058</v>
      </c>
      <c r="K1883" s="650" t="s">
        <v>839</v>
      </c>
      <c r="L1883" s="651">
        <v>12.26</v>
      </c>
      <c r="M1883" s="651">
        <v>12.26</v>
      </c>
      <c r="N1883" s="650">
        <v>1</v>
      </c>
      <c r="O1883" s="731">
        <v>1</v>
      </c>
      <c r="P1883" s="651"/>
      <c r="Q1883" s="666">
        <v>0</v>
      </c>
      <c r="R1883" s="650"/>
      <c r="S1883" s="666">
        <v>0</v>
      </c>
      <c r="T1883" s="731"/>
      <c r="U1883" s="689">
        <v>0</v>
      </c>
    </row>
    <row r="1884" spans="1:21" ht="14.4" customHeight="1" x14ac:dyDescent="0.3">
      <c r="A1884" s="649">
        <v>21</v>
      </c>
      <c r="B1884" s="650" t="s">
        <v>581</v>
      </c>
      <c r="C1884" s="650">
        <v>89301212</v>
      </c>
      <c r="D1884" s="729" t="s">
        <v>5559</v>
      </c>
      <c r="E1884" s="730" t="s">
        <v>3652</v>
      </c>
      <c r="F1884" s="650" t="s">
        <v>3625</v>
      </c>
      <c r="G1884" s="650" t="s">
        <v>3758</v>
      </c>
      <c r="H1884" s="650" t="s">
        <v>582</v>
      </c>
      <c r="I1884" s="650" t="s">
        <v>5236</v>
      </c>
      <c r="J1884" s="650" t="s">
        <v>4114</v>
      </c>
      <c r="K1884" s="650" t="s">
        <v>5237</v>
      </c>
      <c r="L1884" s="651">
        <v>34.31</v>
      </c>
      <c r="M1884" s="651">
        <v>34.31</v>
      </c>
      <c r="N1884" s="650">
        <v>1</v>
      </c>
      <c r="O1884" s="731">
        <v>0.5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21</v>
      </c>
      <c r="B1885" s="650" t="s">
        <v>581</v>
      </c>
      <c r="C1885" s="650">
        <v>89301212</v>
      </c>
      <c r="D1885" s="729" t="s">
        <v>5559</v>
      </c>
      <c r="E1885" s="730" t="s">
        <v>3652</v>
      </c>
      <c r="F1885" s="650" t="s">
        <v>3625</v>
      </c>
      <c r="G1885" s="650" t="s">
        <v>4368</v>
      </c>
      <c r="H1885" s="650" t="s">
        <v>582</v>
      </c>
      <c r="I1885" s="650" t="s">
        <v>4369</v>
      </c>
      <c r="J1885" s="650" t="s">
        <v>4370</v>
      </c>
      <c r="K1885" s="650" t="s">
        <v>3518</v>
      </c>
      <c r="L1885" s="651">
        <v>8264.7900000000009</v>
      </c>
      <c r="M1885" s="651">
        <v>24794.370000000003</v>
      </c>
      <c r="N1885" s="650">
        <v>3</v>
      </c>
      <c r="O1885" s="731">
        <v>2</v>
      </c>
      <c r="P1885" s="651">
        <v>24794.370000000003</v>
      </c>
      <c r="Q1885" s="666">
        <v>1</v>
      </c>
      <c r="R1885" s="650">
        <v>3</v>
      </c>
      <c r="S1885" s="666">
        <v>1</v>
      </c>
      <c r="T1885" s="731">
        <v>2</v>
      </c>
      <c r="U1885" s="689">
        <v>1</v>
      </c>
    </row>
    <row r="1886" spans="1:21" ht="14.4" customHeight="1" x14ac:dyDescent="0.3">
      <c r="A1886" s="649">
        <v>21</v>
      </c>
      <c r="B1886" s="650" t="s">
        <v>581</v>
      </c>
      <c r="C1886" s="650">
        <v>89301212</v>
      </c>
      <c r="D1886" s="729" t="s">
        <v>5559</v>
      </c>
      <c r="E1886" s="730" t="s">
        <v>3652</v>
      </c>
      <c r="F1886" s="650" t="s">
        <v>3625</v>
      </c>
      <c r="G1886" s="650" t="s">
        <v>3987</v>
      </c>
      <c r="H1886" s="650" t="s">
        <v>582</v>
      </c>
      <c r="I1886" s="650" t="s">
        <v>4457</v>
      </c>
      <c r="J1886" s="650" t="s">
        <v>4458</v>
      </c>
      <c r="K1886" s="650" t="s">
        <v>4459</v>
      </c>
      <c r="L1886" s="651">
        <v>6196.71</v>
      </c>
      <c r="M1886" s="651">
        <v>6196.71</v>
      </c>
      <c r="N1886" s="650">
        <v>1</v>
      </c>
      <c r="O1886" s="731">
        <v>1</v>
      </c>
      <c r="P1886" s="651"/>
      <c r="Q1886" s="666">
        <v>0</v>
      </c>
      <c r="R1886" s="650"/>
      <c r="S1886" s="666">
        <v>0</v>
      </c>
      <c r="T1886" s="731"/>
      <c r="U1886" s="689">
        <v>0</v>
      </c>
    </row>
    <row r="1887" spans="1:21" ht="14.4" customHeight="1" x14ac:dyDescent="0.3">
      <c r="A1887" s="649">
        <v>21</v>
      </c>
      <c r="B1887" s="650" t="s">
        <v>581</v>
      </c>
      <c r="C1887" s="650">
        <v>89301212</v>
      </c>
      <c r="D1887" s="729" t="s">
        <v>5559</v>
      </c>
      <c r="E1887" s="730" t="s">
        <v>3652</v>
      </c>
      <c r="F1887" s="650" t="s">
        <v>3625</v>
      </c>
      <c r="G1887" s="650" t="s">
        <v>3987</v>
      </c>
      <c r="H1887" s="650" t="s">
        <v>582</v>
      </c>
      <c r="I1887" s="650" t="s">
        <v>4460</v>
      </c>
      <c r="J1887" s="650" t="s">
        <v>4458</v>
      </c>
      <c r="K1887" s="650" t="s">
        <v>4459</v>
      </c>
      <c r="L1887" s="651">
        <v>6196.71</v>
      </c>
      <c r="M1887" s="651">
        <v>6196.71</v>
      </c>
      <c r="N1887" s="650">
        <v>1</v>
      </c>
      <c r="O1887" s="731">
        <v>1</v>
      </c>
      <c r="P1887" s="651">
        <v>6196.71</v>
      </c>
      <c r="Q1887" s="666">
        <v>1</v>
      </c>
      <c r="R1887" s="650">
        <v>1</v>
      </c>
      <c r="S1887" s="666">
        <v>1</v>
      </c>
      <c r="T1887" s="731">
        <v>1</v>
      </c>
      <c r="U1887" s="689">
        <v>1</v>
      </c>
    </row>
    <row r="1888" spans="1:21" ht="14.4" customHeight="1" x14ac:dyDescent="0.3">
      <c r="A1888" s="649">
        <v>21</v>
      </c>
      <c r="B1888" s="650" t="s">
        <v>581</v>
      </c>
      <c r="C1888" s="650">
        <v>89301212</v>
      </c>
      <c r="D1888" s="729" t="s">
        <v>5559</v>
      </c>
      <c r="E1888" s="730" t="s">
        <v>3652</v>
      </c>
      <c r="F1888" s="650" t="s">
        <v>3625</v>
      </c>
      <c r="G1888" s="650" t="s">
        <v>3867</v>
      </c>
      <c r="H1888" s="650" t="s">
        <v>582</v>
      </c>
      <c r="I1888" s="650" t="s">
        <v>2350</v>
      </c>
      <c r="J1888" s="650" t="s">
        <v>2351</v>
      </c>
      <c r="K1888" s="650" t="s">
        <v>5060</v>
      </c>
      <c r="L1888" s="651">
        <v>709.97</v>
      </c>
      <c r="M1888" s="651">
        <v>2129.91</v>
      </c>
      <c r="N1888" s="650">
        <v>3</v>
      </c>
      <c r="O1888" s="731">
        <v>1.5</v>
      </c>
      <c r="P1888" s="651">
        <v>2129.91</v>
      </c>
      <c r="Q1888" s="666">
        <v>1</v>
      </c>
      <c r="R1888" s="650">
        <v>3</v>
      </c>
      <c r="S1888" s="666">
        <v>1</v>
      </c>
      <c r="T1888" s="731">
        <v>1.5</v>
      </c>
      <c r="U1888" s="689">
        <v>1</v>
      </c>
    </row>
    <row r="1889" spans="1:21" ht="14.4" customHeight="1" x14ac:dyDescent="0.3">
      <c r="A1889" s="649">
        <v>21</v>
      </c>
      <c r="B1889" s="650" t="s">
        <v>581</v>
      </c>
      <c r="C1889" s="650">
        <v>89301212</v>
      </c>
      <c r="D1889" s="729" t="s">
        <v>5559</v>
      </c>
      <c r="E1889" s="730" t="s">
        <v>3652</v>
      </c>
      <c r="F1889" s="650" t="s">
        <v>3625</v>
      </c>
      <c r="G1889" s="650" t="s">
        <v>3867</v>
      </c>
      <c r="H1889" s="650" t="s">
        <v>582</v>
      </c>
      <c r="I1889" s="650" t="s">
        <v>2350</v>
      </c>
      <c r="J1889" s="650" t="s">
        <v>2351</v>
      </c>
      <c r="K1889" s="650" t="s">
        <v>5060</v>
      </c>
      <c r="L1889" s="651">
        <v>766.89</v>
      </c>
      <c r="M1889" s="651">
        <v>3834.45</v>
      </c>
      <c r="N1889" s="650">
        <v>5</v>
      </c>
      <c r="O1889" s="731">
        <v>2.5</v>
      </c>
      <c r="P1889" s="651">
        <v>3834.45</v>
      </c>
      <c r="Q1889" s="666">
        <v>1</v>
      </c>
      <c r="R1889" s="650">
        <v>5</v>
      </c>
      <c r="S1889" s="666">
        <v>1</v>
      </c>
      <c r="T1889" s="731">
        <v>2.5</v>
      </c>
      <c r="U1889" s="689">
        <v>1</v>
      </c>
    </row>
    <row r="1890" spans="1:21" ht="14.4" customHeight="1" x14ac:dyDescent="0.3">
      <c r="A1890" s="649">
        <v>21</v>
      </c>
      <c r="B1890" s="650" t="s">
        <v>581</v>
      </c>
      <c r="C1890" s="650">
        <v>89301212</v>
      </c>
      <c r="D1890" s="729" t="s">
        <v>5559</v>
      </c>
      <c r="E1890" s="730" t="s">
        <v>3652</v>
      </c>
      <c r="F1890" s="650" t="s">
        <v>3625</v>
      </c>
      <c r="G1890" s="650" t="s">
        <v>4225</v>
      </c>
      <c r="H1890" s="650" t="s">
        <v>1839</v>
      </c>
      <c r="I1890" s="650" t="s">
        <v>5238</v>
      </c>
      <c r="J1890" s="650" t="s">
        <v>5239</v>
      </c>
      <c r="K1890" s="650" t="s">
        <v>5240</v>
      </c>
      <c r="L1890" s="651">
        <v>48.98</v>
      </c>
      <c r="M1890" s="651">
        <v>195.92</v>
      </c>
      <c r="N1890" s="650">
        <v>4</v>
      </c>
      <c r="O1890" s="731">
        <v>1.5</v>
      </c>
      <c r="P1890" s="651"/>
      <c r="Q1890" s="666">
        <v>0</v>
      </c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21</v>
      </c>
      <c r="B1891" s="650" t="s">
        <v>581</v>
      </c>
      <c r="C1891" s="650">
        <v>89301212</v>
      </c>
      <c r="D1891" s="729" t="s">
        <v>5559</v>
      </c>
      <c r="E1891" s="730" t="s">
        <v>3652</v>
      </c>
      <c r="F1891" s="650" t="s">
        <v>3625</v>
      </c>
      <c r="G1891" s="650" t="s">
        <v>4225</v>
      </c>
      <c r="H1891" s="650" t="s">
        <v>1839</v>
      </c>
      <c r="I1891" s="650" t="s">
        <v>1866</v>
      </c>
      <c r="J1891" s="650" t="s">
        <v>3414</v>
      </c>
      <c r="K1891" s="650" t="s">
        <v>3415</v>
      </c>
      <c r="L1891" s="651">
        <v>97.97</v>
      </c>
      <c r="M1891" s="651">
        <v>97.97</v>
      </c>
      <c r="N1891" s="650">
        <v>1</v>
      </c>
      <c r="O1891" s="731">
        <v>1</v>
      </c>
      <c r="P1891" s="651">
        <v>97.97</v>
      </c>
      <c r="Q1891" s="666">
        <v>1</v>
      </c>
      <c r="R1891" s="650">
        <v>1</v>
      </c>
      <c r="S1891" s="666">
        <v>1</v>
      </c>
      <c r="T1891" s="731">
        <v>1</v>
      </c>
      <c r="U1891" s="689">
        <v>1</v>
      </c>
    </row>
    <row r="1892" spans="1:21" ht="14.4" customHeight="1" x14ac:dyDescent="0.3">
      <c r="A1892" s="649">
        <v>21</v>
      </c>
      <c r="B1892" s="650" t="s">
        <v>581</v>
      </c>
      <c r="C1892" s="650">
        <v>89301212</v>
      </c>
      <c r="D1892" s="729" t="s">
        <v>5559</v>
      </c>
      <c r="E1892" s="730" t="s">
        <v>3652</v>
      </c>
      <c r="F1892" s="650" t="s">
        <v>3625</v>
      </c>
      <c r="G1892" s="650" t="s">
        <v>3903</v>
      </c>
      <c r="H1892" s="650" t="s">
        <v>582</v>
      </c>
      <c r="I1892" s="650" t="s">
        <v>4371</v>
      </c>
      <c r="J1892" s="650" t="s">
        <v>1221</v>
      </c>
      <c r="K1892" s="650" t="s">
        <v>4372</v>
      </c>
      <c r="L1892" s="651">
        <v>0</v>
      </c>
      <c r="M1892" s="651">
        <v>0</v>
      </c>
      <c r="N1892" s="650">
        <v>17</v>
      </c>
      <c r="O1892" s="731">
        <v>9.5</v>
      </c>
      <c r="P1892" s="651">
        <v>0</v>
      </c>
      <c r="Q1892" s="666"/>
      <c r="R1892" s="650">
        <v>11</v>
      </c>
      <c r="S1892" s="666">
        <v>0.6470588235294118</v>
      </c>
      <c r="T1892" s="731">
        <v>7.5</v>
      </c>
      <c r="U1892" s="689">
        <v>0.78947368421052633</v>
      </c>
    </row>
    <row r="1893" spans="1:21" ht="14.4" customHeight="1" x14ac:dyDescent="0.3">
      <c r="A1893" s="649">
        <v>21</v>
      </c>
      <c r="B1893" s="650" t="s">
        <v>581</v>
      </c>
      <c r="C1893" s="650">
        <v>89301212</v>
      </c>
      <c r="D1893" s="729" t="s">
        <v>5559</v>
      </c>
      <c r="E1893" s="730" t="s">
        <v>3652</v>
      </c>
      <c r="F1893" s="650" t="s">
        <v>3625</v>
      </c>
      <c r="G1893" s="650" t="s">
        <v>3762</v>
      </c>
      <c r="H1893" s="650" t="s">
        <v>1839</v>
      </c>
      <c r="I1893" s="650" t="s">
        <v>2121</v>
      </c>
      <c r="J1893" s="650" t="s">
        <v>2122</v>
      </c>
      <c r="K1893" s="650" t="s">
        <v>3490</v>
      </c>
      <c r="L1893" s="651">
        <v>804.58</v>
      </c>
      <c r="M1893" s="651">
        <v>107009.14</v>
      </c>
      <c r="N1893" s="650">
        <v>133</v>
      </c>
      <c r="O1893" s="731">
        <v>46</v>
      </c>
      <c r="P1893" s="651">
        <v>69193.87999999999</v>
      </c>
      <c r="Q1893" s="666">
        <v>0.64661654135338342</v>
      </c>
      <c r="R1893" s="650">
        <v>86</v>
      </c>
      <c r="S1893" s="666">
        <v>0.64661654135338342</v>
      </c>
      <c r="T1893" s="731">
        <v>30</v>
      </c>
      <c r="U1893" s="689">
        <v>0.65217391304347827</v>
      </c>
    </row>
    <row r="1894" spans="1:21" ht="14.4" customHeight="1" x14ac:dyDescent="0.3">
      <c r="A1894" s="649">
        <v>21</v>
      </c>
      <c r="B1894" s="650" t="s">
        <v>581</v>
      </c>
      <c r="C1894" s="650">
        <v>89301212</v>
      </c>
      <c r="D1894" s="729" t="s">
        <v>5559</v>
      </c>
      <c r="E1894" s="730" t="s">
        <v>3652</v>
      </c>
      <c r="F1894" s="650" t="s">
        <v>3625</v>
      </c>
      <c r="G1894" s="650" t="s">
        <v>4912</v>
      </c>
      <c r="H1894" s="650" t="s">
        <v>582</v>
      </c>
      <c r="I1894" s="650" t="s">
        <v>5241</v>
      </c>
      <c r="J1894" s="650" t="s">
        <v>5242</v>
      </c>
      <c r="K1894" s="650" t="s">
        <v>4361</v>
      </c>
      <c r="L1894" s="651">
        <v>1224.1500000000001</v>
      </c>
      <c r="M1894" s="651">
        <v>1224.1500000000001</v>
      </c>
      <c r="N1894" s="650">
        <v>1</v>
      </c>
      <c r="O1894" s="731">
        <v>0.5</v>
      </c>
      <c r="P1894" s="651">
        <v>1224.1500000000001</v>
      </c>
      <c r="Q1894" s="666">
        <v>1</v>
      </c>
      <c r="R1894" s="650">
        <v>1</v>
      </c>
      <c r="S1894" s="666">
        <v>1</v>
      </c>
      <c r="T1894" s="731">
        <v>0.5</v>
      </c>
      <c r="U1894" s="689">
        <v>1</v>
      </c>
    </row>
    <row r="1895" spans="1:21" ht="14.4" customHeight="1" x14ac:dyDescent="0.3">
      <c r="A1895" s="649">
        <v>21</v>
      </c>
      <c r="B1895" s="650" t="s">
        <v>581</v>
      </c>
      <c r="C1895" s="650">
        <v>89301212</v>
      </c>
      <c r="D1895" s="729" t="s">
        <v>5559</v>
      </c>
      <c r="E1895" s="730" t="s">
        <v>3652</v>
      </c>
      <c r="F1895" s="650" t="s">
        <v>3625</v>
      </c>
      <c r="G1895" s="650" t="s">
        <v>4912</v>
      </c>
      <c r="H1895" s="650" t="s">
        <v>582</v>
      </c>
      <c r="I1895" s="650" t="s">
        <v>5243</v>
      </c>
      <c r="J1895" s="650" t="s">
        <v>5242</v>
      </c>
      <c r="K1895" s="650" t="s">
        <v>5244</v>
      </c>
      <c r="L1895" s="651">
        <v>0</v>
      </c>
      <c r="M1895" s="651">
        <v>0</v>
      </c>
      <c r="N1895" s="650">
        <v>1</v>
      </c>
      <c r="O1895" s="731">
        <v>0.5</v>
      </c>
      <c r="P1895" s="651"/>
      <c r="Q1895" s="666"/>
      <c r="R1895" s="650"/>
      <c r="S1895" s="666">
        <v>0</v>
      </c>
      <c r="T1895" s="731"/>
      <c r="U1895" s="689">
        <v>0</v>
      </c>
    </row>
    <row r="1896" spans="1:21" ht="14.4" customHeight="1" x14ac:dyDescent="0.3">
      <c r="A1896" s="649">
        <v>21</v>
      </c>
      <c r="B1896" s="650" t="s">
        <v>581</v>
      </c>
      <c r="C1896" s="650">
        <v>89301212</v>
      </c>
      <c r="D1896" s="729" t="s">
        <v>5559</v>
      </c>
      <c r="E1896" s="730" t="s">
        <v>3652</v>
      </c>
      <c r="F1896" s="650" t="s">
        <v>3625</v>
      </c>
      <c r="G1896" s="650" t="s">
        <v>5245</v>
      </c>
      <c r="H1896" s="650" t="s">
        <v>582</v>
      </c>
      <c r="I1896" s="650" t="s">
        <v>5246</v>
      </c>
      <c r="J1896" s="650" t="s">
        <v>1530</v>
      </c>
      <c r="K1896" s="650" t="s">
        <v>5247</v>
      </c>
      <c r="L1896" s="651">
        <v>66.13</v>
      </c>
      <c r="M1896" s="651">
        <v>66.13</v>
      </c>
      <c r="N1896" s="650">
        <v>1</v>
      </c>
      <c r="O1896" s="731">
        <v>0.5</v>
      </c>
      <c r="P1896" s="651">
        <v>66.13</v>
      </c>
      <c r="Q1896" s="666">
        <v>1</v>
      </c>
      <c r="R1896" s="650">
        <v>1</v>
      </c>
      <c r="S1896" s="666">
        <v>1</v>
      </c>
      <c r="T1896" s="731">
        <v>0.5</v>
      </c>
      <c r="U1896" s="689">
        <v>1</v>
      </c>
    </row>
    <row r="1897" spans="1:21" ht="14.4" customHeight="1" x14ac:dyDescent="0.3">
      <c r="A1897" s="649">
        <v>21</v>
      </c>
      <c r="B1897" s="650" t="s">
        <v>581</v>
      </c>
      <c r="C1897" s="650">
        <v>89301212</v>
      </c>
      <c r="D1897" s="729" t="s">
        <v>5559</v>
      </c>
      <c r="E1897" s="730" t="s">
        <v>3652</v>
      </c>
      <c r="F1897" s="650" t="s">
        <v>3625</v>
      </c>
      <c r="G1897" s="650" t="s">
        <v>5245</v>
      </c>
      <c r="H1897" s="650" t="s">
        <v>582</v>
      </c>
      <c r="I1897" s="650" t="s">
        <v>5246</v>
      </c>
      <c r="J1897" s="650" t="s">
        <v>1530</v>
      </c>
      <c r="K1897" s="650" t="s">
        <v>5247</v>
      </c>
      <c r="L1897" s="651">
        <v>60.22</v>
      </c>
      <c r="M1897" s="651">
        <v>120.44</v>
      </c>
      <c r="N1897" s="650">
        <v>2</v>
      </c>
      <c r="O1897" s="731">
        <v>1</v>
      </c>
      <c r="P1897" s="651">
        <v>120.44</v>
      </c>
      <c r="Q1897" s="666">
        <v>1</v>
      </c>
      <c r="R1897" s="650">
        <v>2</v>
      </c>
      <c r="S1897" s="666">
        <v>1</v>
      </c>
      <c r="T1897" s="731">
        <v>1</v>
      </c>
      <c r="U1897" s="689">
        <v>1</v>
      </c>
    </row>
    <row r="1898" spans="1:21" ht="14.4" customHeight="1" x14ac:dyDescent="0.3">
      <c r="A1898" s="649">
        <v>21</v>
      </c>
      <c r="B1898" s="650" t="s">
        <v>581</v>
      </c>
      <c r="C1898" s="650">
        <v>89301212</v>
      </c>
      <c r="D1898" s="729" t="s">
        <v>5559</v>
      </c>
      <c r="E1898" s="730" t="s">
        <v>3652</v>
      </c>
      <c r="F1898" s="650" t="s">
        <v>3625</v>
      </c>
      <c r="G1898" s="650" t="s">
        <v>4121</v>
      </c>
      <c r="H1898" s="650" t="s">
        <v>1839</v>
      </c>
      <c r="I1898" s="650" t="s">
        <v>4373</v>
      </c>
      <c r="J1898" s="650" t="s">
        <v>2321</v>
      </c>
      <c r="K1898" s="650" t="s">
        <v>4374</v>
      </c>
      <c r="L1898" s="651">
        <v>65.069999999999993</v>
      </c>
      <c r="M1898" s="651">
        <v>65.069999999999993</v>
      </c>
      <c r="N1898" s="650">
        <v>1</v>
      </c>
      <c r="O1898" s="731">
        <v>0.5</v>
      </c>
      <c r="P1898" s="651">
        <v>65.069999999999993</v>
      </c>
      <c r="Q1898" s="666">
        <v>1</v>
      </c>
      <c r="R1898" s="650">
        <v>1</v>
      </c>
      <c r="S1898" s="666">
        <v>1</v>
      </c>
      <c r="T1898" s="731">
        <v>0.5</v>
      </c>
      <c r="U1898" s="689">
        <v>1</v>
      </c>
    </row>
    <row r="1899" spans="1:21" ht="14.4" customHeight="1" x14ac:dyDescent="0.3">
      <c r="A1899" s="649">
        <v>21</v>
      </c>
      <c r="B1899" s="650" t="s">
        <v>581</v>
      </c>
      <c r="C1899" s="650">
        <v>89301212</v>
      </c>
      <c r="D1899" s="729" t="s">
        <v>5559</v>
      </c>
      <c r="E1899" s="730" t="s">
        <v>3652</v>
      </c>
      <c r="F1899" s="650" t="s">
        <v>3625</v>
      </c>
      <c r="G1899" s="650" t="s">
        <v>4121</v>
      </c>
      <c r="H1899" s="650" t="s">
        <v>582</v>
      </c>
      <c r="I1899" s="650" t="s">
        <v>5248</v>
      </c>
      <c r="J1899" s="650" t="s">
        <v>4123</v>
      </c>
      <c r="K1899" s="650" t="s">
        <v>5249</v>
      </c>
      <c r="L1899" s="651">
        <v>0</v>
      </c>
      <c r="M1899" s="651">
        <v>0</v>
      </c>
      <c r="N1899" s="650">
        <v>1</v>
      </c>
      <c r="O1899" s="731">
        <v>0.5</v>
      </c>
      <c r="P1899" s="651">
        <v>0</v>
      </c>
      <c r="Q1899" s="666"/>
      <c r="R1899" s="650">
        <v>1</v>
      </c>
      <c r="S1899" s="666">
        <v>1</v>
      </c>
      <c r="T1899" s="731">
        <v>0.5</v>
      </c>
      <c r="U1899" s="689">
        <v>1</v>
      </c>
    </row>
    <row r="1900" spans="1:21" ht="14.4" customHeight="1" x14ac:dyDescent="0.3">
      <c r="A1900" s="649">
        <v>21</v>
      </c>
      <c r="B1900" s="650" t="s">
        <v>581</v>
      </c>
      <c r="C1900" s="650">
        <v>89301212</v>
      </c>
      <c r="D1900" s="729" t="s">
        <v>5559</v>
      </c>
      <c r="E1900" s="730" t="s">
        <v>3652</v>
      </c>
      <c r="F1900" s="650" t="s">
        <v>3625</v>
      </c>
      <c r="G1900" s="650" t="s">
        <v>4121</v>
      </c>
      <c r="H1900" s="650" t="s">
        <v>1839</v>
      </c>
      <c r="I1900" s="650" t="s">
        <v>4122</v>
      </c>
      <c r="J1900" s="650" t="s">
        <v>4123</v>
      </c>
      <c r="K1900" s="650" t="s">
        <v>4124</v>
      </c>
      <c r="L1900" s="651">
        <v>50.57</v>
      </c>
      <c r="M1900" s="651">
        <v>50.57</v>
      </c>
      <c r="N1900" s="650">
        <v>1</v>
      </c>
      <c r="O1900" s="731">
        <v>1</v>
      </c>
      <c r="P1900" s="651">
        <v>50.57</v>
      </c>
      <c r="Q1900" s="666">
        <v>1</v>
      </c>
      <c r="R1900" s="650">
        <v>1</v>
      </c>
      <c r="S1900" s="666">
        <v>1</v>
      </c>
      <c r="T1900" s="731">
        <v>1</v>
      </c>
      <c r="U1900" s="689">
        <v>1</v>
      </c>
    </row>
    <row r="1901" spans="1:21" ht="14.4" customHeight="1" x14ac:dyDescent="0.3">
      <c r="A1901" s="649">
        <v>21</v>
      </c>
      <c r="B1901" s="650" t="s">
        <v>581</v>
      </c>
      <c r="C1901" s="650">
        <v>89301212</v>
      </c>
      <c r="D1901" s="729" t="s">
        <v>5559</v>
      </c>
      <c r="E1901" s="730" t="s">
        <v>3652</v>
      </c>
      <c r="F1901" s="650" t="s">
        <v>3625</v>
      </c>
      <c r="G1901" s="650" t="s">
        <v>4121</v>
      </c>
      <c r="H1901" s="650" t="s">
        <v>1839</v>
      </c>
      <c r="I1901" s="650" t="s">
        <v>5063</v>
      </c>
      <c r="J1901" s="650" t="s">
        <v>5064</v>
      </c>
      <c r="K1901" s="650" t="s">
        <v>5065</v>
      </c>
      <c r="L1901" s="651">
        <v>86.76</v>
      </c>
      <c r="M1901" s="651">
        <v>260.28000000000003</v>
      </c>
      <c r="N1901" s="650">
        <v>3</v>
      </c>
      <c r="O1901" s="731">
        <v>1.5</v>
      </c>
      <c r="P1901" s="651">
        <v>86.76</v>
      </c>
      <c r="Q1901" s="666">
        <v>0.33333333333333331</v>
      </c>
      <c r="R1901" s="650">
        <v>1</v>
      </c>
      <c r="S1901" s="666">
        <v>0.33333333333333331</v>
      </c>
      <c r="T1901" s="731">
        <v>0.5</v>
      </c>
      <c r="U1901" s="689">
        <v>0.33333333333333331</v>
      </c>
    </row>
    <row r="1902" spans="1:21" ht="14.4" customHeight="1" x14ac:dyDescent="0.3">
      <c r="A1902" s="649">
        <v>21</v>
      </c>
      <c r="B1902" s="650" t="s">
        <v>581</v>
      </c>
      <c r="C1902" s="650">
        <v>89301212</v>
      </c>
      <c r="D1902" s="729" t="s">
        <v>5559</v>
      </c>
      <c r="E1902" s="730" t="s">
        <v>3652</v>
      </c>
      <c r="F1902" s="650" t="s">
        <v>3625</v>
      </c>
      <c r="G1902" s="650" t="s">
        <v>4121</v>
      </c>
      <c r="H1902" s="650" t="s">
        <v>582</v>
      </c>
      <c r="I1902" s="650" t="s">
        <v>1155</v>
      </c>
      <c r="J1902" s="650" t="s">
        <v>5066</v>
      </c>
      <c r="K1902" s="650" t="s">
        <v>5067</v>
      </c>
      <c r="L1902" s="651">
        <v>50.57</v>
      </c>
      <c r="M1902" s="651">
        <v>50.57</v>
      </c>
      <c r="N1902" s="650">
        <v>1</v>
      </c>
      <c r="O1902" s="731">
        <v>1</v>
      </c>
      <c r="P1902" s="651"/>
      <c r="Q1902" s="666">
        <v>0</v>
      </c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21</v>
      </c>
      <c r="B1903" s="650" t="s">
        <v>581</v>
      </c>
      <c r="C1903" s="650">
        <v>89301212</v>
      </c>
      <c r="D1903" s="729" t="s">
        <v>5559</v>
      </c>
      <c r="E1903" s="730" t="s">
        <v>3652</v>
      </c>
      <c r="F1903" s="650" t="s">
        <v>3625</v>
      </c>
      <c r="G1903" s="650" t="s">
        <v>5250</v>
      </c>
      <c r="H1903" s="650" t="s">
        <v>582</v>
      </c>
      <c r="I1903" s="650" t="s">
        <v>5251</v>
      </c>
      <c r="J1903" s="650" t="s">
        <v>5252</v>
      </c>
      <c r="K1903" s="650" t="s">
        <v>4979</v>
      </c>
      <c r="L1903" s="651">
        <v>237.65</v>
      </c>
      <c r="M1903" s="651">
        <v>237.65</v>
      </c>
      <c r="N1903" s="650">
        <v>1</v>
      </c>
      <c r="O1903" s="731">
        <v>1</v>
      </c>
      <c r="P1903" s="651"/>
      <c r="Q1903" s="666">
        <v>0</v>
      </c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21</v>
      </c>
      <c r="B1904" s="650" t="s">
        <v>581</v>
      </c>
      <c r="C1904" s="650">
        <v>89301212</v>
      </c>
      <c r="D1904" s="729" t="s">
        <v>5559</v>
      </c>
      <c r="E1904" s="730" t="s">
        <v>3652</v>
      </c>
      <c r="F1904" s="650" t="s">
        <v>3625</v>
      </c>
      <c r="G1904" s="650" t="s">
        <v>4234</v>
      </c>
      <c r="H1904" s="650" t="s">
        <v>582</v>
      </c>
      <c r="I1904" s="650" t="s">
        <v>5253</v>
      </c>
      <c r="J1904" s="650" t="s">
        <v>5254</v>
      </c>
      <c r="K1904" s="650" t="s">
        <v>1756</v>
      </c>
      <c r="L1904" s="651">
        <v>100.62</v>
      </c>
      <c r="M1904" s="651">
        <v>201.24</v>
      </c>
      <c r="N1904" s="650">
        <v>2</v>
      </c>
      <c r="O1904" s="731">
        <v>0.5</v>
      </c>
      <c r="P1904" s="651">
        <v>201.24</v>
      </c>
      <c r="Q1904" s="666">
        <v>1</v>
      </c>
      <c r="R1904" s="650">
        <v>2</v>
      </c>
      <c r="S1904" s="666">
        <v>1</v>
      </c>
      <c r="T1904" s="731">
        <v>0.5</v>
      </c>
      <c r="U1904" s="689">
        <v>1</v>
      </c>
    </row>
    <row r="1905" spans="1:21" ht="14.4" customHeight="1" x14ac:dyDescent="0.3">
      <c r="A1905" s="649">
        <v>21</v>
      </c>
      <c r="B1905" s="650" t="s">
        <v>581</v>
      </c>
      <c r="C1905" s="650">
        <v>89301212</v>
      </c>
      <c r="D1905" s="729" t="s">
        <v>5559</v>
      </c>
      <c r="E1905" s="730" t="s">
        <v>3652</v>
      </c>
      <c r="F1905" s="650" t="s">
        <v>3625</v>
      </c>
      <c r="G1905" s="650" t="s">
        <v>3874</v>
      </c>
      <c r="H1905" s="650" t="s">
        <v>582</v>
      </c>
      <c r="I1905" s="650" t="s">
        <v>2392</v>
      </c>
      <c r="J1905" s="650" t="s">
        <v>2393</v>
      </c>
      <c r="K1905" s="650" t="s">
        <v>3875</v>
      </c>
      <c r="L1905" s="651">
        <v>242.93</v>
      </c>
      <c r="M1905" s="651">
        <v>4372.74</v>
      </c>
      <c r="N1905" s="650">
        <v>18</v>
      </c>
      <c r="O1905" s="731">
        <v>17.5</v>
      </c>
      <c r="P1905" s="651">
        <v>1214.6500000000001</v>
      </c>
      <c r="Q1905" s="666">
        <v>0.27777777777777779</v>
      </c>
      <c r="R1905" s="650">
        <v>5</v>
      </c>
      <c r="S1905" s="666">
        <v>0.27777777777777779</v>
      </c>
      <c r="T1905" s="731">
        <v>4.5</v>
      </c>
      <c r="U1905" s="689">
        <v>0.25714285714285712</v>
      </c>
    </row>
    <row r="1906" spans="1:21" ht="14.4" customHeight="1" x14ac:dyDescent="0.3">
      <c r="A1906" s="649">
        <v>21</v>
      </c>
      <c r="B1906" s="650" t="s">
        <v>581</v>
      </c>
      <c r="C1906" s="650">
        <v>89301212</v>
      </c>
      <c r="D1906" s="729" t="s">
        <v>5559</v>
      </c>
      <c r="E1906" s="730" t="s">
        <v>3652</v>
      </c>
      <c r="F1906" s="650" t="s">
        <v>3625</v>
      </c>
      <c r="G1906" s="650" t="s">
        <v>3767</v>
      </c>
      <c r="H1906" s="650" t="s">
        <v>582</v>
      </c>
      <c r="I1906" s="650" t="s">
        <v>1657</v>
      </c>
      <c r="J1906" s="650" t="s">
        <v>3771</v>
      </c>
      <c r="K1906" s="650" t="s">
        <v>3772</v>
      </c>
      <c r="L1906" s="651">
        <v>2344.4299999999998</v>
      </c>
      <c r="M1906" s="651">
        <v>37510.879999999997</v>
      </c>
      <c r="N1906" s="650">
        <v>16</v>
      </c>
      <c r="O1906" s="731">
        <v>11</v>
      </c>
      <c r="P1906" s="651">
        <v>28133.16</v>
      </c>
      <c r="Q1906" s="666">
        <v>0.75</v>
      </c>
      <c r="R1906" s="650">
        <v>12</v>
      </c>
      <c r="S1906" s="666">
        <v>0.75</v>
      </c>
      <c r="T1906" s="731">
        <v>7.5</v>
      </c>
      <c r="U1906" s="689">
        <v>0.68181818181818177</v>
      </c>
    </row>
    <row r="1907" spans="1:21" ht="14.4" customHeight="1" x14ac:dyDescent="0.3">
      <c r="A1907" s="649">
        <v>21</v>
      </c>
      <c r="B1907" s="650" t="s">
        <v>581</v>
      </c>
      <c r="C1907" s="650">
        <v>89301212</v>
      </c>
      <c r="D1907" s="729" t="s">
        <v>5559</v>
      </c>
      <c r="E1907" s="730" t="s">
        <v>3652</v>
      </c>
      <c r="F1907" s="650" t="s">
        <v>3625</v>
      </c>
      <c r="G1907" s="650" t="s">
        <v>3767</v>
      </c>
      <c r="H1907" s="650" t="s">
        <v>582</v>
      </c>
      <c r="I1907" s="650" t="s">
        <v>3991</v>
      </c>
      <c r="J1907" s="650" t="s">
        <v>3771</v>
      </c>
      <c r="K1907" s="650" t="s">
        <v>3992</v>
      </c>
      <c r="L1907" s="651">
        <v>0</v>
      </c>
      <c r="M1907" s="651">
        <v>0</v>
      </c>
      <c r="N1907" s="650">
        <v>5</v>
      </c>
      <c r="O1907" s="731">
        <v>4</v>
      </c>
      <c r="P1907" s="651">
        <v>0</v>
      </c>
      <c r="Q1907" s="666"/>
      <c r="R1907" s="650">
        <v>5</v>
      </c>
      <c r="S1907" s="666">
        <v>1</v>
      </c>
      <c r="T1907" s="731">
        <v>4</v>
      </c>
      <c r="U1907" s="689">
        <v>1</v>
      </c>
    </row>
    <row r="1908" spans="1:21" ht="14.4" customHeight="1" x14ac:dyDescent="0.3">
      <c r="A1908" s="649">
        <v>21</v>
      </c>
      <c r="B1908" s="650" t="s">
        <v>581</v>
      </c>
      <c r="C1908" s="650">
        <v>89301212</v>
      </c>
      <c r="D1908" s="729" t="s">
        <v>5559</v>
      </c>
      <c r="E1908" s="730" t="s">
        <v>3652</v>
      </c>
      <c r="F1908" s="650" t="s">
        <v>3625</v>
      </c>
      <c r="G1908" s="650" t="s">
        <v>3767</v>
      </c>
      <c r="H1908" s="650" t="s">
        <v>582</v>
      </c>
      <c r="I1908" s="650" t="s">
        <v>4377</v>
      </c>
      <c r="J1908" s="650" t="s">
        <v>3769</v>
      </c>
      <c r="K1908" s="650" t="s">
        <v>3770</v>
      </c>
      <c r="L1908" s="651">
        <v>1172.22</v>
      </c>
      <c r="M1908" s="651">
        <v>26961.060000000005</v>
      </c>
      <c r="N1908" s="650">
        <v>23</v>
      </c>
      <c r="O1908" s="731">
        <v>10.5</v>
      </c>
      <c r="P1908" s="651">
        <v>23444.400000000005</v>
      </c>
      <c r="Q1908" s="666">
        <v>0.86956521739130432</v>
      </c>
      <c r="R1908" s="650">
        <v>20</v>
      </c>
      <c r="S1908" s="666">
        <v>0.86956521739130432</v>
      </c>
      <c r="T1908" s="731">
        <v>8.5</v>
      </c>
      <c r="U1908" s="689">
        <v>0.80952380952380953</v>
      </c>
    </row>
    <row r="1909" spans="1:21" ht="14.4" customHeight="1" x14ac:dyDescent="0.3">
      <c r="A1909" s="649">
        <v>21</v>
      </c>
      <c r="B1909" s="650" t="s">
        <v>581</v>
      </c>
      <c r="C1909" s="650">
        <v>89301212</v>
      </c>
      <c r="D1909" s="729" t="s">
        <v>5559</v>
      </c>
      <c r="E1909" s="730" t="s">
        <v>3652</v>
      </c>
      <c r="F1909" s="650" t="s">
        <v>3625</v>
      </c>
      <c r="G1909" s="650" t="s">
        <v>4238</v>
      </c>
      <c r="H1909" s="650" t="s">
        <v>1839</v>
      </c>
      <c r="I1909" s="650" t="s">
        <v>5076</v>
      </c>
      <c r="J1909" s="650" t="s">
        <v>2885</v>
      </c>
      <c r="K1909" s="650" t="s">
        <v>2831</v>
      </c>
      <c r="L1909" s="651">
        <v>172.82</v>
      </c>
      <c r="M1909" s="651">
        <v>172.82</v>
      </c>
      <c r="N1909" s="650">
        <v>1</v>
      </c>
      <c r="O1909" s="731">
        <v>1</v>
      </c>
      <c r="P1909" s="651"/>
      <c r="Q1909" s="666">
        <v>0</v>
      </c>
      <c r="R1909" s="650"/>
      <c r="S1909" s="666">
        <v>0</v>
      </c>
      <c r="T1909" s="731"/>
      <c r="U1909" s="689">
        <v>0</v>
      </c>
    </row>
    <row r="1910" spans="1:21" ht="14.4" customHeight="1" x14ac:dyDescent="0.3">
      <c r="A1910" s="649">
        <v>21</v>
      </c>
      <c r="B1910" s="650" t="s">
        <v>581</v>
      </c>
      <c r="C1910" s="650">
        <v>89301212</v>
      </c>
      <c r="D1910" s="729" t="s">
        <v>5559</v>
      </c>
      <c r="E1910" s="730" t="s">
        <v>3652</v>
      </c>
      <c r="F1910" s="650" t="s">
        <v>3625</v>
      </c>
      <c r="G1910" s="650" t="s">
        <v>4238</v>
      </c>
      <c r="H1910" s="650" t="s">
        <v>1839</v>
      </c>
      <c r="I1910" s="650" t="s">
        <v>5076</v>
      </c>
      <c r="J1910" s="650" t="s">
        <v>2885</v>
      </c>
      <c r="K1910" s="650" t="s">
        <v>2831</v>
      </c>
      <c r="L1910" s="651">
        <v>106.31</v>
      </c>
      <c r="M1910" s="651">
        <v>106.31</v>
      </c>
      <c r="N1910" s="650">
        <v>1</v>
      </c>
      <c r="O1910" s="731">
        <v>1</v>
      </c>
      <c r="P1910" s="651">
        <v>106.31</v>
      </c>
      <c r="Q1910" s="666">
        <v>1</v>
      </c>
      <c r="R1910" s="650">
        <v>1</v>
      </c>
      <c r="S1910" s="666">
        <v>1</v>
      </c>
      <c r="T1910" s="731">
        <v>1</v>
      </c>
      <c r="U1910" s="689">
        <v>1</v>
      </c>
    </row>
    <row r="1911" spans="1:21" ht="14.4" customHeight="1" x14ac:dyDescent="0.3">
      <c r="A1911" s="649">
        <v>21</v>
      </c>
      <c r="B1911" s="650" t="s">
        <v>581</v>
      </c>
      <c r="C1911" s="650">
        <v>89301212</v>
      </c>
      <c r="D1911" s="729" t="s">
        <v>5559</v>
      </c>
      <c r="E1911" s="730" t="s">
        <v>3652</v>
      </c>
      <c r="F1911" s="650" t="s">
        <v>3625</v>
      </c>
      <c r="G1911" s="650" t="s">
        <v>4238</v>
      </c>
      <c r="H1911" s="650" t="s">
        <v>1839</v>
      </c>
      <c r="I1911" s="650" t="s">
        <v>2888</v>
      </c>
      <c r="J1911" s="650" t="s">
        <v>2889</v>
      </c>
      <c r="K1911" s="650" t="s">
        <v>3532</v>
      </c>
      <c r="L1911" s="651">
        <v>107.66</v>
      </c>
      <c r="M1911" s="651">
        <v>107.66</v>
      </c>
      <c r="N1911" s="650">
        <v>1</v>
      </c>
      <c r="O1911" s="731">
        <v>0.5</v>
      </c>
      <c r="P1911" s="651">
        <v>107.66</v>
      </c>
      <c r="Q1911" s="666">
        <v>1</v>
      </c>
      <c r="R1911" s="650">
        <v>1</v>
      </c>
      <c r="S1911" s="666">
        <v>1</v>
      </c>
      <c r="T1911" s="731">
        <v>0.5</v>
      </c>
      <c r="U1911" s="689">
        <v>1</v>
      </c>
    </row>
    <row r="1912" spans="1:21" ht="14.4" customHeight="1" x14ac:dyDescent="0.3">
      <c r="A1912" s="649">
        <v>21</v>
      </c>
      <c r="B1912" s="650" t="s">
        <v>581</v>
      </c>
      <c r="C1912" s="650">
        <v>89301212</v>
      </c>
      <c r="D1912" s="729" t="s">
        <v>5559</v>
      </c>
      <c r="E1912" s="730" t="s">
        <v>3652</v>
      </c>
      <c r="F1912" s="650" t="s">
        <v>3625</v>
      </c>
      <c r="G1912" s="650" t="s">
        <v>3776</v>
      </c>
      <c r="H1912" s="650" t="s">
        <v>582</v>
      </c>
      <c r="I1912" s="650" t="s">
        <v>5255</v>
      </c>
      <c r="J1912" s="650" t="s">
        <v>2624</v>
      </c>
      <c r="K1912" s="650" t="s">
        <v>2625</v>
      </c>
      <c r="L1912" s="651">
        <v>70.02</v>
      </c>
      <c r="M1912" s="651">
        <v>420.12</v>
      </c>
      <c r="N1912" s="650">
        <v>6</v>
      </c>
      <c r="O1912" s="731">
        <v>2</v>
      </c>
      <c r="P1912" s="651">
        <v>420.12</v>
      </c>
      <c r="Q1912" s="666">
        <v>1</v>
      </c>
      <c r="R1912" s="650">
        <v>6</v>
      </c>
      <c r="S1912" s="666">
        <v>1</v>
      </c>
      <c r="T1912" s="731">
        <v>2</v>
      </c>
      <c r="U1912" s="689">
        <v>1</v>
      </c>
    </row>
    <row r="1913" spans="1:21" ht="14.4" customHeight="1" x14ac:dyDescent="0.3">
      <c r="A1913" s="649">
        <v>21</v>
      </c>
      <c r="B1913" s="650" t="s">
        <v>581</v>
      </c>
      <c r="C1913" s="650">
        <v>89301212</v>
      </c>
      <c r="D1913" s="729" t="s">
        <v>5559</v>
      </c>
      <c r="E1913" s="730" t="s">
        <v>3652</v>
      </c>
      <c r="F1913" s="650" t="s">
        <v>3625</v>
      </c>
      <c r="G1913" s="650" t="s">
        <v>3776</v>
      </c>
      <c r="H1913" s="650" t="s">
        <v>582</v>
      </c>
      <c r="I1913" s="650" t="s">
        <v>960</v>
      </c>
      <c r="J1913" s="650" t="s">
        <v>3777</v>
      </c>
      <c r="K1913" s="650" t="s">
        <v>3778</v>
      </c>
      <c r="L1913" s="651">
        <v>56.01</v>
      </c>
      <c r="M1913" s="651">
        <v>784.14</v>
      </c>
      <c r="N1913" s="650">
        <v>14</v>
      </c>
      <c r="O1913" s="731">
        <v>6</v>
      </c>
      <c r="P1913" s="651">
        <v>448.08</v>
      </c>
      <c r="Q1913" s="666">
        <v>0.5714285714285714</v>
      </c>
      <c r="R1913" s="650">
        <v>8</v>
      </c>
      <c r="S1913" s="666">
        <v>0.5714285714285714</v>
      </c>
      <c r="T1913" s="731">
        <v>2</v>
      </c>
      <c r="U1913" s="689">
        <v>0.33333333333333331</v>
      </c>
    </row>
    <row r="1914" spans="1:21" ht="14.4" customHeight="1" x14ac:dyDescent="0.3">
      <c r="A1914" s="649">
        <v>21</v>
      </c>
      <c r="B1914" s="650" t="s">
        <v>581</v>
      </c>
      <c r="C1914" s="650">
        <v>89301212</v>
      </c>
      <c r="D1914" s="729" t="s">
        <v>5559</v>
      </c>
      <c r="E1914" s="730" t="s">
        <v>3652</v>
      </c>
      <c r="F1914" s="650" t="s">
        <v>3625</v>
      </c>
      <c r="G1914" s="650" t="s">
        <v>3776</v>
      </c>
      <c r="H1914" s="650" t="s">
        <v>582</v>
      </c>
      <c r="I1914" s="650" t="s">
        <v>2623</v>
      </c>
      <c r="J1914" s="650" t="s">
        <v>2624</v>
      </c>
      <c r="K1914" s="650" t="s">
        <v>2625</v>
      </c>
      <c r="L1914" s="651">
        <v>70.02</v>
      </c>
      <c r="M1914" s="651">
        <v>70.02</v>
      </c>
      <c r="N1914" s="650">
        <v>1</v>
      </c>
      <c r="O1914" s="731">
        <v>0.5</v>
      </c>
      <c r="P1914" s="651">
        <v>70.02</v>
      </c>
      <c r="Q1914" s="666">
        <v>1</v>
      </c>
      <c r="R1914" s="650">
        <v>1</v>
      </c>
      <c r="S1914" s="666">
        <v>1</v>
      </c>
      <c r="T1914" s="731">
        <v>0.5</v>
      </c>
      <c r="U1914" s="689">
        <v>1</v>
      </c>
    </row>
    <row r="1915" spans="1:21" ht="14.4" customHeight="1" x14ac:dyDescent="0.3">
      <c r="A1915" s="649">
        <v>21</v>
      </c>
      <c r="B1915" s="650" t="s">
        <v>581</v>
      </c>
      <c r="C1915" s="650">
        <v>89301212</v>
      </c>
      <c r="D1915" s="729" t="s">
        <v>5559</v>
      </c>
      <c r="E1915" s="730" t="s">
        <v>3652</v>
      </c>
      <c r="F1915" s="650" t="s">
        <v>3625</v>
      </c>
      <c r="G1915" s="650" t="s">
        <v>3779</v>
      </c>
      <c r="H1915" s="650" t="s">
        <v>582</v>
      </c>
      <c r="I1915" s="650" t="s">
        <v>4595</v>
      </c>
      <c r="J1915" s="650" t="s">
        <v>807</v>
      </c>
      <c r="K1915" s="650" t="s">
        <v>2838</v>
      </c>
      <c r="L1915" s="651">
        <v>0</v>
      </c>
      <c r="M1915" s="651">
        <v>0</v>
      </c>
      <c r="N1915" s="650">
        <v>2</v>
      </c>
      <c r="O1915" s="731">
        <v>0.5</v>
      </c>
      <c r="P1915" s="651"/>
      <c r="Q1915" s="666"/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21</v>
      </c>
      <c r="B1916" s="650" t="s">
        <v>581</v>
      </c>
      <c r="C1916" s="650">
        <v>89301212</v>
      </c>
      <c r="D1916" s="729" t="s">
        <v>5559</v>
      </c>
      <c r="E1916" s="730" t="s">
        <v>3652</v>
      </c>
      <c r="F1916" s="650" t="s">
        <v>3625</v>
      </c>
      <c r="G1916" s="650" t="s">
        <v>4002</v>
      </c>
      <c r="H1916" s="650" t="s">
        <v>1839</v>
      </c>
      <c r="I1916" s="650" t="s">
        <v>1856</v>
      </c>
      <c r="J1916" s="650" t="s">
        <v>3511</v>
      </c>
      <c r="K1916" s="650" t="s">
        <v>3512</v>
      </c>
      <c r="L1916" s="651">
        <v>0</v>
      </c>
      <c r="M1916" s="651">
        <v>0</v>
      </c>
      <c r="N1916" s="650">
        <v>2</v>
      </c>
      <c r="O1916" s="731">
        <v>1</v>
      </c>
      <c r="P1916" s="651">
        <v>0</v>
      </c>
      <c r="Q1916" s="666"/>
      <c r="R1916" s="650">
        <v>2</v>
      </c>
      <c r="S1916" s="666">
        <v>1</v>
      </c>
      <c r="T1916" s="731">
        <v>1</v>
      </c>
      <c r="U1916" s="689">
        <v>1</v>
      </c>
    </row>
    <row r="1917" spans="1:21" ht="14.4" customHeight="1" x14ac:dyDescent="0.3">
      <c r="A1917" s="649">
        <v>21</v>
      </c>
      <c r="B1917" s="650" t="s">
        <v>581</v>
      </c>
      <c r="C1917" s="650">
        <v>89301212</v>
      </c>
      <c r="D1917" s="729" t="s">
        <v>5559</v>
      </c>
      <c r="E1917" s="730" t="s">
        <v>3652</v>
      </c>
      <c r="F1917" s="650" t="s">
        <v>3625</v>
      </c>
      <c r="G1917" s="650" t="s">
        <v>4003</v>
      </c>
      <c r="H1917" s="650" t="s">
        <v>1839</v>
      </c>
      <c r="I1917" s="650" t="s">
        <v>2974</v>
      </c>
      <c r="J1917" s="650" t="s">
        <v>2314</v>
      </c>
      <c r="K1917" s="650" t="s">
        <v>2975</v>
      </c>
      <c r="L1917" s="651">
        <v>418.37</v>
      </c>
      <c r="M1917" s="651">
        <v>418.37</v>
      </c>
      <c r="N1917" s="650">
        <v>1</v>
      </c>
      <c r="O1917" s="731">
        <v>1</v>
      </c>
      <c r="P1917" s="651">
        <v>418.37</v>
      </c>
      <c r="Q1917" s="666">
        <v>1</v>
      </c>
      <c r="R1917" s="650">
        <v>1</v>
      </c>
      <c r="S1917" s="666">
        <v>1</v>
      </c>
      <c r="T1917" s="731">
        <v>1</v>
      </c>
      <c r="U1917" s="689">
        <v>1</v>
      </c>
    </row>
    <row r="1918" spans="1:21" ht="14.4" customHeight="1" x14ac:dyDescent="0.3">
      <c r="A1918" s="649">
        <v>21</v>
      </c>
      <c r="B1918" s="650" t="s">
        <v>581</v>
      </c>
      <c r="C1918" s="650">
        <v>89301212</v>
      </c>
      <c r="D1918" s="729" t="s">
        <v>5559</v>
      </c>
      <c r="E1918" s="730" t="s">
        <v>3652</v>
      </c>
      <c r="F1918" s="650" t="s">
        <v>3625</v>
      </c>
      <c r="G1918" s="650" t="s">
        <v>4003</v>
      </c>
      <c r="H1918" s="650" t="s">
        <v>1839</v>
      </c>
      <c r="I1918" s="650" t="s">
        <v>4004</v>
      </c>
      <c r="J1918" s="650" t="s">
        <v>4005</v>
      </c>
      <c r="K1918" s="650" t="s">
        <v>4006</v>
      </c>
      <c r="L1918" s="651">
        <v>185.9</v>
      </c>
      <c r="M1918" s="651">
        <v>185.9</v>
      </c>
      <c r="N1918" s="650">
        <v>1</v>
      </c>
      <c r="O1918" s="731">
        <v>0.5</v>
      </c>
      <c r="P1918" s="651"/>
      <c r="Q1918" s="666">
        <v>0</v>
      </c>
      <c r="R1918" s="650"/>
      <c r="S1918" s="666">
        <v>0</v>
      </c>
      <c r="T1918" s="731"/>
      <c r="U1918" s="689">
        <v>0</v>
      </c>
    </row>
    <row r="1919" spans="1:21" ht="14.4" customHeight="1" x14ac:dyDescent="0.3">
      <c r="A1919" s="649">
        <v>21</v>
      </c>
      <c r="B1919" s="650" t="s">
        <v>581</v>
      </c>
      <c r="C1919" s="650">
        <v>89301212</v>
      </c>
      <c r="D1919" s="729" t="s">
        <v>5559</v>
      </c>
      <c r="E1919" s="730" t="s">
        <v>3652</v>
      </c>
      <c r="F1919" s="650" t="s">
        <v>3625</v>
      </c>
      <c r="G1919" s="650" t="s">
        <v>4003</v>
      </c>
      <c r="H1919" s="650" t="s">
        <v>582</v>
      </c>
      <c r="I1919" s="650" t="s">
        <v>5256</v>
      </c>
      <c r="J1919" s="650" t="s">
        <v>5257</v>
      </c>
      <c r="K1919" s="650" t="s">
        <v>5258</v>
      </c>
      <c r="L1919" s="651">
        <v>220.06</v>
      </c>
      <c r="M1919" s="651">
        <v>220.06</v>
      </c>
      <c r="N1919" s="650">
        <v>1</v>
      </c>
      <c r="O1919" s="731">
        <v>0.5</v>
      </c>
      <c r="P1919" s="651"/>
      <c r="Q1919" s="666">
        <v>0</v>
      </c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21</v>
      </c>
      <c r="B1920" s="650" t="s">
        <v>581</v>
      </c>
      <c r="C1920" s="650">
        <v>89301212</v>
      </c>
      <c r="D1920" s="729" t="s">
        <v>5559</v>
      </c>
      <c r="E1920" s="730" t="s">
        <v>3652</v>
      </c>
      <c r="F1920" s="650" t="s">
        <v>3625</v>
      </c>
      <c r="G1920" s="650" t="s">
        <v>3666</v>
      </c>
      <c r="H1920" s="650" t="s">
        <v>582</v>
      </c>
      <c r="I1920" s="650" t="s">
        <v>4009</v>
      </c>
      <c r="J1920" s="650" t="s">
        <v>765</v>
      </c>
      <c r="K1920" s="650" t="s">
        <v>4010</v>
      </c>
      <c r="L1920" s="651">
        <v>0</v>
      </c>
      <c r="M1920" s="651">
        <v>0</v>
      </c>
      <c r="N1920" s="650">
        <v>4</v>
      </c>
      <c r="O1920" s="731">
        <v>2</v>
      </c>
      <c r="P1920" s="651">
        <v>0</v>
      </c>
      <c r="Q1920" s="666"/>
      <c r="R1920" s="650">
        <v>3</v>
      </c>
      <c r="S1920" s="666">
        <v>0.75</v>
      </c>
      <c r="T1920" s="731">
        <v>1.5</v>
      </c>
      <c r="U1920" s="689">
        <v>0.75</v>
      </c>
    </row>
    <row r="1921" spans="1:21" ht="14.4" customHeight="1" x14ac:dyDescent="0.3">
      <c r="A1921" s="649">
        <v>21</v>
      </c>
      <c r="B1921" s="650" t="s">
        <v>581</v>
      </c>
      <c r="C1921" s="650">
        <v>89301212</v>
      </c>
      <c r="D1921" s="729" t="s">
        <v>5559</v>
      </c>
      <c r="E1921" s="730" t="s">
        <v>3652</v>
      </c>
      <c r="F1921" s="650" t="s">
        <v>3625</v>
      </c>
      <c r="G1921" s="650" t="s">
        <v>3671</v>
      </c>
      <c r="H1921" s="650" t="s">
        <v>1839</v>
      </c>
      <c r="I1921" s="650" t="s">
        <v>2017</v>
      </c>
      <c r="J1921" s="650" t="s">
        <v>2018</v>
      </c>
      <c r="K1921" s="650" t="s">
        <v>2019</v>
      </c>
      <c r="L1921" s="651">
        <v>468.96</v>
      </c>
      <c r="M1921" s="651">
        <v>1406.8799999999999</v>
      </c>
      <c r="N1921" s="650">
        <v>3</v>
      </c>
      <c r="O1921" s="731">
        <v>1</v>
      </c>
      <c r="P1921" s="651">
        <v>1406.8799999999999</v>
      </c>
      <c r="Q1921" s="666">
        <v>1</v>
      </c>
      <c r="R1921" s="650">
        <v>3</v>
      </c>
      <c r="S1921" s="666">
        <v>1</v>
      </c>
      <c r="T1921" s="731">
        <v>1</v>
      </c>
      <c r="U1921" s="689">
        <v>1</v>
      </c>
    </row>
    <row r="1922" spans="1:21" ht="14.4" customHeight="1" x14ac:dyDescent="0.3">
      <c r="A1922" s="649">
        <v>21</v>
      </c>
      <c r="B1922" s="650" t="s">
        <v>581</v>
      </c>
      <c r="C1922" s="650">
        <v>89301212</v>
      </c>
      <c r="D1922" s="729" t="s">
        <v>5559</v>
      </c>
      <c r="E1922" s="730" t="s">
        <v>3652</v>
      </c>
      <c r="F1922" s="650" t="s">
        <v>3625</v>
      </c>
      <c r="G1922" s="650" t="s">
        <v>3671</v>
      </c>
      <c r="H1922" s="650" t="s">
        <v>1839</v>
      </c>
      <c r="I1922" s="650" t="s">
        <v>2021</v>
      </c>
      <c r="J1922" s="650" t="s">
        <v>2018</v>
      </c>
      <c r="K1922" s="650" t="s">
        <v>2022</v>
      </c>
      <c r="L1922" s="651">
        <v>625.29</v>
      </c>
      <c r="M1922" s="651">
        <v>5627.61</v>
      </c>
      <c r="N1922" s="650">
        <v>9</v>
      </c>
      <c r="O1922" s="731">
        <v>2.5</v>
      </c>
      <c r="P1922" s="651">
        <v>5627.61</v>
      </c>
      <c r="Q1922" s="666">
        <v>1</v>
      </c>
      <c r="R1922" s="650">
        <v>9</v>
      </c>
      <c r="S1922" s="666">
        <v>1</v>
      </c>
      <c r="T1922" s="731">
        <v>2.5</v>
      </c>
      <c r="U1922" s="689">
        <v>1</v>
      </c>
    </row>
    <row r="1923" spans="1:21" ht="14.4" customHeight="1" x14ac:dyDescent="0.3">
      <c r="A1923" s="649">
        <v>21</v>
      </c>
      <c r="B1923" s="650" t="s">
        <v>581</v>
      </c>
      <c r="C1923" s="650">
        <v>89301212</v>
      </c>
      <c r="D1923" s="729" t="s">
        <v>5559</v>
      </c>
      <c r="E1923" s="730" t="s">
        <v>3652</v>
      </c>
      <c r="F1923" s="650" t="s">
        <v>3625</v>
      </c>
      <c r="G1923" s="650" t="s">
        <v>3671</v>
      </c>
      <c r="H1923" s="650" t="s">
        <v>1839</v>
      </c>
      <c r="I1923" s="650" t="s">
        <v>2865</v>
      </c>
      <c r="J1923" s="650" t="s">
        <v>2018</v>
      </c>
      <c r="K1923" s="650" t="s">
        <v>2866</v>
      </c>
      <c r="L1923" s="651">
        <v>937.93</v>
      </c>
      <c r="M1923" s="651">
        <v>18758.599999999999</v>
      </c>
      <c r="N1923" s="650">
        <v>20</v>
      </c>
      <c r="O1923" s="731">
        <v>7</v>
      </c>
      <c r="P1923" s="651">
        <v>13131.02</v>
      </c>
      <c r="Q1923" s="666">
        <v>0.70000000000000007</v>
      </c>
      <c r="R1923" s="650">
        <v>14</v>
      </c>
      <c r="S1923" s="666">
        <v>0.7</v>
      </c>
      <c r="T1923" s="731">
        <v>5</v>
      </c>
      <c r="U1923" s="689">
        <v>0.7142857142857143</v>
      </c>
    </row>
    <row r="1924" spans="1:21" ht="14.4" customHeight="1" x14ac:dyDescent="0.3">
      <c r="A1924" s="649">
        <v>21</v>
      </c>
      <c r="B1924" s="650" t="s">
        <v>581</v>
      </c>
      <c r="C1924" s="650">
        <v>89301212</v>
      </c>
      <c r="D1924" s="729" t="s">
        <v>5559</v>
      </c>
      <c r="E1924" s="730" t="s">
        <v>3652</v>
      </c>
      <c r="F1924" s="650" t="s">
        <v>3625</v>
      </c>
      <c r="G1924" s="650" t="s">
        <v>3671</v>
      </c>
      <c r="H1924" s="650" t="s">
        <v>1839</v>
      </c>
      <c r="I1924" s="650" t="s">
        <v>2868</v>
      </c>
      <c r="J1924" s="650" t="s">
        <v>2018</v>
      </c>
      <c r="K1924" s="650" t="s">
        <v>2869</v>
      </c>
      <c r="L1924" s="651">
        <v>1166.47</v>
      </c>
      <c r="M1924" s="651">
        <v>3499.41</v>
      </c>
      <c r="N1924" s="650">
        <v>3</v>
      </c>
      <c r="O1924" s="731">
        <v>0.5</v>
      </c>
      <c r="P1924" s="651"/>
      <c r="Q1924" s="666">
        <v>0</v>
      </c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21</v>
      </c>
      <c r="B1925" s="650" t="s">
        <v>581</v>
      </c>
      <c r="C1925" s="650">
        <v>89301212</v>
      </c>
      <c r="D1925" s="729" t="s">
        <v>5559</v>
      </c>
      <c r="E1925" s="730" t="s">
        <v>3652</v>
      </c>
      <c r="F1925" s="650" t="s">
        <v>3625</v>
      </c>
      <c r="G1925" s="650" t="s">
        <v>3671</v>
      </c>
      <c r="H1925" s="650" t="s">
        <v>1839</v>
      </c>
      <c r="I1925" s="650" t="s">
        <v>1923</v>
      </c>
      <c r="J1925" s="650" t="s">
        <v>1924</v>
      </c>
      <c r="K1925" s="650" t="s">
        <v>2866</v>
      </c>
      <c r="L1925" s="651">
        <v>1749.69</v>
      </c>
      <c r="M1925" s="651">
        <v>41992.56</v>
      </c>
      <c r="N1925" s="650">
        <v>24</v>
      </c>
      <c r="O1925" s="731">
        <v>6.5</v>
      </c>
      <c r="P1925" s="651">
        <v>26245.35</v>
      </c>
      <c r="Q1925" s="666">
        <v>0.625</v>
      </c>
      <c r="R1925" s="650">
        <v>15</v>
      </c>
      <c r="S1925" s="666">
        <v>0.625</v>
      </c>
      <c r="T1925" s="731">
        <v>5</v>
      </c>
      <c r="U1925" s="689">
        <v>0.76923076923076927</v>
      </c>
    </row>
    <row r="1926" spans="1:21" ht="14.4" customHeight="1" x14ac:dyDescent="0.3">
      <c r="A1926" s="649">
        <v>21</v>
      </c>
      <c r="B1926" s="650" t="s">
        <v>581</v>
      </c>
      <c r="C1926" s="650">
        <v>89301212</v>
      </c>
      <c r="D1926" s="729" t="s">
        <v>5559</v>
      </c>
      <c r="E1926" s="730" t="s">
        <v>3652</v>
      </c>
      <c r="F1926" s="650" t="s">
        <v>3625</v>
      </c>
      <c r="G1926" s="650" t="s">
        <v>3671</v>
      </c>
      <c r="H1926" s="650" t="s">
        <v>1839</v>
      </c>
      <c r="I1926" s="650" t="s">
        <v>1927</v>
      </c>
      <c r="J1926" s="650" t="s">
        <v>1924</v>
      </c>
      <c r="K1926" s="650" t="s">
        <v>2869</v>
      </c>
      <c r="L1926" s="651">
        <v>2332.92</v>
      </c>
      <c r="M1926" s="651">
        <v>62988.840000000011</v>
      </c>
      <c r="N1926" s="650">
        <v>27</v>
      </c>
      <c r="O1926" s="731">
        <v>6.5</v>
      </c>
      <c r="P1926" s="651">
        <v>13997.52</v>
      </c>
      <c r="Q1926" s="666">
        <v>0.22222222222222218</v>
      </c>
      <c r="R1926" s="650">
        <v>6</v>
      </c>
      <c r="S1926" s="666">
        <v>0.22222222222222221</v>
      </c>
      <c r="T1926" s="731">
        <v>1.5</v>
      </c>
      <c r="U1926" s="689">
        <v>0.23076923076923078</v>
      </c>
    </row>
    <row r="1927" spans="1:21" ht="14.4" customHeight="1" x14ac:dyDescent="0.3">
      <c r="A1927" s="649">
        <v>21</v>
      </c>
      <c r="B1927" s="650" t="s">
        <v>581</v>
      </c>
      <c r="C1927" s="650">
        <v>89301212</v>
      </c>
      <c r="D1927" s="729" t="s">
        <v>5559</v>
      </c>
      <c r="E1927" s="730" t="s">
        <v>3652</v>
      </c>
      <c r="F1927" s="650" t="s">
        <v>3625</v>
      </c>
      <c r="G1927" s="650" t="s">
        <v>5259</v>
      </c>
      <c r="H1927" s="650" t="s">
        <v>582</v>
      </c>
      <c r="I1927" s="650" t="s">
        <v>5260</v>
      </c>
      <c r="J1927" s="650" t="s">
        <v>5261</v>
      </c>
      <c r="K1927" s="650" t="s">
        <v>5262</v>
      </c>
      <c r="L1927" s="651">
        <v>140.59</v>
      </c>
      <c r="M1927" s="651">
        <v>562.36</v>
      </c>
      <c r="N1927" s="650">
        <v>4</v>
      </c>
      <c r="O1927" s="731">
        <v>1</v>
      </c>
      <c r="P1927" s="651">
        <v>281.18</v>
      </c>
      <c r="Q1927" s="666">
        <v>0.5</v>
      </c>
      <c r="R1927" s="650">
        <v>2</v>
      </c>
      <c r="S1927" s="666">
        <v>0.5</v>
      </c>
      <c r="T1927" s="731">
        <v>0.5</v>
      </c>
      <c r="U1927" s="689">
        <v>0.5</v>
      </c>
    </row>
    <row r="1928" spans="1:21" ht="14.4" customHeight="1" x14ac:dyDescent="0.3">
      <c r="A1928" s="649">
        <v>21</v>
      </c>
      <c r="B1928" s="650" t="s">
        <v>581</v>
      </c>
      <c r="C1928" s="650">
        <v>89301212</v>
      </c>
      <c r="D1928" s="729" t="s">
        <v>5559</v>
      </c>
      <c r="E1928" s="730" t="s">
        <v>3652</v>
      </c>
      <c r="F1928" s="650" t="s">
        <v>3625</v>
      </c>
      <c r="G1928" s="650" t="s">
        <v>4144</v>
      </c>
      <c r="H1928" s="650" t="s">
        <v>1839</v>
      </c>
      <c r="I1928" s="650" t="s">
        <v>1848</v>
      </c>
      <c r="J1928" s="650" t="s">
        <v>1849</v>
      </c>
      <c r="K1928" s="650" t="s">
        <v>1774</v>
      </c>
      <c r="L1928" s="651">
        <v>96.63</v>
      </c>
      <c r="M1928" s="651">
        <v>869.67</v>
      </c>
      <c r="N1928" s="650">
        <v>9</v>
      </c>
      <c r="O1928" s="731">
        <v>3</v>
      </c>
      <c r="P1928" s="651">
        <v>289.89</v>
      </c>
      <c r="Q1928" s="666">
        <v>0.33333333333333331</v>
      </c>
      <c r="R1928" s="650">
        <v>3</v>
      </c>
      <c r="S1928" s="666">
        <v>0.33333333333333331</v>
      </c>
      <c r="T1928" s="731">
        <v>1</v>
      </c>
      <c r="U1928" s="689">
        <v>0.33333333333333331</v>
      </c>
    </row>
    <row r="1929" spans="1:21" ht="14.4" customHeight="1" x14ac:dyDescent="0.3">
      <c r="A1929" s="649">
        <v>21</v>
      </c>
      <c r="B1929" s="650" t="s">
        <v>581</v>
      </c>
      <c r="C1929" s="650">
        <v>89301212</v>
      </c>
      <c r="D1929" s="729" t="s">
        <v>5559</v>
      </c>
      <c r="E1929" s="730" t="s">
        <v>3652</v>
      </c>
      <c r="F1929" s="650" t="s">
        <v>3625</v>
      </c>
      <c r="G1929" s="650" t="s">
        <v>4144</v>
      </c>
      <c r="H1929" s="650" t="s">
        <v>582</v>
      </c>
      <c r="I1929" s="650" t="s">
        <v>2725</v>
      </c>
      <c r="J1929" s="650" t="s">
        <v>1849</v>
      </c>
      <c r="K1929" s="650" t="s">
        <v>4245</v>
      </c>
      <c r="L1929" s="651">
        <v>96.63</v>
      </c>
      <c r="M1929" s="651">
        <v>289.89</v>
      </c>
      <c r="N1929" s="650">
        <v>3</v>
      </c>
      <c r="O1929" s="731">
        <v>1.5</v>
      </c>
      <c r="P1929" s="651"/>
      <c r="Q1929" s="666">
        <v>0</v>
      </c>
      <c r="R1929" s="650"/>
      <c r="S1929" s="666">
        <v>0</v>
      </c>
      <c r="T1929" s="731"/>
      <c r="U1929" s="689">
        <v>0</v>
      </c>
    </row>
    <row r="1930" spans="1:21" ht="14.4" customHeight="1" x14ac:dyDescent="0.3">
      <c r="A1930" s="649">
        <v>21</v>
      </c>
      <c r="B1930" s="650" t="s">
        <v>581</v>
      </c>
      <c r="C1930" s="650">
        <v>89301212</v>
      </c>
      <c r="D1930" s="729" t="s">
        <v>5559</v>
      </c>
      <c r="E1930" s="730" t="s">
        <v>3652</v>
      </c>
      <c r="F1930" s="650" t="s">
        <v>3625</v>
      </c>
      <c r="G1930" s="650" t="s">
        <v>4144</v>
      </c>
      <c r="H1930" s="650" t="s">
        <v>582</v>
      </c>
      <c r="I1930" s="650" t="s">
        <v>4605</v>
      </c>
      <c r="J1930" s="650" t="s">
        <v>1849</v>
      </c>
      <c r="K1930" s="650" t="s">
        <v>4606</v>
      </c>
      <c r="L1930" s="651">
        <v>0</v>
      </c>
      <c r="M1930" s="651">
        <v>0</v>
      </c>
      <c r="N1930" s="650">
        <v>6</v>
      </c>
      <c r="O1930" s="731">
        <v>3</v>
      </c>
      <c r="P1930" s="651">
        <v>0</v>
      </c>
      <c r="Q1930" s="666"/>
      <c r="R1930" s="650">
        <v>4</v>
      </c>
      <c r="S1930" s="666">
        <v>0.66666666666666663</v>
      </c>
      <c r="T1930" s="731">
        <v>2</v>
      </c>
      <c r="U1930" s="689">
        <v>0.66666666666666663</v>
      </c>
    </row>
    <row r="1931" spans="1:21" ht="14.4" customHeight="1" x14ac:dyDescent="0.3">
      <c r="A1931" s="649">
        <v>21</v>
      </c>
      <c r="B1931" s="650" t="s">
        <v>581</v>
      </c>
      <c r="C1931" s="650">
        <v>89301212</v>
      </c>
      <c r="D1931" s="729" t="s">
        <v>5559</v>
      </c>
      <c r="E1931" s="730" t="s">
        <v>3652</v>
      </c>
      <c r="F1931" s="650" t="s">
        <v>3625</v>
      </c>
      <c r="G1931" s="650" t="s">
        <v>5263</v>
      </c>
      <c r="H1931" s="650" t="s">
        <v>582</v>
      </c>
      <c r="I1931" s="650" t="s">
        <v>5264</v>
      </c>
      <c r="J1931" s="650" t="s">
        <v>5265</v>
      </c>
      <c r="K1931" s="650" t="s">
        <v>5266</v>
      </c>
      <c r="L1931" s="651">
        <v>121.59</v>
      </c>
      <c r="M1931" s="651">
        <v>607.95000000000005</v>
      </c>
      <c r="N1931" s="650">
        <v>5</v>
      </c>
      <c r="O1931" s="731">
        <v>2.5</v>
      </c>
      <c r="P1931" s="651">
        <v>243.18</v>
      </c>
      <c r="Q1931" s="666">
        <v>0.39999999999999997</v>
      </c>
      <c r="R1931" s="650">
        <v>2</v>
      </c>
      <c r="S1931" s="666">
        <v>0.4</v>
      </c>
      <c r="T1931" s="731">
        <v>1</v>
      </c>
      <c r="U1931" s="689">
        <v>0.4</v>
      </c>
    </row>
    <row r="1932" spans="1:21" ht="14.4" customHeight="1" x14ac:dyDescent="0.3">
      <c r="A1932" s="649">
        <v>21</v>
      </c>
      <c r="B1932" s="650" t="s">
        <v>581</v>
      </c>
      <c r="C1932" s="650">
        <v>89301212</v>
      </c>
      <c r="D1932" s="729" t="s">
        <v>5559</v>
      </c>
      <c r="E1932" s="730" t="s">
        <v>3652</v>
      </c>
      <c r="F1932" s="650" t="s">
        <v>3625</v>
      </c>
      <c r="G1932" s="650" t="s">
        <v>3672</v>
      </c>
      <c r="H1932" s="650" t="s">
        <v>582</v>
      </c>
      <c r="I1932" s="650" t="s">
        <v>3673</v>
      </c>
      <c r="J1932" s="650" t="s">
        <v>3674</v>
      </c>
      <c r="K1932" s="650" t="s">
        <v>796</v>
      </c>
      <c r="L1932" s="651">
        <v>314.89999999999998</v>
      </c>
      <c r="M1932" s="651">
        <v>2519.1999999999998</v>
      </c>
      <c r="N1932" s="650">
        <v>8</v>
      </c>
      <c r="O1932" s="731">
        <v>4.5</v>
      </c>
      <c r="P1932" s="651">
        <v>1889.4</v>
      </c>
      <c r="Q1932" s="666">
        <v>0.75000000000000011</v>
      </c>
      <c r="R1932" s="650">
        <v>6</v>
      </c>
      <c r="S1932" s="666">
        <v>0.75</v>
      </c>
      <c r="T1932" s="731">
        <v>3</v>
      </c>
      <c r="U1932" s="689">
        <v>0.66666666666666663</v>
      </c>
    </row>
    <row r="1933" spans="1:21" ht="14.4" customHeight="1" x14ac:dyDescent="0.3">
      <c r="A1933" s="649">
        <v>21</v>
      </c>
      <c r="B1933" s="650" t="s">
        <v>581</v>
      </c>
      <c r="C1933" s="650">
        <v>89301212</v>
      </c>
      <c r="D1933" s="729" t="s">
        <v>5559</v>
      </c>
      <c r="E1933" s="730" t="s">
        <v>3652</v>
      </c>
      <c r="F1933" s="650" t="s">
        <v>3625</v>
      </c>
      <c r="G1933" s="650" t="s">
        <v>3672</v>
      </c>
      <c r="H1933" s="650" t="s">
        <v>582</v>
      </c>
      <c r="I1933" s="650" t="s">
        <v>795</v>
      </c>
      <c r="J1933" s="650" t="s">
        <v>792</v>
      </c>
      <c r="K1933" s="650" t="s">
        <v>4013</v>
      </c>
      <c r="L1933" s="651">
        <v>314.89999999999998</v>
      </c>
      <c r="M1933" s="651">
        <v>7872.5000000000018</v>
      </c>
      <c r="N1933" s="650">
        <v>25</v>
      </c>
      <c r="O1933" s="731">
        <v>16</v>
      </c>
      <c r="P1933" s="651">
        <v>4093.7000000000007</v>
      </c>
      <c r="Q1933" s="666">
        <v>0.52</v>
      </c>
      <c r="R1933" s="650">
        <v>13</v>
      </c>
      <c r="S1933" s="666">
        <v>0.52</v>
      </c>
      <c r="T1933" s="731">
        <v>7.5</v>
      </c>
      <c r="U1933" s="689">
        <v>0.46875</v>
      </c>
    </row>
    <row r="1934" spans="1:21" ht="14.4" customHeight="1" x14ac:dyDescent="0.3">
      <c r="A1934" s="649">
        <v>21</v>
      </c>
      <c r="B1934" s="650" t="s">
        <v>581</v>
      </c>
      <c r="C1934" s="650">
        <v>89301212</v>
      </c>
      <c r="D1934" s="729" t="s">
        <v>5559</v>
      </c>
      <c r="E1934" s="730" t="s">
        <v>3652</v>
      </c>
      <c r="F1934" s="650" t="s">
        <v>3625</v>
      </c>
      <c r="G1934" s="650" t="s">
        <v>3669</v>
      </c>
      <c r="H1934" s="650" t="s">
        <v>1839</v>
      </c>
      <c r="I1934" s="650" t="s">
        <v>2024</v>
      </c>
      <c r="J1934" s="650" t="s">
        <v>2025</v>
      </c>
      <c r="K1934" s="650" t="s">
        <v>2026</v>
      </c>
      <c r="L1934" s="651">
        <v>497.4</v>
      </c>
      <c r="M1934" s="651">
        <v>47750.400000000052</v>
      </c>
      <c r="N1934" s="650">
        <v>96</v>
      </c>
      <c r="O1934" s="731">
        <v>84</v>
      </c>
      <c r="P1934" s="651">
        <v>39792.000000000058</v>
      </c>
      <c r="Q1934" s="666">
        <v>0.83333333333333359</v>
      </c>
      <c r="R1934" s="650">
        <v>80</v>
      </c>
      <c r="S1934" s="666">
        <v>0.83333333333333337</v>
      </c>
      <c r="T1934" s="731">
        <v>70</v>
      </c>
      <c r="U1934" s="689">
        <v>0.83333333333333337</v>
      </c>
    </row>
    <row r="1935" spans="1:21" ht="14.4" customHeight="1" x14ac:dyDescent="0.3">
      <c r="A1935" s="649">
        <v>21</v>
      </c>
      <c r="B1935" s="650" t="s">
        <v>581</v>
      </c>
      <c r="C1935" s="650">
        <v>89301212</v>
      </c>
      <c r="D1935" s="729" t="s">
        <v>5559</v>
      </c>
      <c r="E1935" s="730" t="s">
        <v>3652</v>
      </c>
      <c r="F1935" s="650" t="s">
        <v>3625</v>
      </c>
      <c r="G1935" s="650" t="s">
        <v>3669</v>
      </c>
      <c r="H1935" s="650" t="s">
        <v>1839</v>
      </c>
      <c r="I1935" s="650" t="s">
        <v>2042</v>
      </c>
      <c r="J1935" s="650" t="s">
        <v>2043</v>
      </c>
      <c r="K1935" s="650" t="s">
        <v>3418</v>
      </c>
      <c r="L1935" s="651">
        <v>1359.61</v>
      </c>
      <c r="M1935" s="651">
        <v>35349.860000000008</v>
      </c>
      <c r="N1935" s="650">
        <v>26</v>
      </c>
      <c r="O1935" s="731">
        <v>18</v>
      </c>
      <c r="P1935" s="651">
        <v>31271.030000000006</v>
      </c>
      <c r="Q1935" s="666">
        <v>0.88461538461538458</v>
      </c>
      <c r="R1935" s="650">
        <v>23</v>
      </c>
      <c r="S1935" s="666">
        <v>0.88461538461538458</v>
      </c>
      <c r="T1935" s="731">
        <v>15.5</v>
      </c>
      <c r="U1935" s="689">
        <v>0.86111111111111116</v>
      </c>
    </row>
    <row r="1936" spans="1:21" ht="14.4" customHeight="1" x14ac:dyDescent="0.3">
      <c r="A1936" s="649">
        <v>21</v>
      </c>
      <c r="B1936" s="650" t="s">
        <v>581</v>
      </c>
      <c r="C1936" s="650">
        <v>89301212</v>
      </c>
      <c r="D1936" s="729" t="s">
        <v>5559</v>
      </c>
      <c r="E1936" s="730" t="s">
        <v>3652</v>
      </c>
      <c r="F1936" s="650" t="s">
        <v>3625</v>
      </c>
      <c r="G1936" s="650" t="s">
        <v>3669</v>
      </c>
      <c r="H1936" s="650" t="s">
        <v>1839</v>
      </c>
      <c r="I1936" s="650" t="s">
        <v>3685</v>
      </c>
      <c r="J1936" s="650" t="s">
        <v>3686</v>
      </c>
      <c r="K1936" s="650" t="s">
        <v>3687</v>
      </c>
      <c r="L1936" s="651">
        <v>1359.61</v>
      </c>
      <c r="M1936" s="651">
        <v>1359.61</v>
      </c>
      <c r="N1936" s="650">
        <v>1</v>
      </c>
      <c r="O1936" s="731">
        <v>1</v>
      </c>
      <c r="P1936" s="651">
        <v>1359.61</v>
      </c>
      <c r="Q1936" s="666">
        <v>1</v>
      </c>
      <c r="R1936" s="650">
        <v>1</v>
      </c>
      <c r="S1936" s="666">
        <v>1</v>
      </c>
      <c r="T1936" s="731">
        <v>1</v>
      </c>
      <c r="U1936" s="689">
        <v>1</v>
      </c>
    </row>
    <row r="1937" spans="1:21" ht="14.4" customHeight="1" x14ac:dyDescent="0.3">
      <c r="A1937" s="649">
        <v>21</v>
      </c>
      <c r="B1937" s="650" t="s">
        <v>581</v>
      </c>
      <c r="C1937" s="650">
        <v>89301212</v>
      </c>
      <c r="D1937" s="729" t="s">
        <v>5559</v>
      </c>
      <c r="E1937" s="730" t="s">
        <v>3652</v>
      </c>
      <c r="F1937" s="650" t="s">
        <v>3625</v>
      </c>
      <c r="G1937" s="650" t="s">
        <v>4252</v>
      </c>
      <c r="H1937" s="650" t="s">
        <v>582</v>
      </c>
      <c r="I1937" s="650" t="s">
        <v>4253</v>
      </c>
      <c r="J1937" s="650" t="s">
        <v>4254</v>
      </c>
      <c r="K1937" s="650" t="s">
        <v>4255</v>
      </c>
      <c r="L1937" s="651">
        <v>1044.3599999999999</v>
      </c>
      <c r="M1937" s="651">
        <v>50129.280000000021</v>
      </c>
      <c r="N1937" s="650">
        <v>48</v>
      </c>
      <c r="O1937" s="731">
        <v>27</v>
      </c>
      <c r="P1937" s="651">
        <v>49084.92000000002</v>
      </c>
      <c r="Q1937" s="666">
        <v>0.97916666666666663</v>
      </c>
      <c r="R1937" s="650">
        <v>47</v>
      </c>
      <c r="S1937" s="666">
        <v>0.97916666666666663</v>
      </c>
      <c r="T1937" s="731">
        <v>26</v>
      </c>
      <c r="U1937" s="689">
        <v>0.96296296296296291</v>
      </c>
    </row>
    <row r="1938" spans="1:21" ht="14.4" customHeight="1" x14ac:dyDescent="0.3">
      <c r="A1938" s="649">
        <v>21</v>
      </c>
      <c r="B1938" s="650" t="s">
        <v>581</v>
      </c>
      <c r="C1938" s="650">
        <v>89301212</v>
      </c>
      <c r="D1938" s="729" t="s">
        <v>5559</v>
      </c>
      <c r="E1938" s="730" t="s">
        <v>3652</v>
      </c>
      <c r="F1938" s="650" t="s">
        <v>3625</v>
      </c>
      <c r="G1938" s="650" t="s">
        <v>4252</v>
      </c>
      <c r="H1938" s="650" t="s">
        <v>582</v>
      </c>
      <c r="I1938" s="650" t="s">
        <v>1653</v>
      </c>
      <c r="J1938" s="650" t="s">
        <v>4254</v>
      </c>
      <c r="K1938" s="650" t="s">
        <v>4255</v>
      </c>
      <c r="L1938" s="651">
        <v>1044.3599999999999</v>
      </c>
      <c r="M1938" s="651">
        <v>1044.3599999999999</v>
      </c>
      <c r="N1938" s="650">
        <v>1</v>
      </c>
      <c r="O1938" s="731">
        <v>1</v>
      </c>
      <c r="P1938" s="651">
        <v>1044.3599999999999</v>
      </c>
      <c r="Q1938" s="666">
        <v>1</v>
      </c>
      <c r="R1938" s="650">
        <v>1</v>
      </c>
      <c r="S1938" s="666">
        <v>1</v>
      </c>
      <c r="T1938" s="731">
        <v>1</v>
      </c>
      <c r="U1938" s="689">
        <v>1</v>
      </c>
    </row>
    <row r="1939" spans="1:21" ht="14.4" customHeight="1" x14ac:dyDescent="0.3">
      <c r="A1939" s="649">
        <v>21</v>
      </c>
      <c r="B1939" s="650" t="s">
        <v>581</v>
      </c>
      <c r="C1939" s="650">
        <v>89301212</v>
      </c>
      <c r="D1939" s="729" t="s">
        <v>5559</v>
      </c>
      <c r="E1939" s="730" t="s">
        <v>3652</v>
      </c>
      <c r="F1939" s="650" t="s">
        <v>3625</v>
      </c>
      <c r="G1939" s="650" t="s">
        <v>4073</v>
      </c>
      <c r="H1939" s="650" t="s">
        <v>1839</v>
      </c>
      <c r="I1939" s="650" t="s">
        <v>5267</v>
      </c>
      <c r="J1939" s="650" t="s">
        <v>5097</v>
      </c>
      <c r="K1939" s="650" t="s">
        <v>5268</v>
      </c>
      <c r="L1939" s="651">
        <v>0</v>
      </c>
      <c r="M1939" s="651">
        <v>0</v>
      </c>
      <c r="N1939" s="650">
        <v>1</v>
      </c>
      <c r="O1939" s="731">
        <v>0.5</v>
      </c>
      <c r="P1939" s="651">
        <v>0</v>
      </c>
      <c r="Q1939" s="666"/>
      <c r="R1939" s="650">
        <v>1</v>
      </c>
      <c r="S1939" s="666">
        <v>1</v>
      </c>
      <c r="T1939" s="731">
        <v>0.5</v>
      </c>
      <c r="U1939" s="689">
        <v>1</v>
      </c>
    </row>
    <row r="1940" spans="1:21" ht="14.4" customHeight="1" x14ac:dyDescent="0.3">
      <c r="A1940" s="649">
        <v>21</v>
      </c>
      <c r="B1940" s="650" t="s">
        <v>581</v>
      </c>
      <c r="C1940" s="650">
        <v>89301212</v>
      </c>
      <c r="D1940" s="729" t="s">
        <v>5559</v>
      </c>
      <c r="E1940" s="730" t="s">
        <v>3652</v>
      </c>
      <c r="F1940" s="650" t="s">
        <v>3625</v>
      </c>
      <c r="G1940" s="650" t="s">
        <v>4018</v>
      </c>
      <c r="H1940" s="650" t="s">
        <v>582</v>
      </c>
      <c r="I1940" s="650" t="s">
        <v>1090</v>
      </c>
      <c r="J1940" s="650" t="s">
        <v>1079</v>
      </c>
      <c r="K1940" s="650" t="s">
        <v>1091</v>
      </c>
      <c r="L1940" s="651">
        <v>0</v>
      </c>
      <c r="M1940" s="651">
        <v>0</v>
      </c>
      <c r="N1940" s="650">
        <v>1</v>
      </c>
      <c r="O1940" s="731">
        <v>0.5</v>
      </c>
      <c r="P1940" s="651">
        <v>0</v>
      </c>
      <c r="Q1940" s="666"/>
      <c r="R1940" s="650">
        <v>1</v>
      </c>
      <c r="S1940" s="666">
        <v>1</v>
      </c>
      <c r="T1940" s="731">
        <v>0.5</v>
      </c>
      <c r="U1940" s="689">
        <v>1</v>
      </c>
    </row>
    <row r="1941" spans="1:21" ht="14.4" customHeight="1" x14ac:dyDescent="0.3">
      <c r="A1941" s="649">
        <v>21</v>
      </c>
      <c r="B1941" s="650" t="s">
        <v>581</v>
      </c>
      <c r="C1941" s="650">
        <v>89301212</v>
      </c>
      <c r="D1941" s="729" t="s">
        <v>5559</v>
      </c>
      <c r="E1941" s="730" t="s">
        <v>3652</v>
      </c>
      <c r="F1941" s="650" t="s">
        <v>3625</v>
      </c>
      <c r="G1941" s="650" t="s">
        <v>5269</v>
      </c>
      <c r="H1941" s="650" t="s">
        <v>582</v>
      </c>
      <c r="I1941" s="650" t="s">
        <v>5270</v>
      </c>
      <c r="J1941" s="650" t="s">
        <v>5271</v>
      </c>
      <c r="K1941" s="650" t="s">
        <v>5272</v>
      </c>
      <c r="L1941" s="651">
        <v>0</v>
      </c>
      <c r="M1941" s="651">
        <v>0</v>
      </c>
      <c r="N1941" s="650">
        <v>1</v>
      </c>
      <c r="O1941" s="731">
        <v>0.5</v>
      </c>
      <c r="P1941" s="651"/>
      <c r="Q1941" s="666"/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21</v>
      </c>
      <c r="B1942" s="650" t="s">
        <v>581</v>
      </c>
      <c r="C1942" s="650">
        <v>89301212</v>
      </c>
      <c r="D1942" s="729" t="s">
        <v>5559</v>
      </c>
      <c r="E1942" s="730" t="s">
        <v>3652</v>
      </c>
      <c r="F1942" s="650" t="s">
        <v>3625</v>
      </c>
      <c r="G1942" s="650" t="s">
        <v>5273</v>
      </c>
      <c r="H1942" s="650" t="s">
        <v>582</v>
      </c>
      <c r="I1942" s="650" t="s">
        <v>1508</v>
      </c>
      <c r="J1942" s="650" t="s">
        <v>5274</v>
      </c>
      <c r="K1942" s="650" t="s">
        <v>5275</v>
      </c>
      <c r="L1942" s="651">
        <v>169</v>
      </c>
      <c r="M1942" s="651">
        <v>169</v>
      </c>
      <c r="N1942" s="650">
        <v>1</v>
      </c>
      <c r="O1942" s="731">
        <v>0.5</v>
      </c>
      <c r="P1942" s="651">
        <v>169</v>
      </c>
      <c r="Q1942" s="666">
        <v>1</v>
      </c>
      <c r="R1942" s="650">
        <v>1</v>
      </c>
      <c r="S1942" s="666">
        <v>1</v>
      </c>
      <c r="T1942" s="731">
        <v>0.5</v>
      </c>
      <c r="U1942" s="689">
        <v>1</v>
      </c>
    </row>
    <row r="1943" spans="1:21" ht="14.4" customHeight="1" x14ac:dyDescent="0.3">
      <c r="A1943" s="649">
        <v>21</v>
      </c>
      <c r="B1943" s="650" t="s">
        <v>581</v>
      </c>
      <c r="C1943" s="650">
        <v>89301212</v>
      </c>
      <c r="D1943" s="729" t="s">
        <v>5559</v>
      </c>
      <c r="E1943" s="730" t="s">
        <v>3652</v>
      </c>
      <c r="F1943" s="650" t="s">
        <v>3625</v>
      </c>
      <c r="G1943" s="650" t="s">
        <v>5273</v>
      </c>
      <c r="H1943" s="650" t="s">
        <v>582</v>
      </c>
      <c r="I1943" s="650" t="s">
        <v>5276</v>
      </c>
      <c r="J1943" s="650" t="s">
        <v>5274</v>
      </c>
      <c r="K1943" s="650" t="s">
        <v>5277</v>
      </c>
      <c r="L1943" s="651">
        <v>0</v>
      </c>
      <c r="M1943" s="651">
        <v>0</v>
      </c>
      <c r="N1943" s="650">
        <v>1</v>
      </c>
      <c r="O1943" s="731">
        <v>1</v>
      </c>
      <c r="P1943" s="651">
        <v>0</v>
      </c>
      <c r="Q1943" s="666"/>
      <c r="R1943" s="650">
        <v>1</v>
      </c>
      <c r="S1943" s="666">
        <v>1</v>
      </c>
      <c r="T1943" s="731">
        <v>1</v>
      </c>
      <c r="U1943" s="689">
        <v>1</v>
      </c>
    </row>
    <row r="1944" spans="1:21" ht="14.4" customHeight="1" x14ac:dyDescent="0.3">
      <c r="A1944" s="649">
        <v>21</v>
      </c>
      <c r="B1944" s="650" t="s">
        <v>581</v>
      </c>
      <c r="C1944" s="650">
        <v>89301212</v>
      </c>
      <c r="D1944" s="729" t="s">
        <v>5559</v>
      </c>
      <c r="E1944" s="730" t="s">
        <v>3652</v>
      </c>
      <c r="F1944" s="650" t="s">
        <v>3625</v>
      </c>
      <c r="G1944" s="650" t="s">
        <v>3804</v>
      </c>
      <c r="H1944" s="650" t="s">
        <v>1839</v>
      </c>
      <c r="I1944" s="650" t="s">
        <v>1973</v>
      </c>
      <c r="J1944" s="650" t="s">
        <v>1974</v>
      </c>
      <c r="K1944" s="650" t="s">
        <v>1975</v>
      </c>
      <c r="L1944" s="651">
        <v>67.42</v>
      </c>
      <c r="M1944" s="651">
        <v>67.42</v>
      </c>
      <c r="N1944" s="650">
        <v>1</v>
      </c>
      <c r="O1944" s="731">
        <v>1</v>
      </c>
      <c r="P1944" s="651">
        <v>67.42</v>
      </c>
      <c r="Q1944" s="666">
        <v>1</v>
      </c>
      <c r="R1944" s="650">
        <v>1</v>
      </c>
      <c r="S1944" s="666">
        <v>1</v>
      </c>
      <c r="T1944" s="731">
        <v>1</v>
      </c>
      <c r="U1944" s="689">
        <v>1</v>
      </c>
    </row>
    <row r="1945" spans="1:21" ht="14.4" customHeight="1" x14ac:dyDescent="0.3">
      <c r="A1945" s="649">
        <v>21</v>
      </c>
      <c r="B1945" s="650" t="s">
        <v>581</v>
      </c>
      <c r="C1945" s="650">
        <v>89301212</v>
      </c>
      <c r="D1945" s="729" t="s">
        <v>5559</v>
      </c>
      <c r="E1945" s="730" t="s">
        <v>3652</v>
      </c>
      <c r="F1945" s="650" t="s">
        <v>3625</v>
      </c>
      <c r="G1945" s="650" t="s">
        <v>3804</v>
      </c>
      <c r="H1945" s="650" t="s">
        <v>1839</v>
      </c>
      <c r="I1945" s="650" t="s">
        <v>5107</v>
      </c>
      <c r="J1945" s="650" t="s">
        <v>1974</v>
      </c>
      <c r="K1945" s="650" t="s">
        <v>3713</v>
      </c>
      <c r="L1945" s="651">
        <v>224.71</v>
      </c>
      <c r="M1945" s="651">
        <v>898.84</v>
      </c>
      <c r="N1945" s="650">
        <v>4</v>
      </c>
      <c r="O1945" s="731">
        <v>3</v>
      </c>
      <c r="P1945" s="651">
        <v>674.13</v>
      </c>
      <c r="Q1945" s="666">
        <v>0.75</v>
      </c>
      <c r="R1945" s="650">
        <v>3</v>
      </c>
      <c r="S1945" s="666">
        <v>0.75</v>
      </c>
      <c r="T1945" s="731">
        <v>2.5</v>
      </c>
      <c r="U1945" s="689">
        <v>0.83333333333333337</v>
      </c>
    </row>
    <row r="1946" spans="1:21" ht="14.4" customHeight="1" x14ac:dyDescent="0.3">
      <c r="A1946" s="649">
        <v>21</v>
      </c>
      <c r="B1946" s="650" t="s">
        <v>581</v>
      </c>
      <c r="C1946" s="650">
        <v>89301212</v>
      </c>
      <c r="D1946" s="729" t="s">
        <v>5559</v>
      </c>
      <c r="E1946" s="730" t="s">
        <v>3652</v>
      </c>
      <c r="F1946" s="650" t="s">
        <v>3625</v>
      </c>
      <c r="G1946" s="650" t="s">
        <v>4023</v>
      </c>
      <c r="H1946" s="650" t="s">
        <v>582</v>
      </c>
      <c r="I1946" s="650" t="s">
        <v>5278</v>
      </c>
      <c r="J1946" s="650" t="s">
        <v>5279</v>
      </c>
      <c r="K1946" s="650" t="s">
        <v>916</v>
      </c>
      <c r="L1946" s="651">
        <v>0</v>
      </c>
      <c r="M1946" s="651">
        <v>0</v>
      </c>
      <c r="N1946" s="650">
        <v>1</v>
      </c>
      <c r="O1946" s="731">
        <v>0.5</v>
      </c>
      <c r="P1946" s="651"/>
      <c r="Q1946" s="666"/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21</v>
      </c>
      <c r="B1947" s="650" t="s">
        <v>581</v>
      </c>
      <c r="C1947" s="650">
        <v>89301212</v>
      </c>
      <c r="D1947" s="729" t="s">
        <v>5559</v>
      </c>
      <c r="E1947" s="730" t="s">
        <v>3652</v>
      </c>
      <c r="F1947" s="650" t="s">
        <v>3625</v>
      </c>
      <c r="G1947" s="650" t="s">
        <v>4023</v>
      </c>
      <c r="H1947" s="650" t="s">
        <v>582</v>
      </c>
      <c r="I1947" s="650" t="s">
        <v>5280</v>
      </c>
      <c r="J1947" s="650" t="s">
        <v>5279</v>
      </c>
      <c r="K1947" s="650" t="s">
        <v>5281</v>
      </c>
      <c r="L1947" s="651">
        <v>0</v>
      </c>
      <c r="M1947" s="651">
        <v>0</v>
      </c>
      <c r="N1947" s="650">
        <v>1</v>
      </c>
      <c r="O1947" s="731">
        <v>0.5</v>
      </c>
      <c r="P1947" s="651"/>
      <c r="Q1947" s="666"/>
      <c r="R1947" s="650"/>
      <c r="S1947" s="666">
        <v>0</v>
      </c>
      <c r="T1947" s="731"/>
      <c r="U1947" s="689">
        <v>0</v>
      </c>
    </row>
    <row r="1948" spans="1:21" ht="14.4" customHeight="1" x14ac:dyDescent="0.3">
      <c r="A1948" s="649">
        <v>21</v>
      </c>
      <c r="B1948" s="650" t="s">
        <v>581</v>
      </c>
      <c r="C1948" s="650">
        <v>89301212</v>
      </c>
      <c r="D1948" s="729" t="s">
        <v>5559</v>
      </c>
      <c r="E1948" s="730" t="s">
        <v>3652</v>
      </c>
      <c r="F1948" s="650" t="s">
        <v>3625</v>
      </c>
      <c r="G1948" s="650" t="s">
        <v>3805</v>
      </c>
      <c r="H1948" s="650" t="s">
        <v>582</v>
      </c>
      <c r="I1948" s="650" t="s">
        <v>1782</v>
      </c>
      <c r="J1948" s="650" t="s">
        <v>850</v>
      </c>
      <c r="K1948" s="650" t="s">
        <v>1165</v>
      </c>
      <c r="L1948" s="651">
        <v>113.37</v>
      </c>
      <c r="M1948" s="651">
        <v>566.85</v>
      </c>
      <c r="N1948" s="650">
        <v>5</v>
      </c>
      <c r="O1948" s="731">
        <v>1.5</v>
      </c>
      <c r="P1948" s="651">
        <v>566.85</v>
      </c>
      <c r="Q1948" s="666">
        <v>1</v>
      </c>
      <c r="R1948" s="650">
        <v>5</v>
      </c>
      <c r="S1948" s="666">
        <v>1</v>
      </c>
      <c r="T1948" s="731">
        <v>1.5</v>
      </c>
      <c r="U1948" s="689">
        <v>1</v>
      </c>
    </row>
    <row r="1949" spans="1:21" ht="14.4" customHeight="1" x14ac:dyDescent="0.3">
      <c r="A1949" s="649">
        <v>21</v>
      </c>
      <c r="B1949" s="650" t="s">
        <v>581</v>
      </c>
      <c r="C1949" s="650">
        <v>89301212</v>
      </c>
      <c r="D1949" s="729" t="s">
        <v>5559</v>
      </c>
      <c r="E1949" s="730" t="s">
        <v>3652</v>
      </c>
      <c r="F1949" s="650" t="s">
        <v>3625</v>
      </c>
      <c r="G1949" s="650" t="s">
        <v>3805</v>
      </c>
      <c r="H1949" s="650" t="s">
        <v>582</v>
      </c>
      <c r="I1949" s="650" t="s">
        <v>849</v>
      </c>
      <c r="J1949" s="650" t="s">
        <v>850</v>
      </c>
      <c r="K1949" s="650" t="s">
        <v>851</v>
      </c>
      <c r="L1949" s="651">
        <v>56.69</v>
      </c>
      <c r="M1949" s="651">
        <v>6802.8</v>
      </c>
      <c r="N1949" s="650">
        <v>120</v>
      </c>
      <c r="O1949" s="731">
        <v>39</v>
      </c>
      <c r="P1949" s="651">
        <v>4818.6500000000005</v>
      </c>
      <c r="Q1949" s="666">
        <v>0.70833333333333337</v>
      </c>
      <c r="R1949" s="650">
        <v>85</v>
      </c>
      <c r="S1949" s="666">
        <v>0.70833333333333337</v>
      </c>
      <c r="T1949" s="731">
        <v>29.5</v>
      </c>
      <c r="U1949" s="689">
        <v>0.75641025641025639</v>
      </c>
    </row>
    <row r="1950" spans="1:21" ht="14.4" customHeight="1" x14ac:dyDescent="0.3">
      <c r="A1950" s="649">
        <v>21</v>
      </c>
      <c r="B1950" s="650" t="s">
        <v>581</v>
      </c>
      <c r="C1950" s="650">
        <v>89301212</v>
      </c>
      <c r="D1950" s="729" t="s">
        <v>5559</v>
      </c>
      <c r="E1950" s="730" t="s">
        <v>3652</v>
      </c>
      <c r="F1950" s="650" t="s">
        <v>3625</v>
      </c>
      <c r="G1950" s="650" t="s">
        <v>4031</v>
      </c>
      <c r="H1950" s="650" t="s">
        <v>582</v>
      </c>
      <c r="I1950" s="650" t="s">
        <v>2480</v>
      </c>
      <c r="J1950" s="650" t="s">
        <v>2481</v>
      </c>
      <c r="K1950" s="650" t="s">
        <v>2482</v>
      </c>
      <c r="L1950" s="651">
        <v>61.3</v>
      </c>
      <c r="M1950" s="651">
        <v>61.3</v>
      </c>
      <c r="N1950" s="650">
        <v>1</v>
      </c>
      <c r="O1950" s="731">
        <v>1</v>
      </c>
      <c r="P1950" s="651"/>
      <c r="Q1950" s="666">
        <v>0</v>
      </c>
      <c r="R1950" s="650"/>
      <c r="S1950" s="666">
        <v>0</v>
      </c>
      <c r="T1950" s="731"/>
      <c r="U1950" s="689">
        <v>0</v>
      </c>
    </row>
    <row r="1951" spans="1:21" ht="14.4" customHeight="1" x14ac:dyDescent="0.3">
      <c r="A1951" s="649">
        <v>21</v>
      </c>
      <c r="B1951" s="650" t="s">
        <v>581</v>
      </c>
      <c r="C1951" s="650">
        <v>89301212</v>
      </c>
      <c r="D1951" s="729" t="s">
        <v>5559</v>
      </c>
      <c r="E1951" s="730" t="s">
        <v>3652</v>
      </c>
      <c r="F1951" s="650" t="s">
        <v>3625</v>
      </c>
      <c r="G1951" s="650" t="s">
        <v>4031</v>
      </c>
      <c r="H1951" s="650" t="s">
        <v>582</v>
      </c>
      <c r="I1951" s="650" t="s">
        <v>2480</v>
      </c>
      <c r="J1951" s="650" t="s">
        <v>2481</v>
      </c>
      <c r="K1951" s="650" t="s">
        <v>2482</v>
      </c>
      <c r="L1951" s="651">
        <v>73.260000000000005</v>
      </c>
      <c r="M1951" s="651">
        <v>293.04000000000002</v>
      </c>
      <c r="N1951" s="650">
        <v>4</v>
      </c>
      <c r="O1951" s="731">
        <v>2.5</v>
      </c>
      <c r="P1951" s="651">
        <v>293.04000000000002</v>
      </c>
      <c r="Q1951" s="666">
        <v>1</v>
      </c>
      <c r="R1951" s="650">
        <v>4</v>
      </c>
      <c r="S1951" s="666">
        <v>1</v>
      </c>
      <c r="T1951" s="731">
        <v>2.5</v>
      </c>
      <c r="U1951" s="689">
        <v>1</v>
      </c>
    </row>
    <row r="1952" spans="1:21" ht="14.4" customHeight="1" x14ac:dyDescent="0.3">
      <c r="A1952" s="649">
        <v>21</v>
      </c>
      <c r="B1952" s="650" t="s">
        <v>581</v>
      </c>
      <c r="C1952" s="650">
        <v>89301212</v>
      </c>
      <c r="D1952" s="729" t="s">
        <v>5559</v>
      </c>
      <c r="E1952" s="730" t="s">
        <v>3652</v>
      </c>
      <c r="F1952" s="650" t="s">
        <v>3625</v>
      </c>
      <c r="G1952" s="650" t="s">
        <v>3806</v>
      </c>
      <c r="H1952" s="650" t="s">
        <v>582</v>
      </c>
      <c r="I1952" s="650" t="s">
        <v>2333</v>
      </c>
      <c r="J1952" s="650" t="s">
        <v>3807</v>
      </c>
      <c r="K1952" s="650" t="s">
        <v>3808</v>
      </c>
      <c r="L1952" s="651">
        <v>22.88</v>
      </c>
      <c r="M1952" s="651">
        <v>137.28</v>
      </c>
      <c r="N1952" s="650">
        <v>6</v>
      </c>
      <c r="O1952" s="731">
        <v>2.5</v>
      </c>
      <c r="P1952" s="651">
        <v>91.52</v>
      </c>
      <c r="Q1952" s="666">
        <v>0.66666666666666663</v>
      </c>
      <c r="R1952" s="650">
        <v>4</v>
      </c>
      <c r="S1952" s="666">
        <v>0.66666666666666663</v>
      </c>
      <c r="T1952" s="731">
        <v>2</v>
      </c>
      <c r="U1952" s="689">
        <v>0.8</v>
      </c>
    </row>
    <row r="1953" spans="1:21" ht="14.4" customHeight="1" x14ac:dyDescent="0.3">
      <c r="A1953" s="649">
        <v>21</v>
      </c>
      <c r="B1953" s="650" t="s">
        <v>581</v>
      </c>
      <c r="C1953" s="650">
        <v>89301212</v>
      </c>
      <c r="D1953" s="729" t="s">
        <v>5559</v>
      </c>
      <c r="E1953" s="730" t="s">
        <v>3652</v>
      </c>
      <c r="F1953" s="650" t="s">
        <v>3625</v>
      </c>
      <c r="G1953" s="650" t="s">
        <v>3806</v>
      </c>
      <c r="H1953" s="650" t="s">
        <v>582</v>
      </c>
      <c r="I1953" s="650" t="s">
        <v>1294</v>
      </c>
      <c r="J1953" s="650" t="s">
        <v>3809</v>
      </c>
      <c r="K1953" s="650" t="s">
        <v>3810</v>
      </c>
      <c r="L1953" s="651">
        <v>91.52</v>
      </c>
      <c r="M1953" s="651">
        <v>823.68</v>
      </c>
      <c r="N1953" s="650">
        <v>9</v>
      </c>
      <c r="O1953" s="731">
        <v>3</v>
      </c>
      <c r="P1953" s="651">
        <v>823.68</v>
      </c>
      <c r="Q1953" s="666">
        <v>1</v>
      </c>
      <c r="R1953" s="650">
        <v>9</v>
      </c>
      <c r="S1953" s="666">
        <v>1</v>
      </c>
      <c r="T1953" s="731">
        <v>3</v>
      </c>
      <c r="U1953" s="689">
        <v>1</v>
      </c>
    </row>
    <row r="1954" spans="1:21" ht="14.4" customHeight="1" x14ac:dyDescent="0.3">
      <c r="A1954" s="649">
        <v>21</v>
      </c>
      <c r="B1954" s="650" t="s">
        <v>581</v>
      </c>
      <c r="C1954" s="650">
        <v>89301212</v>
      </c>
      <c r="D1954" s="729" t="s">
        <v>5559</v>
      </c>
      <c r="E1954" s="730" t="s">
        <v>3652</v>
      </c>
      <c r="F1954" s="650" t="s">
        <v>3625</v>
      </c>
      <c r="G1954" s="650" t="s">
        <v>4135</v>
      </c>
      <c r="H1954" s="650" t="s">
        <v>1839</v>
      </c>
      <c r="I1954" s="650" t="s">
        <v>2959</v>
      </c>
      <c r="J1954" s="650" t="s">
        <v>2936</v>
      </c>
      <c r="K1954" s="650" t="s">
        <v>3578</v>
      </c>
      <c r="L1954" s="651">
        <v>1344.66</v>
      </c>
      <c r="M1954" s="651">
        <v>4033.9800000000005</v>
      </c>
      <c r="N1954" s="650">
        <v>3</v>
      </c>
      <c r="O1954" s="731">
        <v>1</v>
      </c>
      <c r="P1954" s="651">
        <v>4033.9800000000005</v>
      </c>
      <c r="Q1954" s="666">
        <v>1</v>
      </c>
      <c r="R1954" s="650">
        <v>3</v>
      </c>
      <c r="S1954" s="666">
        <v>1</v>
      </c>
      <c r="T1954" s="731">
        <v>1</v>
      </c>
      <c r="U1954" s="689">
        <v>1</v>
      </c>
    </row>
    <row r="1955" spans="1:21" ht="14.4" customHeight="1" x14ac:dyDescent="0.3">
      <c r="A1955" s="649">
        <v>21</v>
      </c>
      <c r="B1955" s="650" t="s">
        <v>581</v>
      </c>
      <c r="C1955" s="650">
        <v>89301212</v>
      </c>
      <c r="D1955" s="729" t="s">
        <v>5559</v>
      </c>
      <c r="E1955" s="730" t="s">
        <v>3652</v>
      </c>
      <c r="F1955" s="650" t="s">
        <v>3625</v>
      </c>
      <c r="G1955" s="650" t="s">
        <v>4135</v>
      </c>
      <c r="H1955" s="650" t="s">
        <v>1839</v>
      </c>
      <c r="I1955" s="650" t="s">
        <v>4309</v>
      </c>
      <c r="J1955" s="650" t="s">
        <v>2862</v>
      </c>
      <c r="K1955" s="650" t="s">
        <v>4310</v>
      </c>
      <c r="L1955" s="651">
        <v>1793.46</v>
      </c>
      <c r="M1955" s="651">
        <v>1793.46</v>
      </c>
      <c r="N1955" s="650">
        <v>1</v>
      </c>
      <c r="O1955" s="731">
        <v>0.5</v>
      </c>
      <c r="P1955" s="651">
        <v>1793.46</v>
      </c>
      <c r="Q1955" s="666">
        <v>1</v>
      </c>
      <c r="R1955" s="650">
        <v>1</v>
      </c>
      <c r="S1955" s="666">
        <v>1</v>
      </c>
      <c r="T1955" s="731">
        <v>0.5</v>
      </c>
      <c r="U1955" s="689">
        <v>1</v>
      </c>
    </row>
    <row r="1956" spans="1:21" ht="14.4" customHeight="1" x14ac:dyDescent="0.3">
      <c r="A1956" s="649">
        <v>21</v>
      </c>
      <c r="B1956" s="650" t="s">
        <v>581</v>
      </c>
      <c r="C1956" s="650">
        <v>89301212</v>
      </c>
      <c r="D1956" s="729" t="s">
        <v>5559</v>
      </c>
      <c r="E1956" s="730" t="s">
        <v>3652</v>
      </c>
      <c r="F1956" s="650" t="s">
        <v>3625</v>
      </c>
      <c r="G1956" s="650" t="s">
        <v>5282</v>
      </c>
      <c r="H1956" s="650" t="s">
        <v>582</v>
      </c>
      <c r="I1956" s="650" t="s">
        <v>5283</v>
      </c>
      <c r="J1956" s="650" t="s">
        <v>5284</v>
      </c>
      <c r="K1956" s="650" t="s">
        <v>5285</v>
      </c>
      <c r="L1956" s="651">
        <v>73.67</v>
      </c>
      <c r="M1956" s="651">
        <v>73.67</v>
      </c>
      <c r="N1956" s="650">
        <v>1</v>
      </c>
      <c r="O1956" s="731">
        <v>1</v>
      </c>
      <c r="P1956" s="651">
        <v>73.67</v>
      </c>
      <c r="Q1956" s="666">
        <v>1</v>
      </c>
      <c r="R1956" s="650">
        <v>1</v>
      </c>
      <c r="S1956" s="666">
        <v>1</v>
      </c>
      <c r="T1956" s="731">
        <v>1</v>
      </c>
      <c r="U1956" s="689">
        <v>1</v>
      </c>
    </row>
    <row r="1957" spans="1:21" ht="14.4" customHeight="1" x14ac:dyDescent="0.3">
      <c r="A1957" s="649">
        <v>21</v>
      </c>
      <c r="B1957" s="650" t="s">
        <v>581</v>
      </c>
      <c r="C1957" s="650">
        <v>89301212</v>
      </c>
      <c r="D1957" s="729" t="s">
        <v>5559</v>
      </c>
      <c r="E1957" s="730" t="s">
        <v>3652</v>
      </c>
      <c r="F1957" s="650" t="s">
        <v>3625</v>
      </c>
      <c r="G1957" s="650" t="s">
        <v>3811</v>
      </c>
      <c r="H1957" s="650" t="s">
        <v>1839</v>
      </c>
      <c r="I1957" s="650" t="s">
        <v>4626</v>
      </c>
      <c r="J1957" s="650" t="s">
        <v>2907</v>
      </c>
      <c r="K1957" s="650" t="s">
        <v>4468</v>
      </c>
      <c r="L1957" s="651">
        <v>140.03</v>
      </c>
      <c r="M1957" s="651">
        <v>140.03</v>
      </c>
      <c r="N1957" s="650">
        <v>1</v>
      </c>
      <c r="O1957" s="731">
        <v>0.5</v>
      </c>
      <c r="P1957" s="651"/>
      <c r="Q1957" s="666">
        <v>0</v>
      </c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21</v>
      </c>
      <c r="B1958" s="650" t="s">
        <v>581</v>
      </c>
      <c r="C1958" s="650">
        <v>89301212</v>
      </c>
      <c r="D1958" s="729" t="s">
        <v>5559</v>
      </c>
      <c r="E1958" s="730" t="s">
        <v>3652</v>
      </c>
      <c r="F1958" s="650" t="s">
        <v>3625</v>
      </c>
      <c r="G1958" s="650" t="s">
        <v>4627</v>
      </c>
      <c r="H1958" s="650" t="s">
        <v>1839</v>
      </c>
      <c r="I1958" s="650" t="s">
        <v>5286</v>
      </c>
      <c r="J1958" s="650" t="s">
        <v>3552</v>
      </c>
      <c r="K1958" s="650" t="s">
        <v>3521</v>
      </c>
      <c r="L1958" s="651">
        <v>112.36</v>
      </c>
      <c r="M1958" s="651">
        <v>224.72</v>
      </c>
      <c r="N1958" s="650">
        <v>2</v>
      </c>
      <c r="O1958" s="731">
        <v>1.5</v>
      </c>
      <c r="P1958" s="651"/>
      <c r="Q1958" s="666">
        <v>0</v>
      </c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21</v>
      </c>
      <c r="B1959" s="650" t="s">
        <v>581</v>
      </c>
      <c r="C1959" s="650">
        <v>89301212</v>
      </c>
      <c r="D1959" s="729" t="s">
        <v>5559</v>
      </c>
      <c r="E1959" s="730" t="s">
        <v>3652</v>
      </c>
      <c r="F1959" s="650" t="s">
        <v>3625</v>
      </c>
      <c r="G1959" s="650" t="s">
        <v>3812</v>
      </c>
      <c r="H1959" s="650" t="s">
        <v>1839</v>
      </c>
      <c r="I1959" s="650" t="s">
        <v>1944</v>
      </c>
      <c r="J1959" s="650" t="s">
        <v>3405</v>
      </c>
      <c r="K1959" s="650" t="s">
        <v>3406</v>
      </c>
      <c r="L1959" s="651">
        <v>32.630000000000003</v>
      </c>
      <c r="M1959" s="651">
        <v>32.630000000000003</v>
      </c>
      <c r="N1959" s="650">
        <v>1</v>
      </c>
      <c r="O1959" s="731">
        <v>0.5</v>
      </c>
      <c r="P1959" s="651">
        <v>32.630000000000003</v>
      </c>
      <c r="Q1959" s="666">
        <v>1</v>
      </c>
      <c r="R1959" s="650">
        <v>1</v>
      </c>
      <c r="S1959" s="666">
        <v>1</v>
      </c>
      <c r="T1959" s="731">
        <v>0.5</v>
      </c>
      <c r="U1959" s="689">
        <v>1</v>
      </c>
    </row>
    <row r="1960" spans="1:21" ht="14.4" customHeight="1" x14ac:dyDescent="0.3">
      <c r="A1960" s="649">
        <v>21</v>
      </c>
      <c r="B1960" s="650" t="s">
        <v>581</v>
      </c>
      <c r="C1960" s="650">
        <v>89301212</v>
      </c>
      <c r="D1960" s="729" t="s">
        <v>5559</v>
      </c>
      <c r="E1960" s="730" t="s">
        <v>3652</v>
      </c>
      <c r="F1960" s="650" t="s">
        <v>3625</v>
      </c>
      <c r="G1960" s="650" t="s">
        <v>4880</v>
      </c>
      <c r="H1960" s="650" t="s">
        <v>582</v>
      </c>
      <c r="I1960" s="650" t="s">
        <v>5287</v>
      </c>
      <c r="J1960" s="650" t="s">
        <v>5288</v>
      </c>
      <c r="K1960" s="650" t="s">
        <v>4888</v>
      </c>
      <c r="L1960" s="651">
        <v>0</v>
      </c>
      <c r="M1960" s="651">
        <v>0</v>
      </c>
      <c r="N1960" s="650">
        <v>1</v>
      </c>
      <c r="O1960" s="731">
        <v>1</v>
      </c>
      <c r="P1960" s="651">
        <v>0</v>
      </c>
      <c r="Q1960" s="666"/>
      <c r="R1960" s="650">
        <v>1</v>
      </c>
      <c r="S1960" s="666">
        <v>1</v>
      </c>
      <c r="T1960" s="731">
        <v>1</v>
      </c>
      <c r="U1960" s="689">
        <v>1</v>
      </c>
    </row>
    <row r="1961" spans="1:21" ht="14.4" customHeight="1" x14ac:dyDescent="0.3">
      <c r="A1961" s="649">
        <v>21</v>
      </c>
      <c r="B1961" s="650" t="s">
        <v>581</v>
      </c>
      <c r="C1961" s="650">
        <v>89301212</v>
      </c>
      <c r="D1961" s="729" t="s">
        <v>5559</v>
      </c>
      <c r="E1961" s="730" t="s">
        <v>3652</v>
      </c>
      <c r="F1961" s="650" t="s">
        <v>3625</v>
      </c>
      <c r="G1961" s="650" t="s">
        <v>3818</v>
      </c>
      <c r="H1961" s="650" t="s">
        <v>582</v>
      </c>
      <c r="I1961" s="650" t="s">
        <v>1048</v>
      </c>
      <c r="J1961" s="650" t="s">
        <v>884</v>
      </c>
      <c r="K1961" s="650" t="s">
        <v>5289</v>
      </c>
      <c r="L1961" s="651">
        <v>0</v>
      </c>
      <c r="M1961" s="651">
        <v>0</v>
      </c>
      <c r="N1961" s="650">
        <v>2</v>
      </c>
      <c r="O1961" s="731">
        <v>1</v>
      </c>
      <c r="P1961" s="651">
        <v>0</v>
      </c>
      <c r="Q1961" s="666"/>
      <c r="R1961" s="650">
        <v>2</v>
      </c>
      <c r="S1961" s="666">
        <v>1</v>
      </c>
      <c r="T1961" s="731">
        <v>1</v>
      </c>
      <c r="U1961" s="689">
        <v>1</v>
      </c>
    </row>
    <row r="1962" spans="1:21" ht="14.4" customHeight="1" x14ac:dyDescent="0.3">
      <c r="A1962" s="649">
        <v>21</v>
      </c>
      <c r="B1962" s="650" t="s">
        <v>581</v>
      </c>
      <c r="C1962" s="650">
        <v>89301212</v>
      </c>
      <c r="D1962" s="729" t="s">
        <v>5559</v>
      </c>
      <c r="E1962" s="730" t="s">
        <v>3652</v>
      </c>
      <c r="F1962" s="650" t="s">
        <v>3625</v>
      </c>
      <c r="G1962" s="650" t="s">
        <v>3880</v>
      </c>
      <c r="H1962" s="650" t="s">
        <v>582</v>
      </c>
      <c r="I1962" s="650" t="s">
        <v>756</v>
      </c>
      <c r="J1962" s="650" t="s">
        <v>757</v>
      </c>
      <c r="K1962" s="650" t="s">
        <v>3881</v>
      </c>
      <c r="L1962" s="651">
        <v>127.5</v>
      </c>
      <c r="M1962" s="651">
        <v>127.5</v>
      </c>
      <c r="N1962" s="650">
        <v>1</v>
      </c>
      <c r="O1962" s="731">
        <v>1</v>
      </c>
      <c r="P1962" s="651"/>
      <c r="Q1962" s="666">
        <v>0</v>
      </c>
      <c r="R1962" s="650"/>
      <c r="S1962" s="666">
        <v>0</v>
      </c>
      <c r="T1962" s="731"/>
      <c r="U1962" s="689">
        <v>0</v>
      </c>
    </row>
    <row r="1963" spans="1:21" ht="14.4" customHeight="1" x14ac:dyDescent="0.3">
      <c r="A1963" s="649">
        <v>21</v>
      </c>
      <c r="B1963" s="650" t="s">
        <v>581</v>
      </c>
      <c r="C1963" s="650">
        <v>89301212</v>
      </c>
      <c r="D1963" s="729" t="s">
        <v>5559</v>
      </c>
      <c r="E1963" s="730" t="s">
        <v>3652</v>
      </c>
      <c r="F1963" s="650" t="s">
        <v>3625</v>
      </c>
      <c r="G1963" s="650" t="s">
        <v>3821</v>
      </c>
      <c r="H1963" s="650" t="s">
        <v>582</v>
      </c>
      <c r="I1963" s="650" t="s">
        <v>857</v>
      </c>
      <c r="J1963" s="650" t="s">
        <v>3822</v>
      </c>
      <c r="K1963" s="650" t="s">
        <v>3823</v>
      </c>
      <c r="L1963" s="651">
        <v>0</v>
      </c>
      <c r="M1963" s="651">
        <v>0</v>
      </c>
      <c r="N1963" s="650">
        <v>12</v>
      </c>
      <c r="O1963" s="731">
        <v>6</v>
      </c>
      <c r="P1963" s="651">
        <v>0</v>
      </c>
      <c r="Q1963" s="666"/>
      <c r="R1963" s="650">
        <v>6</v>
      </c>
      <c r="S1963" s="666">
        <v>0.5</v>
      </c>
      <c r="T1963" s="731">
        <v>2.5</v>
      </c>
      <c r="U1963" s="689">
        <v>0.41666666666666669</v>
      </c>
    </row>
    <row r="1964" spans="1:21" ht="14.4" customHeight="1" x14ac:dyDescent="0.3">
      <c r="A1964" s="649">
        <v>21</v>
      </c>
      <c r="B1964" s="650" t="s">
        <v>581</v>
      </c>
      <c r="C1964" s="650">
        <v>89301212</v>
      </c>
      <c r="D1964" s="729" t="s">
        <v>5559</v>
      </c>
      <c r="E1964" s="730" t="s">
        <v>3652</v>
      </c>
      <c r="F1964" s="650" t="s">
        <v>3625</v>
      </c>
      <c r="G1964" s="650" t="s">
        <v>5290</v>
      </c>
      <c r="H1964" s="650" t="s">
        <v>582</v>
      </c>
      <c r="I1964" s="650" t="s">
        <v>5291</v>
      </c>
      <c r="J1964" s="650" t="s">
        <v>5292</v>
      </c>
      <c r="K1964" s="650" t="s">
        <v>5293</v>
      </c>
      <c r="L1964" s="651">
        <v>87.55</v>
      </c>
      <c r="M1964" s="651">
        <v>1575.8999999999999</v>
      </c>
      <c r="N1964" s="650">
        <v>18</v>
      </c>
      <c r="O1964" s="731">
        <v>1.5</v>
      </c>
      <c r="P1964" s="651"/>
      <c r="Q1964" s="666">
        <v>0</v>
      </c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21</v>
      </c>
      <c r="B1965" s="650" t="s">
        <v>581</v>
      </c>
      <c r="C1965" s="650">
        <v>89301212</v>
      </c>
      <c r="D1965" s="729" t="s">
        <v>5559</v>
      </c>
      <c r="E1965" s="730" t="s">
        <v>3652</v>
      </c>
      <c r="F1965" s="650" t="s">
        <v>3625</v>
      </c>
      <c r="G1965" s="650" t="s">
        <v>3824</v>
      </c>
      <c r="H1965" s="650" t="s">
        <v>582</v>
      </c>
      <c r="I1965" s="650" t="s">
        <v>4034</v>
      </c>
      <c r="J1965" s="650" t="s">
        <v>727</v>
      </c>
      <c r="K1965" s="650" t="s">
        <v>4035</v>
      </c>
      <c r="L1965" s="651">
        <v>219.94</v>
      </c>
      <c r="M1965" s="651">
        <v>659.81999999999994</v>
      </c>
      <c r="N1965" s="650">
        <v>3</v>
      </c>
      <c r="O1965" s="731">
        <v>1.5</v>
      </c>
      <c r="P1965" s="651">
        <v>439.88</v>
      </c>
      <c r="Q1965" s="666">
        <v>0.66666666666666674</v>
      </c>
      <c r="R1965" s="650">
        <v>2</v>
      </c>
      <c r="S1965" s="666">
        <v>0.66666666666666663</v>
      </c>
      <c r="T1965" s="731">
        <v>1</v>
      </c>
      <c r="U1965" s="689">
        <v>0.66666666666666663</v>
      </c>
    </row>
    <row r="1966" spans="1:21" ht="14.4" customHeight="1" x14ac:dyDescent="0.3">
      <c r="A1966" s="649">
        <v>21</v>
      </c>
      <c r="B1966" s="650" t="s">
        <v>581</v>
      </c>
      <c r="C1966" s="650">
        <v>89301212</v>
      </c>
      <c r="D1966" s="729" t="s">
        <v>5559</v>
      </c>
      <c r="E1966" s="730" t="s">
        <v>3652</v>
      </c>
      <c r="F1966" s="650" t="s">
        <v>3625</v>
      </c>
      <c r="G1966" s="650" t="s">
        <v>3824</v>
      </c>
      <c r="H1966" s="650" t="s">
        <v>582</v>
      </c>
      <c r="I1966" s="650" t="s">
        <v>5294</v>
      </c>
      <c r="J1966" s="650" t="s">
        <v>727</v>
      </c>
      <c r="K1966" s="650" t="s">
        <v>5295</v>
      </c>
      <c r="L1966" s="651">
        <v>0</v>
      </c>
      <c r="M1966" s="651">
        <v>0</v>
      </c>
      <c r="N1966" s="650">
        <v>1</v>
      </c>
      <c r="O1966" s="731">
        <v>0.5</v>
      </c>
      <c r="P1966" s="651">
        <v>0</v>
      </c>
      <c r="Q1966" s="666"/>
      <c r="R1966" s="650">
        <v>1</v>
      </c>
      <c r="S1966" s="666">
        <v>1</v>
      </c>
      <c r="T1966" s="731">
        <v>0.5</v>
      </c>
      <c r="U1966" s="689">
        <v>1</v>
      </c>
    </row>
    <row r="1967" spans="1:21" ht="14.4" customHeight="1" x14ac:dyDescent="0.3">
      <c r="A1967" s="649">
        <v>21</v>
      </c>
      <c r="B1967" s="650" t="s">
        <v>581</v>
      </c>
      <c r="C1967" s="650">
        <v>89301212</v>
      </c>
      <c r="D1967" s="729" t="s">
        <v>5559</v>
      </c>
      <c r="E1967" s="730" t="s">
        <v>3652</v>
      </c>
      <c r="F1967" s="650" t="s">
        <v>3625</v>
      </c>
      <c r="G1967" s="650" t="s">
        <v>3826</v>
      </c>
      <c r="H1967" s="650" t="s">
        <v>582</v>
      </c>
      <c r="I1967" s="650" t="s">
        <v>3827</v>
      </c>
      <c r="J1967" s="650" t="s">
        <v>2231</v>
      </c>
      <c r="K1967" s="650" t="s">
        <v>3828</v>
      </c>
      <c r="L1967" s="651">
        <v>23.46</v>
      </c>
      <c r="M1967" s="651">
        <v>117.3</v>
      </c>
      <c r="N1967" s="650">
        <v>5</v>
      </c>
      <c r="O1967" s="731">
        <v>3.5</v>
      </c>
      <c r="P1967" s="651">
        <v>46.92</v>
      </c>
      <c r="Q1967" s="666">
        <v>0.4</v>
      </c>
      <c r="R1967" s="650">
        <v>2</v>
      </c>
      <c r="S1967" s="666">
        <v>0.4</v>
      </c>
      <c r="T1967" s="731">
        <v>1.5</v>
      </c>
      <c r="U1967" s="689">
        <v>0.42857142857142855</v>
      </c>
    </row>
    <row r="1968" spans="1:21" ht="14.4" customHeight="1" x14ac:dyDescent="0.3">
      <c r="A1968" s="649">
        <v>21</v>
      </c>
      <c r="B1968" s="650" t="s">
        <v>581</v>
      </c>
      <c r="C1968" s="650">
        <v>89301212</v>
      </c>
      <c r="D1968" s="729" t="s">
        <v>5559</v>
      </c>
      <c r="E1968" s="730" t="s">
        <v>3652</v>
      </c>
      <c r="F1968" s="650" t="s">
        <v>3625</v>
      </c>
      <c r="G1968" s="650" t="s">
        <v>3826</v>
      </c>
      <c r="H1968" s="650" t="s">
        <v>582</v>
      </c>
      <c r="I1968" s="650" t="s">
        <v>2179</v>
      </c>
      <c r="J1968" s="650" t="s">
        <v>2180</v>
      </c>
      <c r="K1968" s="650" t="s">
        <v>3828</v>
      </c>
      <c r="L1968" s="651">
        <v>23.46</v>
      </c>
      <c r="M1968" s="651">
        <v>23.46</v>
      </c>
      <c r="N1968" s="650">
        <v>1</v>
      </c>
      <c r="O1968" s="731">
        <v>1</v>
      </c>
      <c r="P1968" s="651"/>
      <c r="Q1968" s="666">
        <v>0</v>
      </c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21</v>
      </c>
      <c r="B1969" s="650" t="s">
        <v>581</v>
      </c>
      <c r="C1969" s="650">
        <v>89301212</v>
      </c>
      <c r="D1969" s="729" t="s">
        <v>5559</v>
      </c>
      <c r="E1969" s="730" t="s">
        <v>3652</v>
      </c>
      <c r="F1969" s="650" t="s">
        <v>3625</v>
      </c>
      <c r="G1969" s="650" t="s">
        <v>4081</v>
      </c>
      <c r="H1969" s="650" t="s">
        <v>1839</v>
      </c>
      <c r="I1969" s="650" t="s">
        <v>4082</v>
      </c>
      <c r="J1969" s="650" t="s">
        <v>3571</v>
      </c>
      <c r="K1969" s="650" t="s">
        <v>2008</v>
      </c>
      <c r="L1969" s="651">
        <v>154.4</v>
      </c>
      <c r="M1969" s="651">
        <v>154.4</v>
      </c>
      <c r="N1969" s="650">
        <v>1</v>
      </c>
      <c r="O1969" s="731">
        <v>1</v>
      </c>
      <c r="P1969" s="651">
        <v>154.4</v>
      </c>
      <c r="Q1969" s="666">
        <v>1</v>
      </c>
      <c r="R1969" s="650">
        <v>1</v>
      </c>
      <c r="S1969" s="666">
        <v>1</v>
      </c>
      <c r="T1969" s="731">
        <v>1</v>
      </c>
      <c r="U1969" s="689">
        <v>1</v>
      </c>
    </row>
    <row r="1970" spans="1:21" ht="14.4" customHeight="1" x14ac:dyDescent="0.3">
      <c r="A1970" s="649">
        <v>21</v>
      </c>
      <c r="B1970" s="650" t="s">
        <v>581</v>
      </c>
      <c r="C1970" s="650">
        <v>89301212</v>
      </c>
      <c r="D1970" s="729" t="s">
        <v>5559</v>
      </c>
      <c r="E1970" s="730" t="s">
        <v>3652</v>
      </c>
      <c r="F1970" s="650" t="s">
        <v>3625</v>
      </c>
      <c r="G1970" s="650" t="s">
        <v>4081</v>
      </c>
      <c r="H1970" s="650" t="s">
        <v>1839</v>
      </c>
      <c r="I1970" s="650" t="s">
        <v>3003</v>
      </c>
      <c r="J1970" s="650" t="s">
        <v>3571</v>
      </c>
      <c r="K1970" s="650" t="s">
        <v>3572</v>
      </c>
      <c r="L1970" s="651">
        <v>514.67999999999995</v>
      </c>
      <c r="M1970" s="651">
        <v>6690.8399999999992</v>
      </c>
      <c r="N1970" s="650">
        <v>13</v>
      </c>
      <c r="O1970" s="731">
        <v>12.5</v>
      </c>
      <c r="P1970" s="651">
        <v>2573.3999999999996</v>
      </c>
      <c r="Q1970" s="666">
        <v>0.38461538461538458</v>
      </c>
      <c r="R1970" s="650">
        <v>5</v>
      </c>
      <c r="S1970" s="666">
        <v>0.38461538461538464</v>
      </c>
      <c r="T1970" s="731">
        <v>4.5</v>
      </c>
      <c r="U1970" s="689">
        <v>0.36</v>
      </c>
    </row>
    <row r="1971" spans="1:21" ht="14.4" customHeight="1" x14ac:dyDescent="0.3">
      <c r="A1971" s="649">
        <v>21</v>
      </c>
      <c r="B1971" s="650" t="s">
        <v>581</v>
      </c>
      <c r="C1971" s="650">
        <v>89301212</v>
      </c>
      <c r="D1971" s="729" t="s">
        <v>5559</v>
      </c>
      <c r="E1971" s="730" t="s">
        <v>3652</v>
      </c>
      <c r="F1971" s="650" t="s">
        <v>3625</v>
      </c>
      <c r="G1971" s="650" t="s">
        <v>4036</v>
      </c>
      <c r="H1971" s="650" t="s">
        <v>582</v>
      </c>
      <c r="I1971" s="650" t="s">
        <v>4037</v>
      </c>
      <c r="J1971" s="650" t="s">
        <v>819</v>
      </c>
      <c r="K1971" s="650" t="s">
        <v>4038</v>
      </c>
      <c r="L1971" s="651">
        <v>110.66</v>
      </c>
      <c r="M1971" s="651">
        <v>331.98</v>
      </c>
      <c r="N1971" s="650">
        <v>3</v>
      </c>
      <c r="O1971" s="731">
        <v>1</v>
      </c>
      <c r="P1971" s="651"/>
      <c r="Q1971" s="666">
        <v>0</v>
      </c>
      <c r="R1971" s="650"/>
      <c r="S1971" s="666">
        <v>0</v>
      </c>
      <c r="T1971" s="731"/>
      <c r="U1971" s="689">
        <v>0</v>
      </c>
    </row>
    <row r="1972" spans="1:21" ht="14.4" customHeight="1" x14ac:dyDescent="0.3">
      <c r="A1972" s="649">
        <v>21</v>
      </c>
      <c r="B1972" s="650" t="s">
        <v>581</v>
      </c>
      <c r="C1972" s="650">
        <v>89301212</v>
      </c>
      <c r="D1972" s="729" t="s">
        <v>5559</v>
      </c>
      <c r="E1972" s="730" t="s">
        <v>3652</v>
      </c>
      <c r="F1972" s="650" t="s">
        <v>3625</v>
      </c>
      <c r="G1972" s="650" t="s">
        <v>3829</v>
      </c>
      <c r="H1972" s="650" t="s">
        <v>582</v>
      </c>
      <c r="I1972" s="650" t="s">
        <v>1112</v>
      </c>
      <c r="J1972" s="650" t="s">
        <v>946</v>
      </c>
      <c r="K1972" s="650" t="s">
        <v>3830</v>
      </c>
      <c r="L1972" s="651">
        <v>96.72</v>
      </c>
      <c r="M1972" s="651">
        <v>483.59999999999997</v>
      </c>
      <c r="N1972" s="650">
        <v>5</v>
      </c>
      <c r="O1972" s="731">
        <v>3.5</v>
      </c>
      <c r="P1972" s="651">
        <v>290.15999999999997</v>
      </c>
      <c r="Q1972" s="666">
        <v>0.6</v>
      </c>
      <c r="R1972" s="650">
        <v>3</v>
      </c>
      <c r="S1972" s="666">
        <v>0.6</v>
      </c>
      <c r="T1972" s="731">
        <v>1.5</v>
      </c>
      <c r="U1972" s="689">
        <v>0.42857142857142855</v>
      </c>
    </row>
    <row r="1973" spans="1:21" ht="14.4" customHeight="1" x14ac:dyDescent="0.3">
      <c r="A1973" s="649">
        <v>21</v>
      </c>
      <c r="B1973" s="650" t="s">
        <v>581</v>
      </c>
      <c r="C1973" s="650">
        <v>89301212</v>
      </c>
      <c r="D1973" s="729" t="s">
        <v>5559</v>
      </c>
      <c r="E1973" s="730" t="s">
        <v>3652</v>
      </c>
      <c r="F1973" s="650" t="s">
        <v>3625</v>
      </c>
      <c r="G1973" s="650" t="s">
        <v>3829</v>
      </c>
      <c r="H1973" s="650" t="s">
        <v>582</v>
      </c>
      <c r="I1973" s="650" t="s">
        <v>1112</v>
      </c>
      <c r="J1973" s="650" t="s">
        <v>946</v>
      </c>
      <c r="K1973" s="650" t="s">
        <v>3830</v>
      </c>
      <c r="L1973" s="651">
        <v>89.66</v>
      </c>
      <c r="M1973" s="651">
        <v>179.32</v>
      </c>
      <c r="N1973" s="650">
        <v>2</v>
      </c>
      <c r="O1973" s="731">
        <v>0.5</v>
      </c>
      <c r="P1973" s="651">
        <v>179.32</v>
      </c>
      <c r="Q1973" s="666">
        <v>1</v>
      </c>
      <c r="R1973" s="650">
        <v>2</v>
      </c>
      <c r="S1973" s="666">
        <v>1</v>
      </c>
      <c r="T1973" s="731">
        <v>0.5</v>
      </c>
      <c r="U1973" s="689">
        <v>1</v>
      </c>
    </row>
    <row r="1974" spans="1:21" ht="14.4" customHeight="1" x14ac:dyDescent="0.3">
      <c r="A1974" s="649">
        <v>21</v>
      </c>
      <c r="B1974" s="650" t="s">
        <v>581</v>
      </c>
      <c r="C1974" s="650">
        <v>89301212</v>
      </c>
      <c r="D1974" s="729" t="s">
        <v>5559</v>
      </c>
      <c r="E1974" s="730" t="s">
        <v>3652</v>
      </c>
      <c r="F1974" s="650" t="s">
        <v>3625</v>
      </c>
      <c r="G1974" s="650" t="s">
        <v>3829</v>
      </c>
      <c r="H1974" s="650" t="s">
        <v>582</v>
      </c>
      <c r="I1974" s="650" t="s">
        <v>2344</v>
      </c>
      <c r="J1974" s="650" t="s">
        <v>946</v>
      </c>
      <c r="K1974" s="650" t="s">
        <v>3882</v>
      </c>
      <c r="L1974" s="651">
        <v>57.85</v>
      </c>
      <c r="M1974" s="651">
        <v>2082.6000000000004</v>
      </c>
      <c r="N1974" s="650">
        <v>36</v>
      </c>
      <c r="O1974" s="731">
        <v>8</v>
      </c>
      <c r="P1974" s="651">
        <v>1561.95</v>
      </c>
      <c r="Q1974" s="666">
        <v>0.74999999999999989</v>
      </c>
      <c r="R1974" s="650">
        <v>27</v>
      </c>
      <c r="S1974" s="666">
        <v>0.75</v>
      </c>
      <c r="T1974" s="731">
        <v>5</v>
      </c>
      <c r="U1974" s="689">
        <v>0.625</v>
      </c>
    </row>
    <row r="1975" spans="1:21" ht="14.4" customHeight="1" x14ac:dyDescent="0.3">
      <c r="A1975" s="649">
        <v>21</v>
      </c>
      <c r="B1975" s="650" t="s">
        <v>581</v>
      </c>
      <c r="C1975" s="650">
        <v>89301212</v>
      </c>
      <c r="D1975" s="729" t="s">
        <v>5559</v>
      </c>
      <c r="E1975" s="730" t="s">
        <v>3652</v>
      </c>
      <c r="F1975" s="650" t="s">
        <v>3625</v>
      </c>
      <c r="G1975" s="650" t="s">
        <v>5131</v>
      </c>
      <c r="H1975" s="650" t="s">
        <v>582</v>
      </c>
      <c r="I1975" s="650" t="s">
        <v>5132</v>
      </c>
      <c r="J1975" s="650" t="s">
        <v>5133</v>
      </c>
      <c r="K1975" s="650" t="s">
        <v>5134</v>
      </c>
      <c r="L1975" s="651">
        <v>216.16</v>
      </c>
      <c r="M1975" s="651">
        <v>3242.4</v>
      </c>
      <c r="N1975" s="650">
        <v>15</v>
      </c>
      <c r="O1975" s="731">
        <v>5</v>
      </c>
      <c r="P1975" s="651">
        <v>648.48</v>
      </c>
      <c r="Q1975" s="666">
        <v>0.2</v>
      </c>
      <c r="R1975" s="650">
        <v>3</v>
      </c>
      <c r="S1975" s="666">
        <v>0.2</v>
      </c>
      <c r="T1975" s="731">
        <v>1</v>
      </c>
      <c r="U1975" s="689">
        <v>0.2</v>
      </c>
    </row>
    <row r="1976" spans="1:21" ht="14.4" customHeight="1" x14ac:dyDescent="0.3">
      <c r="A1976" s="649">
        <v>21</v>
      </c>
      <c r="B1976" s="650" t="s">
        <v>581</v>
      </c>
      <c r="C1976" s="650">
        <v>89301212</v>
      </c>
      <c r="D1976" s="729" t="s">
        <v>5559</v>
      </c>
      <c r="E1976" s="730" t="s">
        <v>3652</v>
      </c>
      <c r="F1976" s="650" t="s">
        <v>3625</v>
      </c>
      <c r="G1976" s="650" t="s">
        <v>5296</v>
      </c>
      <c r="H1976" s="650" t="s">
        <v>582</v>
      </c>
      <c r="I1976" s="650" t="s">
        <v>5297</v>
      </c>
      <c r="J1976" s="650" t="s">
        <v>5298</v>
      </c>
      <c r="K1976" s="650" t="s">
        <v>1975</v>
      </c>
      <c r="L1976" s="651">
        <v>85.49</v>
      </c>
      <c r="M1976" s="651">
        <v>170.98</v>
      </c>
      <c r="N1976" s="650">
        <v>2</v>
      </c>
      <c r="O1976" s="731">
        <v>0.5</v>
      </c>
      <c r="P1976" s="651"/>
      <c r="Q1976" s="666">
        <v>0</v>
      </c>
      <c r="R1976" s="650"/>
      <c r="S1976" s="666">
        <v>0</v>
      </c>
      <c r="T1976" s="731"/>
      <c r="U1976" s="689">
        <v>0</v>
      </c>
    </row>
    <row r="1977" spans="1:21" ht="14.4" customHeight="1" x14ac:dyDescent="0.3">
      <c r="A1977" s="649">
        <v>21</v>
      </c>
      <c r="B1977" s="650" t="s">
        <v>581</v>
      </c>
      <c r="C1977" s="650">
        <v>89301212</v>
      </c>
      <c r="D1977" s="729" t="s">
        <v>5559</v>
      </c>
      <c r="E1977" s="730" t="s">
        <v>3652</v>
      </c>
      <c r="F1977" s="650" t="s">
        <v>3625</v>
      </c>
      <c r="G1977" s="650" t="s">
        <v>5299</v>
      </c>
      <c r="H1977" s="650" t="s">
        <v>582</v>
      </c>
      <c r="I1977" s="650" t="s">
        <v>5300</v>
      </c>
      <c r="J1977" s="650" t="s">
        <v>5301</v>
      </c>
      <c r="K1977" s="650" t="s">
        <v>3406</v>
      </c>
      <c r="L1977" s="651">
        <v>85.49</v>
      </c>
      <c r="M1977" s="651">
        <v>85.49</v>
      </c>
      <c r="N1977" s="650">
        <v>1</v>
      </c>
      <c r="O1977" s="731">
        <v>1</v>
      </c>
      <c r="P1977" s="651">
        <v>85.49</v>
      </c>
      <c r="Q1977" s="666">
        <v>1</v>
      </c>
      <c r="R1977" s="650">
        <v>1</v>
      </c>
      <c r="S1977" s="666">
        <v>1</v>
      </c>
      <c r="T1977" s="731">
        <v>1</v>
      </c>
      <c r="U1977" s="689">
        <v>1</v>
      </c>
    </row>
    <row r="1978" spans="1:21" ht="14.4" customHeight="1" x14ac:dyDescent="0.3">
      <c r="A1978" s="649">
        <v>21</v>
      </c>
      <c r="B1978" s="650" t="s">
        <v>581</v>
      </c>
      <c r="C1978" s="650">
        <v>89301212</v>
      </c>
      <c r="D1978" s="729" t="s">
        <v>5559</v>
      </c>
      <c r="E1978" s="730" t="s">
        <v>3652</v>
      </c>
      <c r="F1978" s="650" t="s">
        <v>3625</v>
      </c>
      <c r="G1978" s="650" t="s">
        <v>5302</v>
      </c>
      <c r="H1978" s="650" t="s">
        <v>582</v>
      </c>
      <c r="I1978" s="650" t="s">
        <v>5303</v>
      </c>
      <c r="J1978" s="650" t="s">
        <v>5304</v>
      </c>
      <c r="K1978" s="650" t="s">
        <v>5305</v>
      </c>
      <c r="L1978" s="651">
        <v>250.07</v>
      </c>
      <c r="M1978" s="651">
        <v>500.14</v>
      </c>
      <c r="N1978" s="650">
        <v>2</v>
      </c>
      <c r="O1978" s="731">
        <v>1</v>
      </c>
      <c r="P1978" s="651">
        <v>500.14</v>
      </c>
      <c r="Q1978" s="666">
        <v>1</v>
      </c>
      <c r="R1978" s="650">
        <v>2</v>
      </c>
      <c r="S1978" s="666">
        <v>1</v>
      </c>
      <c r="T1978" s="731">
        <v>1</v>
      </c>
      <c r="U1978" s="689">
        <v>1</v>
      </c>
    </row>
    <row r="1979" spans="1:21" ht="14.4" customHeight="1" x14ac:dyDescent="0.3">
      <c r="A1979" s="649">
        <v>21</v>
      </c>
      <c r="B1979" s="650" t="s">
        <v>581</v>
      </c>
      <c r="C1979" s="650">
        <v>89301212</v>
      </c>
      <c r="D1979" s="729" t="s">
        <v>5559</v>
      </c>
      <c r="E1979" s="730" t="s">
        <v>3652</v>
      </c>
      <c r="F1979" s="650" t="s">
        <v>3625</v>
      </c>
      <c r="G1979" s="650" t="s">
        <v>3831</v>
      </c>
      <c r="H1979" s="650" t="s">
        <v>1839</v>
      </c>
      <c r="I1979" s="650" t="s">
        <v>1894</v>
      </c>
      <c r="J1979" s="650" t="s">
        <v>1895</v>
      </c>
      <c r="K1979" s="650" t="s">
        <v>3498</v>
      </c>
      <c r="L1979" s="651">
        <v>147.36000000000001</v>
      </c>
      <c r="M1979" s="651">
        <v>294.72000000000003</v>
      </c>
      <c r="N1979" s="650">
        <v>2</v>
      </c>
      <c r="O1979" s="731">
        <v>0.5</v>
      </c>
      <c r="P1979" s="651"/>
      <c r="Q1979" s="666">
        <v>0</v>
      </c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21</v>
      </c>
      <c r="B1980" s="650" t="s">
        <v>581</v>
      </c>
      <c r="C1980" s="650">
        <v>89301212</v>
      </c>
      <c r="D1980" s="729" t="s">
        <v>5559</v>
      </c>
      <c r="E1980" s="730" t="s">
        <v>3652</v>
      </c>
      <c r="F1980" s="650" t="s">
        <v>3625</v>
      </c>
      <c r="G1980" s="650" t="s">
        <v>3831</v>
      </c>
      <c r="H1980" s="650" t="s">
        <v>582</v>
      </c>
      <c r="I1980" s="650" t="s">
        <v>5306</v>
      </c>
      <c r="J1980" s="650" t="s">
        <v>1895</v>
      </c>
      <c r="K1980" s="650" t="s">
        <v>5307</v>
      </c>
      <c r="L1980" s="651">
        <v>0</v>
      </c>
      <c r="M1980" s="651">
        <v>0</v>
      </c>
      <c r="N1980" s="650">
        <v>1</v>
      </c>
      <c r="O1980" s="731">
        <v>1</v>
      </c>
      <c r="P1980" s="651"/>
      <c r="Q1980" s="666"/>
      <c r="R1980" s="650"/>
      <c r="S1980" s="666">
        <v>0</v>
      </c>
      <c r="T1980" s="731"/>
      <c r="U1980" s="689">
        <v>0</v>
      </c>
    </row>
    <row r="1981" spans="1:21" ht="14.4" customHeight="1" x14ac:dyDescent="0.3">
      <c r="A1981" s="649">
        <v>21</v>
      </c>
      <c r="B1981" s="650" t="s">
        <v>581</v>
      </c>
      <c r="C1981" s="650">
        <v>89301212</v>
      </c>
      <c r="D1981" s="729" t="s">
        <v>5559</v>
      </c>
      <c r="E1981" s="730" t="s">
        <v>3652</v>
      </c>
      <c r="F1981" s="650" t="s">
        <v>3625</v>
      </c>
      <c r="G1981" s="650" t="s">
        <v>3831</v>
      </c>
      <c r="H1981" s="650" t="s">
        <v>582</v>
      </c>
      <c r="I1981" s="650" t="s">
        <v>5308</v>
      </c>
      <c r="J1981" s="650" t="s">
        <v>5309</v>
      </c>
      <c r="K1981" s="650" t="s">
        <v>3753</v>
      </c>
      <c r="L1981" s="651">
        <v>0</v>
      </c>
      <c r="M1981" s="651">
        <v>0</v>
      </c>
      <c r="N1981" s="650">
        <v>1</v>
      </c>
      <c r="O1981" s="731">
        <v>1</v>
      </c>
      <c r="P1981" s="651"/>
      <c r="Q1981" s="666"/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21</v>
      </c>
      <c r="B1982" s="650" t="s">
        <v>581</v>
      </c>
      <c r="C1982" s="650">
        <v>89301212</v>
      </c>
      <c r="D1982" s="729" t="s">
        <v>5559</v>
      </c>
      <c r="E1982" s="730" t="s">
        <v>3652</v>
      </c>
      <c r="F1982" s="650" t="s">
        <v>3625</v>
      </c>
      <c r="G1982" s="650" t="s">
        <v>3831</v>
      </c>
      <c r="H1982" s="650" t="s">
        <v>1839</v>
      </c>
      <c r="I1982" s="650" t="s">
        <v>4039</v>
      </c>
      <c r="J1982" s="650" t="s">
        <v>1917</v>
      </c>
      <c r="K1982" s="650" t="s">
        <v>4040</v>
      </c>
      <c r="L1982" s="651">
        <v>163.72999999999999</v>
      </c>
      <c r="M1982" s="651">
        <v>163.72999999999999</v>
      </c>
      <c r="N1982" s="650">
        <v>1</v>
      </c>
      <c r="O1982" s="731">
        <v>0.5</v>
      </c>
      <c r="P1982" s="651"/>
      <c r="Q1982" s="666">
        <v>0</v>
      </c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21</v>
      </c>
      <c r="B1983" s="650" t="s">
        <v>581</v>
      </c>
      <c r="C1983" s="650">
        <v>89301212</v>
      </c>
      <c r="D1983" s="729" t="s">
        <v>5559</v>
      </c>
      <c r="E1983" s="730" t="s">
        <v>3652</v>
      </c>
      <c r="F1983" s="650" t="s">
        <v>3625</v>
      </c>
      <c r="G1983" s="650" t="s">
        <v>3832</v>
      </c>
      <c r="H1983" s="650" t="s">
        <v>582</v>
      </c>
      <c r="I1983" s="650" t="s">
        <v>4085</v>
      </c>
      <c r="J1983" s="650" t="s">
        <v>3834</v>
      </c>
      <c r="K1983" s="650" t="s">
        <v>1224</v>
      </c>
      <c r="L1983" s="651">
        <v>154.33000000000001</v>
      </c>
      <c r="M1983" s="651">
        <v>12346.399999999998</v>
      </c>
      <c r="N1983" s="650">
        <v>80</v>
      </c>
      <c r="O1983" s="731">
        <v>39</v>
      </c>
      <c r="P1983" s="651">
        <v>9105.4699999999975</v>
      </c>
      <c r="Q1983" s="666">
        <v>0.73749999999999993</v>
      </c>
      <c r="R1983" s="650">
        <v>59</v>
      </c>
      <c r="S1983" s="666">
        <v>0.73750000000000004</v>
      </c>
      <c r="T1983" s="731">
        <v>27</v>
      </c>
      <c r="U1983" s="689">
        <v>0.69230769230769229</v>
      </c>
    </row>
    <row r="1984" spans="1:21" ht="14.4" customHeight="1" x14ac:dyDescent="0.3">
      <c r="A1984" s="649">
        <v>21</v>
      </c>
      <c r="B1984" s="650" t="s">
        <v>581</v>
      </c>
      <c r="C1984" s="650">
        <v>89301212</v>
      </c>
      <c r="D1984" s="729" t="s">
        <v>5559</v>
      </c>
      <c r="E1984" s="730" t="s">
        <v>3652</v>
      </c>
      <c r="F1984" s="650" t="s">
        <v>3625</v>
      </c>
      <c r="G1984" s="650" t="s">
        <v>3832</v>
      </c>
      <c r="H1984" s="650" t="s">
        <v>582</v>
      </c>
      <c r="I1984" s="650" t="s">
        <v>4652</v>
      </c>
      <c r="J1984" s="650" t="s">
        <v>3834</v>
      </c>
      <c r="K1984" s="650" t="s">
        <v>762</v>
      </c>
      <c r="L1984" s="651">
        <v>0</v>
      </c>
      <c r="M1984" s="651">
        <v>0</v>
      </c>
      <c r="N1984" s="650">
        <v>6</v>
      </c>
      <c r="O1984" s="731">
        <v>4</v>
      </c>
      <c r="P1984" s="651">
        <v>0</v>
      </c>
      <c r="Q1984" s="666"/>
      <c r="R1984" s="650">
        <v>4</v>
      </c>
      <c r="S1984" s="666">
        <v>0.66666666666666663</v>
      </c>
      <c r="T1984" s="731">
        <v>2.5</v>
      </c>
      <c r="U1984" s="689">
        <v>0.625</v>
      </c>
    </row>
    <row r="1985" spans="1:21" ht="14.4" customHeight="1" x14ac:dyDescent="0.3">
      <c r="A1985" s="649">
        <v>21</v>
      </c>
      <c r="B1985" s="650" t="s">
        <v>581</v>
      </c>
      <c r="C1985" s="650">
        <v>89301212</v>
      </c>
      <c r="D1985" s="729" t="s">
        <v>5559</v>
      </c>
      <c r="E1985" s="730" t="s">
        <v>3652</v>
      </c>
      <c r="F1985" s="650" t="s">
        <v>3625</v>
      </c>
      <c r="G1985" s="650" t="s">
        <v>3832</v>
      </c>
      <c r="H1985" s="650" t="s">
        <v>582</v>
      </c>
      <c r="I1985" s="650" t="s">
        <v>4314</v>
      </c>
      <c r="J1985" s="650" t="s">
        <v>4045</v>
      </c>
      <c r="K1985" s="650" t="s">
        <v>1224</v>
      </c>
      <c r="L1985" s="651">
        <v>143.15</v>
      </c>
      <c r="M1985" s="651">
        <v>286.3</v>
      </c>
      <c r="N1985" s="650">
        <v>2</v>
      </c>
      <c r="O1985" s="731">
        <v>0.5</v>
      </c>
      <c r="P1985" s="651"/>
      <c r="Q1985" s="666">
        <v>0</v>
      </c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21</v>
      </c>
      <c r="B1986" s="650" t="s">
        <v>581</v>
      </c>
      <c r="C1986" s="650">
        <v>89301212</v>
      </c>
      <c r="D1986" s="729" t="s">
        <v>5559</v>
      </c>
      <c r="E1986" s="730" t="s">
        <v>3652</v>
      </c>
      <c r="F1986" s="650" t="s">
        <v>3625</v>
      </c>
      <c r="G1986" s="650" t="s">
        <v>3832</v>
      </c>
      <c r="H1986" s="650" t="s">
        <v>582</v>
      </c>
      <c r="I1986" s="650" t="s">
        <v>5310</v>
      </c>
      <c r="J1986" s="650" t="s">
        <v>4045</v>
      </c>
      <c r="K1986" s="650" t="s">
        <v>1211</v>
      </c>
      <c r="L1986" s="651">
        <v>429.45</v>
      </c>
      <c r="M1986" s="651">
        <v>429.45</v>
      </c>
      <c r="N1986" s="650">
        <v>1</v>
      </c>
      <c r="O1986" s="731">
        <v>1</v>
      </c>
      <c r="P1986" s="651"/>
      <c r="Q1986" s="666">
        <v>0</v>
      </c>
      <c r="R1986" s="650"/>
      <c r="S1986" s="666">
        <v>0</v>
      </c>
      <c r="T1986" s="731"/>
      <c r="U1986" s="689">
        <v>0</v>
      </c>
    </row>
    <row r="1987" spans="1:21" ht="14.4" customHeight="1" x14ac:dyDescent="0.3">
      <c r="A1987" s="649">
        <v>21</v>
      </c>
      <c r="B1987" s="650" t="s">
        <v>581</v>
      </c>
      <c r="C1987" s="650">
        <v>89301212</v>
      </c>
      <c r="D1987" s="729" t="s">
        <v>5559</v>
      </c>
      <c r="E1987" s="730" t="s">
        <v>3652</v>
      </c>
      <c r="F1987" s="650" t="s">
        <v>3625</v>
      </c>
      <c r="G1987" s="650" t="s">
        <v>3832</v>
      </c>
      <c r="H1987" s="650" t="s">
        <v>582</v>
      </c>
      <c r="I1987" s="650" t="s">
        <v>5311</v>
      </c>
      <c r="J1987" s="650" t="s">
        <v>5312</v>
      </c>
      <c r="K1987" s="650" t="s">
        <v>1224</v>
      </c>
      <c r="L1987" s="651">
        <v>60.97</v>
      </c>
      <c r="M1987" s="651">
        <v>121.94</v>
      </c>
      <c r="N1987" s="650">
        <v>2</v>
      </c>
      <c r="O1987" s="731">
        <v>0.5</v>
      </c>
      <c r="P1987" s="651"/>
      <c r="Q1987" s="666">
        <v>0</v>
      </c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21</v>
      </c>
      <c r="B1988" s="650" t="s">
        <v>581</v>
      </c>
      <c r="C1988" s="650">
        <v>89301212</v>
      </c>
      <c r="D1988" s="729" t="s">
        <v>5559</v>
      </c>
      <c r="E1988" s="730" t="s">
        <v>3652</v>
      </c>
      <c r="F1988" s="650" t="s">
        <v>3625</v>
      </c>
      <c r="G1988" s="650" t="s">
        <v>3832</v>
      </c>
      <c r="H1988" s="650" t="s">
        <v>582</v>
      </c>
      <c r="I1988" s="650" t="s">
        <v>5313</v>
      </c>
      <c r="J1988" s="650" t="s">
        <v>5312</v>
      </c>
      <c r="K1988" s="650" t="s">
        <v>3817</v>
      </c>
      <c r="L1988" s="651">
        <v>0</v>
      </c>
      <c r="M1988" s="651">
        <v>0</v>
      </c>
      <c r="N1988" s="650">
        <v>1</v>
      </c>
      <c r="O1988" s="731">
        <v>0.5</v>
      </c>
      <c r="P1988" s="651"/>
      <c r="Q1988" s="666"/>
      <c r="R1988" s="650"/>
      <c r="S1988" s="666">
        <v>0</v>
      </c>
      <c r="T1988" s="731"/>
      <c r="U1988" s="689">
        <v>0</v>
      </c>
    </row>
    <row r="1989" spans="1:21" ht="14.4" customHeight="1" x14ac:dyDescent="0.3">
      <c r="A1989" s="649">
        <v>21</v>
      </c>
      <c r="B1989" s="650" t="s">
        <v>581</v>
      </c>
      <c r="C1989" s="650">
        <v>89301212</v>
      </c>
      <c r="D1989" s="729" t="s">
        <v>5559</v>
      </c>
      <c r="E1989" s="730" t="s">
        <v>3652</v>
      </c>
      <c r="F1989" s="650" t="s">
        <v>3625</v>
      </c>
      <c r="G1989" s="650" t="s">
        <v>3832</v>
      </c>
      <c r="H1989" s="650" t="s">
        <v>582</v>
      </c>
      <c r="I1989" s="650" t="s">
        <v>4044</v>
      </c>
      <c r="J1989" s="650" t="s">
        <v>4045</v>
      </c>
      <c r="K1989" s="650" t="s">
        <v>762</v>
      </c>
      <c r="L1989" s="651">
        <v>0</v>
      </c>
      <c r="M1989" s="651">
        <v>0</v>
      </c>
      <c r="N1989" s="650">
        <v>1</v>
      </c>
      <c r="O1989" s="731">
        <v>1</v>
      </c>
      <c r="P1989" s="651">
        <v>0</v>
      </c>
      <c r="Q1989" s="666"/>
      <c r="R1989" s="650">
        <v>1</v>
      </c>
      <c r="S1989" s="666">
        <v>1</v>
      </c>
      <c r="T1989" s="731">
        <v>1</v>
      </c>
      <c r="U1989" s="689">
        <v>1</v>
      </c>
    </row>
    <row r="1990" spans="1:21" ht="14.4" customHeight="1" x14ac:dyDescent="0.3">
      <c r="A1990" s="649">
        <v>21</v>
      </c>
      <c r="B1990" s="650" t="s">
        <v>581</v>
      </c>
      <c r="C1990" s="650">
        <v>89301212</v>
      </c>
      <c r="D1990" s="729" t="s">
        <v>5559</v>
      </c>
      <c r="E1990" s="730" t="s">
        <v>3652</v>
      </c>
      <c r="F1990" s="650" t="s">
        <v>3625</v>
      </c>
      <c r="G1990" s="650" t="s">
        <v>3832</v>
      </c>
      <c r="H1990" s="650" t="s">
        <v>582</v>
      </c>
      <c r="I1990" s="650" t="s">
        <v>5314</v>
      </c>
      <c r="J1990" s="650" t="s">
        <v>5312</v>
      </c>
      <c r="K1990" s="650" t="s">
        <v>762</v>
      </c>
      <c r="L1990" s="651">
        <v>0</v>
      </c>
      <c r="M1990" s="651">
        <v>0</v>
      </c>
      <c r="N1990" s="650">
        <v>2</v>
      </c>
      <c r="O1990" s="731">
        <v>1</v>
      </c>
      <c r="P1990" s="651">
        <v>0</v>
      </c>
      <c r="Q1990" s="666"/>
      <c r="R1990" s="650">
        <v>1</v>
      </c>
      <c r="S1990" s="666">
        <v>0.5</v>
      </c>
      <c r="T1990" s="731">
        <v>0.5</v>
      </c>
      <c r="U1990" s="689">
        <v>0.5</v>
      </c>
    </row>
    <row r="1991" spans="1:21" ht="14.4" customHeight="1" x14ac:dyDescent="0.3">
      <c r="A1991" s="649">
        <v>21</v>
      </c>
      <c r="B1991" s="650" t="s">
        <v>581</v>
      </c>
      <c r="C1991" s="650">
        <v>89301212</v>
      </c>
      <c r="D1991" s="729" t="s">
        <v>5559</v>
      </c>
      <c r="E1991" s="730" t="s">
        <v>3652</v>
      </c>
      <c r="F1991" s="650" t="s">
        <v>3625</v>
      </c>
      <c r="G1991" s="650" t="s">
        <v>4661</v>
      </c>
      <c r="H1991" s="650" t="s">
        <v>582</v>
      </c>
      <c r="I1991" s="650" t="s">
        <v>5135</v>
      </c>
      <c r="J1991" s="650" t="s">
        <v>5136</v>
      </c>
      <c r="K1991" s="650" t="s">
        <v>4664</v>
      </c>
      <c r="L1991" s="651">
        <v>82.67</v>
      </c>
      <c r="M1991" s="651">
        <v>82.67</v>
      </c>
      <c r="N1991" s="650">
        <v>1</v>
      </c>
      <c r="O1991" s="731">
        <v>0.5</v>
      </c>
      <c r="P1991" s="651">
        <v>82.67</v>
      </c>
      <c r="Q1991" s="666">
        <v>1</v>
      </c>
      <c r="R1991" s="650">
        <v>1</v>
      </c>
      <c r="S1991" s="666">
        <v>1</v>
      </c>
      <c r="T1991" s="731">
        <v>0.5</v>
      </c>
      <c r="U1991" s="689">
        <v>1</v>
      </c>
    </row>
    <row r="1992" spans="1:21" ht="14.4" customHeight="1" x14ac:dyDescent="0.3">
      <c r="A1992" s="649">
        <v>21</v>
      </c>
      <c r="B1992" s="650" t="s">
        <v>581</v>
      </c>
      <c r="C1992" s="650">
        <v>89301212</v>
      </c>
      <c r="D1992" s="729" t="s">
        <v>5559</v>
      </c>
      <c r="E1992" s="730" t="s">
        <v>3652</v>
      </c>
      <c r="F1992" s="650" t="s">
        <v>3625</v>
      </c>
      <c r="G1992" s="650" t="s">
        <v>4661</v>
      </c>
      <c r="H1992" s="650" t="s">
        <v>582</v>
      </c>
      <c r="I1992" s="650" t="s">
        <v>4662</v>
      </c>
      <c r="J1992" s="650" t="s">
        <v>4663</v>
      </c>
      <c r="K1992" s="650" t="s">
        <v>4664</v>
      </c>
      <c r="L1992" s="651">
        <v>82.67</v>
      </c>
      <c r="M1992" s="651">
        <v>82.67</v>
      </c>
      <c r="N1992" s="650">
        <v>1</v>
      </c>
      <c r="O1992" s="731">
        <v>0.5</v>
      </c>
      <c r="P1992" s="651"/>
      <c r="Q1992" s="666">
        <v>0</v>
      </c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21</v>
      </c>
      <c r="B1993" s="650" t="s">
        <v>581</v>
      </c>
      <c r="C1993" s="650">
        <v>89301212</v>
      </c>
      <c r="D1993" s="729" t="s">
        <v>5559</v>
      </c>
      <c r="E1993" s="730" t="s">
        <v>3652</v>
      </c>
      <c r="F1993" s="650" t="s">
        <v>3625</v>
      </c>
      <c r="G1993" s="650" t="s">
        <v>5315</v>
      </c>
      <c r="H1993" s="650" t="s">
        <v>582</v>
      </c>
      <c r="I1993" s="650" t="s">
        <v>5316</v>
      </c>
      <c r="J1993" s="650" t="s">
        <v>5317</v>
      </c>
      <c r="K1993" s="650" t="s">
        <v>5318</v>
      </c>
      <c r="L1993" s="651">
        <v>0</v>
      </c>
      <c r="M1993" s="651">
        <v>0</v>
      </c>
      <c r="N1993" s="650">
        <v>1</v>
      </c>
      <c r="O1993" s="731">
        <v>0.5</v>
      </c>
      <c r="P1993" s="651"/>
      <c r="Q1993" s="666"/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21</v>
      </c>
      <c r="B1994" s="650" t="s">
        <v>581</v>
      </c>
      <c r="C1994" s="650">
        <v>89301212</v>
      </c>
      <c r="D1994" s="729" t="s">
        <v>5559</v>
      </c>
      <c r="E1994" s="730" t="s">
        <v>3652</v>
      </c>
      <c r="F1994" s="650" t="s">
        <v>3625</v>
      </c>
      <c r="G1994" s="650" t="s">
        <v>3836</v>
      </c>
      <c r="H1994" s="650" t="s">
        <v>582</v>
      </c>
      <c r="I1994" s="650" t="s">
        <v>5319</v>
      </c>
      <c r="J1994" s="650" t="s">
        <v>4396</v>
      </c>
      <c r="K1994" s="650" t="s">
        <v>4327</v>
      </c>
      <c r="L1994" s="651">
        <v>0</v>
      </c>
      <c r="M1994" s="651">
        <v>0</v>
      </c>
      <c r="N1994" s="650">
        <v>1</v>
      </c>
      <c r="O1994" s="731">
        <v>0.5</v>
      </c>
      <c r="P1994" s="651">
        <v>0</v>
      </c>
      <c r="Q1994" s="666"/>
      <c r="R1994" s="650">
        <v>1</v>
      </c>
      <c r="S1994" s="666">
        <v>1</v>
      </c>
      <c r="T1994" s="731">
        <v>0.5</v>
      </c>
      <c r="U1994" s="689">
        <v>1</v>
      </c>
    </row>
    <row r="1995" spans="1:21" ht="14.4" customHeight="1" x14ac:dyDescent="0.3">
      <c r="A1995" s="649">
        <v>21</v>
      </c>
      <c r="B1995" s="650" t="s">
        <v>581</v>
      </c>
      <c r="C1995" s="650">
        <v>89301212</v>
      </c>
      <c r="D1995" s="729" t="s">
        <v>5559</v>
      </c>
      <c r="E1995" s="730" t="s">
        <v>3652</v>
      </c>
      <c r="F1995" s="650" t="s">
        <v>3625</v>
      </c>
      <c r="G1995" s="650" t="s">
        <v>3836</v>
      </c>
      <c r="H1995" s="650" t="s">
        <v>582</v>
      </c>
      <c r="I1995" s="650" t="s">
        <v>3837</v>
      </c>
      <c r="J1995" s="650" t="s">
        <v>1734</v>
      </c>
      <c r="K1995" s="650" t="s">
        <v>980</v>
      </c>
      <c r="L1995" s="651">
        <v>0</v>
      </c>
      <c r="M1995" s="651">
        <v>0</v>
      </c>
      <c r="N1995" s="650">
        <v>2</v>
      </c>
      <c r="O1995" s="731">
        <v>1.5</v>
      </c>
      <c r="P1995" s="651">
        <v>0</v>
      </c>
      <c r="Q1995" s="666"/>
      <c r="R1995" s="650">
        <v>1</v>
      </c>
      <c r="S1995" s="666">
        <v>0.5</v>
      </c>
      <c r="T1995" s="731">
        <v>0.5</v>
      </c>
      <c r="U1995" s="689">
        <v>0.33333333333333331</v>
      </c>
    </row>
    <row r="1996" spans="1:21" ht="14.4" customHeight="1" x14ac:dyDescent="0.3">
      <c r="A1996" s="649">
        <v>21</v>
      </c>
      <c r="B1996" s="650" t="s">
        <v>581</v>
      </c>
      <c r="C1996" s="650">
        <v>89301212</v>
      </c>
      <c r="D1996" s="729" t="s">
        <v>5559</v>
      </c>
      <c r="E1996" s="730" t="s">
        <v>3652</v>
      </c>
      <c r="F1996" s="650" t="s">
        <v>3625</v>
      </c>
      <c r="G1996" s="650" t="s">
        <v>3836</v>
      </c>
      <c r="H1996" s="650" t="s">
        <v>582</v>
      </c>
      <c r="I1996" s="650" t="s">
        <v>4671</v>
      </c>
      <c r="J1996" s="650" t="s">
        <v>1734</v>
      </c>
      <c r="K1996" s="650" t="s">
        <v>3843</v>
      </c>
      <c r="L1996" s="651">
        <v>0</v>
      </c>
      <c r="M1996" s="651">
        <v>0</v>
      </c>
      <c r="N1996" s="650">
        <v>2</v>
      </c>
      <c r="O1996" s="731">
        <v>0.5</v>
      </c>
      <c r="P1996" s="651"/>
      <c r="Q1996" s="666"/>
      <c r="R1996" s="650"/>
      <c r="S1996" s="666">
        <v>0</v>
      </c>
      <c r="T1996" s="731"/>
      <c r="U1996" s="689">
        <v>0</v>
      </c>
    </row>
    <row r="1997" spans="1:21" ht="14.4" customHeight="1" x14ac:dyDescent="0.3">
      <c r="A1997" s="649">
        <v>21</v>
      </c>
      <c r="B1997" s="650" t="s">
        <v>581</v>
      </c>
      <c r="C1997" s="650">
        <v>89301212</v>
      </c>
      <c r="D1997" s="729" t="s">
        <v>5559</v>
      </c>
      <c r="E1997" s="730" t="s">
        <v>3652</v>
      </c>
      <c r="F1997" s="650" t="s">
        <v>3625</v>
      </c>
      <c r="G1997" s="650" t="s">
        <v>3836</v>
      </c>
      <c r="H1997" s="650" t="s">
        <v>582</v>
      </c>
      <c r="I1997" s="650" t="s">
        <v>4671</v>
      </c>
      <c r="J1997" s="650" t="s">
        <v>3839</v>
      </c>
      <c r="K1997" s="650" t="s">
        <v>3843</v>
      </c>
      <c r="L1997" s="651">
        <v>0</v>
      </c>
      <c r="M1997" s="651">
        <v>0</v>
      </c>
      <c r="N1997" s="650">
        <v>1</v>
      </c>
      <c r="O1997" s="731">
        <v>0.5</v>
      </c>
      <c r="P1997" s="651">
        <v>0</v>
      </c>
      <c r="Q1997" s="666"/>
      <c r="R1997" s="650">
        <v>1</v>
      </c>
      <c r="S1997" s="666">
        <v>1</v>
      </c>
      <c r="T1997" s="731">
        <v>0.5</v>
      </c>
      <c r="U1997" s="689">
        <v>1</v>
      </c>
    </row>
    <row r="1998" spans="1:21" ht="14.4" customHeight="1" x14ac:dyDescent="0.3">
      <c r="A1998" s="649">
        <v>21</v>
      </c>
      <c r="B1998" s="650" t="s">
        <v>581</v>
      </c>
      <c r="C1998" s="650">
        <v>89301212</v>
      </c>
      <c r="D1998" s="729" t="s">
        <v>5559</v>
      </c>
      <c r="E1998" s="730" t="s">
        <v>3652</v>
      </c>
      <c r="F1998" s="650" t="s">
        <v>3625</v>
      </c>
      <c r="G1998" s="650" t="s">
        <v>3836</v>
      </c>
      <c r="H1998" s="650" t="s">
        <v>582</v>
      </c>
      <c r="I1998" s="650" t="s">
        <v>4324</v>
      </c>
      <c r="J1998" s="650" t="s">
        <v>4323</v>
      </c>
      <c r="K1998" s="650" t="s">
        <v>980</v>
      </c>
      <c r="L1998" s="651">
        <v>0</v>
      </c>
      <c r="M1998" s="651">
        <v>0</v>
      </c>
      <c r="N1998" s="650">
        <v>3</v>
      </c>
      <c r="O1998" s="731">
        <v>1.5</v>
      </c>
      <c r="P1998" s="651">
        <v>0</v>
      </c>
      <c r="Q1998" s="666"/>
      <c r="R1998" s="650">
        <v>1</v>
      </c>
      <c r="S1998" s="666">
        <v>0.33333333333333331</v>
      </c>
      <c r="T1998" s="731">
        <v>0.5</v>
      </c>
      <c r="U1998" s="689">
        <v>0.33333333333333331</v>
      </c>
    </row>
    <row r="1999" spans="1:21" ht="14.4" customHeight="1" x14ac:dyDescent="0.3">
      <c r="A1999" s="649">
        <v>21</v>
      </c>
      <c r="B1999" s="650" t="s">
        <v>581</v>
      </c>
      <c r="C1999" s="650">
        <v>89301212</v>
      </c>
      <c r="D1999" s="729" t="s">
        <v>5559</v>
      </c>
      <c r="E1999" s="730" t="s">
        <v>3652</v>
      </c>
      <c r="F1999" s="650" t="s">
        <v>3625</v>
      </c>
      <c r="G1999" s="650" t="s">
        <v>3836</v>
      </c>
      <c r="H1999" s="650" t="s">
        <v>582</v>
      </c>
      <c r="I1999" s="650" t="s">
        <v>4325</v>
      </c>
      <c r="J1999" s="650" t="s">
        <v>4326</v>
      </c>
      <c r="K1999" s="650" t="s">
        <v>4327</v>
      </c>
      <c r="L1999" s="651">
        <v>0</v>
      </c>
      <c r="M1999" s="651">
        <v>0</v>
      </c>
      <c r="N1999" s="650">
        <v>2</v>
      </c>
      <c r="O1999" s="731">
        <v>1.5</v>
      </c>
      <c r="P1999" s="651"/>
      <c r="Q1999" s="666"/>
      <c r="R1999" s="650"/>
      <c r="S1999" s="666">
        <v>0</v>
      </c>
      <c r="T1999" s="731"/>
      <c r="U1999" s="689">
        <v>0</v>
      </c>
    </row>
    <row r="2000" spans="1:21" ht="14.4" customHeight="1" x14ac:dyDescent="0.3">
      <c r="A2000" s="649">
        <v>21</v>
      </c>
      <c r="B2000" s="650" t="s">
        <v>581</v>
      </c>
      <c r="C2000" s="650">
        <v>89301212</v>
      </c>
      <c r="D2000" s="729" t="s">
        <v>5559</v>
      </c>
      <c r="E2000" s="730" t="s">
        <v>3652</v>
      </c>
      <c r="F2000" s="650" t="s">
        <v>3625</v>
      </c>
      <c r="G2000" s="650" t="s">
        <v>3836</v>
      </c>
      <c r="H2000" s="650" t="s">
        <v>582</v>
      </c>
      <c r="I2000" s="650" t="s">
        <v>4674</v>
      </c>
      <c r="J2000" s="650" t="s">
        <v>4673</v>
      </c>
      <c r="K2000" s="650" t="s">
        <v>980</v>
      </c>
      <c r="L2000" s="651">
        <v>0</v>
      </c>
      <c r="M2000" s="651">
        <v>0</v>
      </c>
      <c r="N2000" s="650">
        <v>1</v>
      </c>
      <c r="O2000" s="731">
        <v>1</v>
      </c>
      <c r="P2000" s="651"/>
      <c r="Q2000" s="666"/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21</v>
      </c>
      <c r="B2001" s="650" t="s">
        <v>581</v>
      </c>
      <c r="C2001" s="650">
        <v>89301212</v>
      </c>
      <c r="D2001" s="729" t="s">
        <v>5559</v>
      </c>
      <c r="E2001" s="730" t="s">
        <v>3652</v>
      </c>
      <c r="F2001" s="650" t="s">
        <v>3625</v>
      </c>
      <c r="G2001" s="650" t="s">
        <v>3836</v>
      </c>
      <c r="H2001" s="650" t="s">
        <v>582</v>
      </c>
      <c r="I2001" s="650" t="s">
        <v>4328</v>
      </c>
      <c r="J2001" s="650" t="s">
        <v>4326</v>
      </c>
      <c r="K2001" s="650" t="s">
        <v>1903</v>
      </c>
      <c r="L2001" s="651">
        <v>0</v>
      </c>
      <c r="M2001" s="651">
        <v>0</v>
      </c>
      <c r="N2001" s="650">
        <v>6</v>
      </c>
      <c r="O2001" s="731">
        <v>3.5</v>
      </c>
      <c r="P2001" s="651">
        <v>0</v>
      </c>
      <c r="Q2001" s="666"/>
      <c r="R2001" s="650">
        <v>1</v>
      </c>
      <c r="S2001" s="666">
        <v>0.16666666666666666</v>
      </c>
      <c r="T2001" s="731">
        <v>1</v>
      </c>
      <c r="U2001" s="689">
        <v>0.2857142857142857</v>
      </c>
    </row>
    <row r="2002" spans="1:21" ht="14.4" customHeight="1" x14ac:dyDescent="0.3">
      <c r="A2002" s="649">
        <v>21</v>
      </c>
      <c r="B2002" s="650" t="s">
        <v>581</v>
      </c>
      <c r="C2002" s="650">
        <v>89301212</v>
      </c>
      <c r="D2002" s="729" t="s">
        <v>5559</v>
      </c>
      <c r="E2002" s="730" t="s">
        <v>3652</v>
      </c>
      <c r="F2002" s="650" t="s">
        <v>3625</v>
      </c>
      <c r="G2002" s="650" t="s">
        <v>3836</v>
      </c>
      <c r="H2002" s="650" t="s">
        <v>582</v>
      </c>
      <c r="I2002" s="650" t="s">
        <v>3841</v>
      </c>
      <c r="J2002" s="650" t="s">
        <v>1734</v>
      </c>
      <c r="K2002" s="650" t="s">
        <v>1903</v>
      </c>
      <c r="L2002" s="651">
        <v>0</v>
      </c>
      <c r="M2002" s="651">
        <v>0</v>
      </c>
      <c r="N2002" s="650">
        <v>3</v>
      </c>
      <c r="O2002" s="731">
        <v>2</v>
      </c>
      <c r="P2002" s="651">
        <v>0</v>
      </c>
      <c r="Q2002" s="666"/>
      <c r="R2002" s="650">
        <v>2</v>
      </c>
      <c r="S2002" s="666">
        <v>0.66666666666666663</v>
      </c>
      <c r="T2002" s="731">
        <v>1</v>
      </c>
      <c r="U2002" s="689">
        <v>0.5</v>
      </c>
    </row>
    <row r="2003" spans="1:21" ht="14.4" customHeight="1" x14ac:dyDescent="0.3">
      <c r="A2003" s="649">
        <v>21</v>
      </c>
      <c r="B2003" s="650" t="s">
        <v>581</v>
      </c>
      <c r="C2003" s="650">
        <v>89301212</v>
      </c>
      <c r="D2003" s="729" t="s">
        <v>5559</v>
      </c>
      <c r="E2003" s="730" t="s">
        <v>3652</v>
      </c>
      <c r="F2003" s="650" t="s">
        <v>3625</v>
      </c>
      <c r="G2003" s="650" t="s">
        <v>3836</v>
      </c>
      <c r="H2003" s="650" t="s">
        <v>582</v>
      </c>
      <c r="I2003" s="650" t="s">
        <v>4478</v>
      </c>
      <c r="J2003" s="650" t="s">
        <v>1734</v>
      </c>
      <c r="K2003" s="650" t="s">
        <v>4327</v>
      </c>
      <c r="L2003" s="651">
        <v>0</v>
      </c>
      <c r="M2003" s="651">
        <v>0</v>
      </c>
      <c r="N2003" s="650">
        <v>1</v>
      </c>
      <c r="O2003" s="731">
        <v>1</v>
      </c>
      <c r="P2003" s="651"/>
      <c r="Q2003" s="666"/>
      <c r="R2003" s="650"/>
      <c r="S2003" s="666">
        <v>0</v>
      </c>
      <c r="T2003" s="731"/>
      <c r="U2003" s="689">
        <v>0</v>
      </c>
    </row>
    <row r="2004" spans="1:21" ht="14.4" customHeight="1" x14ac:dyDescent="0.3">
      <c r="A2004" s="649">
        <v>21</v>
      </c>
      <c r="B2004" s="650" t="s">
        <v>581</v>
      </c>
      <c r="C2004" s="650">
        <v>89301212</v>
      </c>
      <c r="D2004" s="729" t="s">
        <v>5559</v>
      </c>
      <c r="E2004" s="730" t="s">
        <v>3652</v>
      </c>
      <c r="F2004" s="650" t="s">
        <v>3625</v>
      </c>
      <c r="G2004" s="650" t="s">
        <v>3836</v>
      </c>
      <c r="H2004" s="650" t="s">
        <v>582</v>
      </c>
      <c r="I2004" s="650" t="s">
        <v>4397</v>
      </c>
      <c r="J2004" s="650" t="s">
        <v>4323</v>
      </c>
      <c r="K2004" s="650" t="s">
        <v>980</v>
      </c>
      <c r="L2004" s="651">
        <v>0</v>
      </c>
      <c r="M2004" s="651">
        <v>0</v>
      </c>
      <c r="N2004" s="650">
        <v>1</v>
      </c>
      <c r="O2004" s="731">
        <v>1</v>
      </c>
      <c r="P2004" s="651"/>
      <c r="Q2004" s="666"/>
      <c r="R2004" s="650"/>
      <c r="S2004" s="666">
        <v>0</v>
      </c>
      <c r="T2004" s="731"/>
      <c r="U2004" s="689">
        <v>0</v>
      </c>
    </row>
    <row r="2005" spans="1:21" ht="14.4" customHeight="1" x14ac:dyDescent="0.3">
      <c r="A2005" s="649">
        <v>21</v>
      </c>
      <c r="B2005" s="650" t="s">
        <v>581</v>
      </c>
      <c r="C2005" s="650">
        <v>89301212</v>
      </c>
      <c r="D2005" s="729" t="s">
        <v>5559</v>
      </c>
      <c r="E2005" s="730" t="s">
        <v>3652</v>
      </c>
      <c r="F2005" s="650" t="s">
        <v>3625</v>
      </c>
      <c r="G2005" s="650" t="s">
        <v>3836</v>
      </c>
      <c r="H2005" s="650" t="s">
        <v>582</v>
      </c>
      <c r="I2005" s="650" t="s">
        <v>5320</v>
      </c>
      <c r="J2005" s="650" t="s">
        <v>5321</v>
      </c>
      <c r="K2005" s="650" t="s">
        <v>5322</v>
      </c>
      <c r="L2005" s="651">
        <v>0</v>
      </c>
      <c r="M2005" s="651">
        <v>0</v>
      </c>
      <c r="N2005" s="650">
        <v>2</v>
      </c>
      <c r="O2005" s="731">
        <v>0.5</v>
      </c>
      <c r="P2005" s="651"/>
      <c r="Q2005" s="666"/>
      <c r="R2005" s="650"/>
      <c r="S2005" s="666">
        <v>0</v>
      </c>
      <c r="T2005" s="731"/>
      <c r="U2005" s="689">
        <v>0</v>
      </c>
    </row>
    <row r="2006" spans="1:21" ht="14.4" customHeight="1" x14ac:dyDescent="0.3">
      <c r="A2006" s="649">
        <v>21</v>
      </c>
      <c r="B2006" s="650" t="s">
        <v>581</v>
      </c>
      <c r="C2006" s="650">
        <v>89301212</v>
      </c>
      <c r="D2006" s="729" t="s">
        <v>5559</v>
      </c>
      <c r="E2006" s="730" t="s">
        <v>3652</v>
      </c>
      <c r="F2006" s="650" t="s">
        <v>3625</v>
      </c>
      <c r="G2006" s="650" t="s">
        <v>3836</v>
      </c>
      <c r="H2006" s="650" t="s">
        <v>582</v>
      </c>
      <c r="I2006" s="650" t="s">
        <v>5323</v>
      </c>
      <c r="J2006" s="650" t="s">
        <v>4063</v>
      </c>
      <c r="K2006" s="650" t="s">
        <v>3843</v>
      </c>
      <c r="L2006" s="651">
        <v>0</v>
      </c>
      <c r="M2006" s="651">
        <v>0</v>
      </c>
      <c r="N2006" s="650">
        <v>2</v>
      </c>
      <c r="O2006" s="731">
        <v>0.5</v>
      </c>
      <c r="P2006" s="651"/>
      <c r="Q2006" s="666"/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21</v>
      </c>
      <c r="B2007" s="650" t="s">
        <v>581</v>
      </c>
      <c r="C2007" s="650">
        <v>89301212</v>
      </c>
      <c r="D2007" s="729" t="s">
        <v>5559</v>
      </c>
      <c r="E2007" s="730" t="s">
        <v>3652</v>
      </c>
      <c r="F2007" s="650" t="s">
        <v>3625</v>
      </c>
      <c r="G2007" s="650" t="s">
        <v>4967</v>
      </c>
      <c r="H2007" s="650" t="s">
        <v>582</v>
      </c>
      <c r="I2007" s="650" t="s">
        <v>5324</v>
      </c>
      <c r="J2007" s="650" t="s">
        <v>5325</v>
      </c>
      <c r="K2007" s="650" t="s">
        <v>5326</v>
      </c>
      <c r="L2007" s="651">
        <v>0</v>
      </c>
      <c r="M2007" s="651">
        <v>0</v>
      </c>
      <c r="N2007" s="650">
        <v>1</v>
      </c>
      <c r="O2007" s="731">
        <v>1</v>
      </c>
      <c r="P2007" s="651"/>
      <c r="Q2007" s="666"/>
      <c r="R2007" s="650"/>
      <c r="S2007" s="666">
        <v>0</v>
      </c>
      <c r="T2007" s="731"/>
      <c r="U2007" s="689">
        <v>0</v>
      </c>
    </row>
    <row r="2008" spans="1:21" ht="14.4" customHeight="1" x14ac:dyDescent="0.3">
      <c r="A2008" s="649">
        <v>21</v>
      </c>
      <c r="B2008" s="650" t="s">
        <v>581</v>
      </c>
      <c r="C2008" s="650">
        <v>89301212</v>
      </c>
      <c r="D2008" s="729" t="s">
        <v>5559</v>
      </c>
      <c r="E2008" s="730" t="s">
        <v>3652</v>
      </c>
      <c r="F2008" s="650" t="s">
        <v>3626</v>
      </c>
      <c r="G2008" s="650" t="s">
        <v>4058</v>
      </c>
      <c r="H2008" s="650" t="s">
        <v>582</v>
      </c>
      <c r="I2008" s="650" t="s">
        <v>4059</v>
      </c>
      <c r="J2008" s="650" t="s">
        <v>3640</v>
      </c>
      <c r="K2008" s="650"/>
      <c r="L2008" s="651">
        <v>0</v>
      </c>
      <c r="M2008" s="651">
        <v>0</v>
      </c>
      <c r="N2008" s="650">
        <v>23</v>
      </c>
      <c r="O2008" s="731">
        <v>23</v>
      </c>
      <c r="P2008" s="651">
        <v>0</v>
      </c>
      <c r="Q2008" s="666"/>
      <c r="R2008" s="650">
        <v>22</v>
      </c>
      <c r="S2008" s="666">
        <v>0.95652173913043481</v>
      </c>
      <c r="T2008" s="731">
        <v>22</v>
      </c>
      <c r="U2008" s="689">
        <v>0.95652173913043481</v>
      </c>
    </row>
    <row r="2009" spans="1:21" ht="14.4" customHeight="1" x14ac:dyDescent="0.3">
      <c r="A2009" s="649">
        <v>21</v>
      </c>
      <c r="B2009" s="650" t="s">
        <v>581</v>
      </c>
      <c r="C2009" s="650">
        <v>89301212</v>
      </c>
      <c r="D2009" s="729" t="s">
        <v>5559</v>
      </c>
      <c r="E2009" s="730" t="s">
        <v>3652</v>
      </c>
      <c r="F2009" s="650" t="s">
        <v>3626</v>
      </c>
      <c r="G2009" s="650" t="s">
        <v>4058</v>
      </c>
      <c r="H2009" s="650" t="s">
        <v>582</v>
      </c>
      <c r="I2009" s="650" t="s">
        <v>4329</v>
      </c>
      <c r="J2009" s="650" t="s">
        <v>3640</v>
      </c>
      <c r="K2009" s="650"/>
      <c r="L2009" s="651">
        <v>0</v>
      </c>
      <c r="M2009" s="651">
        <v>0</v>
      </c>
      <c r="N2009" s="650">
        <v>16</v>
      </c>
      <c r="O2009" s="731">
        <v>15</v>
      </c>
      <c r="P2009" s="651">
        <v>0</v>
      </c>
      <c r="Q2009" s="666"/>
      <c r="R2009" s="650">
        <v>13</v>
      </c>
      <c r="S2009" s="666">
        <v>0.8125</v>
      </c>
      <c r="T2009" s="731">
        <v>12</v>
      </c>
      <c r="U2009" s="689">
        <v>0.8</v>
      </c>
    </row>
    <row r="2010" spans="1:21" ht="14.4" customHeight="1" x14ac:dyDescent="0.3">
      <c r="A2010" s="649">
        <v>21</v>
      </c>
      <c r="B2010" s="650" t="s">
        <v>581</v>
      </c>
      <c r="C2010" s="650">
        <v>89301212</v>
      </c>
      <c r="D2010" s="729" t="s">
        <v>5559</v>
      </c>
      <c r="E2010" s="730" t="s">
        <v>3652</v>
      </c>
      <c r="F2010" s="650" t="s">
        <v>3627</v>
      </c>
      <c r="G2010" s="650" t="s">
        <v>4058</v>
      </c>
      <c r="H2010" s="650" t="s">
        <v>582</v>
      </c>
      <c r="I2010" s="650" t="s">
        <v>4778</v>
      </c>
      <c r="J2010" s="650" t="s">
        <v>3640</v>
      </c>
      <c r="K2010" s="650"/>
      <c r="L2010" s="651">
        <v>0</v>
      </c>
      <c r="M2010" s="651">
        <v>0</v>
      </c>
      <c r="N2010" s="650">
        <v>75</v>
      </c>
      <c r="O2010" s="731">
        <v>47</v>
      </c>
      <c r="P2010" s="651">
        <v>0</v>
      </c>
      <c r="Q2010" s="666"/>
      <c r="R2010" s="650">
        <v>67</v>
      </c>
      <c r="S2010" s="666">
        <v>0.89333333333333331</v>
      </c>
      <c r="T2010" s="731">
        <v>42</v>
      </c>
      <c r="U2010" s="689">
        <v>0.8936170212765957</v>
      </c>
    </row>
    <row r="2011" spans="1:21" ht="14.4" customHeight="1" x14ac:dyDescent="0.3">
      <c r="A2011" s="649">
        <v>21</v>
      </c>
      <c r="B2011" s="650" t="s">
        <v>581</v>
      </c>
      <c r="C2011" s="650">
        <v>89301212</v>
      </c>
      <c r="D2011" s="729" t="s">
        <v>5559</v>
      </c>
      <c r="E2011" s="730" t="s">
        <v>3652</v>
      </c>
      <c r="F2011" s="650" t="s">
        <v>3627</v>
      </c>
      <c r="G2011" s="650" t="s">
        <v>5327</v>
      </c>
      <c r="H2011" s="650" t="s">
        <v>582</v>
      </c>
      <c r="I2011" s="650" t="s">
        <v>5328</v>
      </c>
      <c r="J2011" s="650" t="s">
        <v>5329</v>
      </c>
      <c r="K2011" s="650" t="s">
        <v>5330</v>
      </c>
      <c r="L2011" s="651">
        <v>770.84</v>
      </c>
      <c r="M2011" s="651">
        <v>770.84</v>
      </c>
      <c r="N2011" s="650">
        <v>1</v>
      </c>
      <c r="O2011" s="731">
        <v>1</v>
      </c>
      <c r="P2011" s="651">
        <v>770.84</v>
      </c>
      <c r="Q2011" s="666">
        <v>1</v>
      </c>
      <c r="R2011" s="650">
        <v>1</v>
      </c>
      <c r="S2011" s="666">
        <v>1</v>
      </c>
      <c r="T2011" s="731">
        <v>1</v>
      </c>
      <c r="U2011" s="689">
        <v>1</v>
      </c>
    </row>
    <row r="2012" spans="1:21" ht="14.4" customHeight="1" x14ac:dyDescent="0.3">
      <c r="A2012" s="649">
        <v>21</v>
      </c>
      <c r="B2012" s="650" t="s">
        <v>581</v>
      </c>
      <c r="C2012" s="650">
        <v>89301212</v>
      </c>
      <c r="D2012" s="729" t="s">
        <v>5559</v>
      </c>
      <c r="E2012" s="730" t="s">
        <v>3652</v>
      </c>
      <c r="F2012" s="650" t="s">
        <v>3627</v>
      </c>
      <c r="G2012" s="650" t="s">
        <v>5327</v>
      </c>
      <c r="H2012" s="650" t="s">
        <v>582</v>
      </c>
      <c r="I2012" s="650" t="s">
        <v>5331</v>
      </c>
      <c r="J2012" s="650" t="s">
        <v>5332</v>
      </c>
      <c r="K2012" s="650" t="s">
        <v>5333</v>
      </c>
      <c r="L2012" s="651">
        <v>1600</v>
      </c>
      <c r="M2012" s="651">
        <v>1600</v>
      </c>
      <c r="N2012" s="650">
        <v>1</v>
      </c>
      <c r="O2012" s="731">
        <v>1</v>
      </c>
      <c r="P2012" s="651">
        <v>1600</v>
      </c>
      <c r="Q2012" s="666">
        <v>1</v>
      </c>
      <c r="R2012" s="650">
        <v>1</v>
      </c>
      <c r="S2012" s="666">
        <v>1</v>
      </c>
      <c r="T2012" s="731">
        <v>1</v>
      </c>
      <c r="U2012" s="689">
        <v>1</v>
      </c>
    </row>
    <row r="2013" spans="1:21" ht="14.4" customHeight="1" x14ac:dyDescent="0.3">
      <c r="A2013" s="649">
        <v>21</v>
      </c>
      <c r="B2013" s="650" t="s">
        <v>581</v>
      </c>
      <c r="C2013" s="650">
        <v>89301212</v>
      </c>
      <c r="D2013" s="729" t="s">
        <v>5559</v>
      </c>
      <c r="E2013" s="730" t="s">
        <v>3652</v>
      </c>
      <c r="F2013" s="650" t="s">
        <v>3627</v>
      </c>
      <c r="G2013" s="650" t="s">
        <v>3844</v>
      </c>
      <c r="H2013" s="650" t="s">
        <v>582</v>
      </c>
      <c r="I2013" s="650" t="s">
        <v>3896</v>
      </c>
      <c r="J2013" s="650" t="s">
        <v>3897</v>
      </c>
      <c r="K2013" s="650" t="s">
        <v>3898</v>
      </c>
      <c r="L2013" s="651">
        <v>1000</v>
      </c>
      <c r="M2013" s="651">
        <v>9000</v>
      </c>
      <c r="N2013" s="650">
        <v>9</v>
      </c>
      <c r="O2013" s="731">
        <v>9</v>
      </c>
      <c r="P2013" s="651"/>
      <c r="Q2013" s="666">
        <v>0</v>
      </c>
      <c r="R2013" s="650"/>
      <c r="S2013" s="666">
        <v>0</v>
      </c>
      <c r="T2013" s="731"/>
      <c r="U2013" s="689">
        <v>0</v>
      </c>
    </row>
    <row r="2014" spans="1:21" ht="14.4" customHeight="1" x14ac:dyDescent="0.3">
      <c r="A2014" s="649">
        <v>21</v>
      </c>
      <c r="B2014" s="650" t="s">
        <v>581</v>
      </c>
      <c r="C2014" s="650">
        <v>89301212</v>
      </c>
      <c r="D2014" s="729" t="s">
        <v>5559</v>
      </c>
      <c r="E2014" s="730" t="s">
        <v>3652</v>
      </c>
      <c r="F2014" s="650" t="s">
        <v>3627</v>
      </c>
      <c r="G2014" s="650" t="s">
        <v>4330</v>
      </c>
      <c r="H2014" s="650" t="s">
        <v>582</v>
      </c>
      <c r="I2014" s="650" t="s">
        <v>4331</v>
      </c>
      <c r="J2014" s="650" t="s">
        <v>4332</v>
      </c>
      <c r="K2014" s="650" t="s">
        <v>4333</v>
      </c>
      <c r="L2014" s="651">
        <v>1800</v>
      </c>
      <c r="M2014" s="651">
        <v>7200</v>
      </c>
      <c r="N2014" s="650">
        <v>4</v>
      </c>
      <c r="O2014" s="731">
        <v>4</v>
      </c>
      <c r="P2014" s="651">
        <v>3600</v>
      </c>
      <c r="Q2014" s="666">
        <v>0.5</v>
      </c>
      <c r="R2014" s="650">
        <v>2</v>
      </c>
      <c r="S2014" s="666">
        <v>0.5</v>
      </c>
      <c r="T2014" s="731">
        <v>2</v>
      </c>
      <c r="U2014" s="689">
        <v>0.5</v>
      </c>
    </row>
    <row r="2015" spans="1:21" ht="14.4" customHeight="1" x14ac:dyDescent="0.3">
      <c r="A2015" s="649">
        <v>21</v>
      </c>
      <c r="B2015" s="650" t="s">
        <v>581</v>
      </c>
      <c r="C2015" s="650">
        <v>89301212</v>
      </c>
      <c r="D2015" s="729" t="s">
        <v>5559</v>
      </c>
      <c r="E2015" s="730" t="s">
        <v>3653</v>
      </c>
      <c r="F2015" s="650" t="s">
        <v>3625</v>
      </c>
      <c r="G2015" s="650" t="s">
        <v>3762</v>
      </c>
      <c r="H2015" s="650" t="s">
        <v>1839</v>
      </c>
      <c r="I2015" s="650" t="s">
        <v>2121</v>
      </c>
      <c r="J2015" s="650" t="s">
        <v>2122</v>
      </c>
      <c r="K2015" s="650" t="s">
        <v>3490</v>
      </c>
      <c r="L2015" s="651">
        <v>804.58</v>
      </c>
      <c r="M2015" s="651">
        <v>7241.2200000000012</v>
      </c>
      <c r="N2015" s="650">
        <v>9</v>
      </c>
      <c r="O2015" s="731">
        <v>3</v>
      </c>
      <c r="P2015" s="651">
        <v>7241.2200000000012</v>
      </c>
      <c r="Q2015" s="666">
        <v>1</v>
      </c>
      <c r="R2015" s="650">
        <v>9</v>
      </c>
      <c r="S2015" s="666">
        <v>1</v>
      </c>
      <c r="T2015" s="731">
        <v>3</v>
      </c>
      <c r="U2015" s="689">
        <v>1</v>
      </c>
    </row>
    <row r="2016" spans="1:21" ht="14.4" customHeight="1" x14ac:dyDescent="0.3">
      <c r="A2016" s="649">
        <v>21</v>
      </c>
      <c r="B2016" s="650" t="s">
        <v>581</v>
      </c>
      <c r="C2016" s="650">
        <v>89301212</v>
      </c>
      <c r="D2016" s="729" t="s">
        <v>5559</v>
      </c>
      <c r="E2016" s="730" t="s">
        <v>3654</v>
      </c>
      <c r="F2016" s="650" t="s">
        <v>3625</v>
      </c>
      <c r="G2016" s="650" t="s">
        <v>3688</v>
      </c>
      <c r="H2016" s="650" t="s">
        <v>582</v>
      </c>
      <c r="I2016" s="650" t="s">
        <v>903</v>
      </c>
      <c r="J2016" s="650" t="s">
        <v>3689</v>
      </c>
      <c r="K2016" s="650" t="s">
        <v>1066</v>
      </c>
      <c r="L2016" s="651">
        <v>44.89</v>
      </c>
      <c r="M2016" s="651">
        <v>44.89</v>
      </c>
      <c r="N2016" s="650">
        <v>1</v>
      </c>
      <c r="O2016" s="731">
        <v>1</v>
      </c>
      <c r="P2016" s="651">
        <v>44.89</v>
      </c>
      <c r="Q2016" s="666">
        <v>1</v>
      </c>
      <c r="R2016" s="650">
        <v>1</v>
      </c>
      <c r="S2016" s="666">
        <v>1</v>
      </c>
      <c r="T2016" s="731">
        <v>1</v>
      </c>
      <c r="U2016" s="689">
        <v>1</v>
      </c>
    </row>
    <row r="2017" spans="1:21" ht="14.4" customHeight="1" x14ac:dyDescent="0.3">
      <c r="A2017" s="649">
        <v>21</v>
      </c>
      <c r="B2017" s="650" t="s">
        <v>581</v>
      </c>
      <c r="C2017" s="650">
        <v>89301212</v>
      </c>
      <c r="D2017" s="729" t="s">
        <v>5559</v>
      </c>
      <c r="E2017" s="730" t="s">
        <v>3654</v>
      </c>
      <c r="F2017" s="650" t="s">
        <v>3625</v>
      </c>
      <c r="G2017" s="650" t="s">
        <v>4090</v>
      </c>
      <c r="H2017" s="650" t="s">
        <v>582</v>
      </c>
      <c r="I2017" s="650" t="s">
        <v>875</v>
      </c>
      <c r="J2017" s="650" t="s">
        <v>876</v>
      </c>
      <c r="K2017" s="650" t="s">
        <v>4782</v>
      </c>
      <c r="L2017" s="651">
        <v>0</v>
      </c>
      <c r="M2017" s="651">
        <v>0</v>
      </c>
      <c r="N2017" s="650">
        <v>1</v>
      </c>
      <c r="O2017" s="731">
        <v>1</v>
      </c>
      <c r="P2017" s="651"/>
      <c r="Q2017" s="666"/>
      <c r="R2017" s="650"/>
      <c r="S2017" s="666">
        <v>0</v>
      </c>
      <c r="T2017" s="731"/>
      <c r="U2017" s="689">
        <v>0</v>
      </c>
    </row>
    <row r="2018" spans="1:21" ht="14.4" customHeight="1" x14ac:dyDescent="0.3">
      <c r="A2018" s="649">
        <v>21</v>
      </c>
      <c r="B2018" s="650" t="s">
        <v>581</v>
      </c>
      <c r="C2018" s="650">
        <v>89301212</v>
      </c>
      <c r="D2018" s="729" t="s">
        <v>5559</v>
      </c>
      <c r="E2018" s="730" t="s">
        <v>3654</v>
      </c>
      <c r="F2018" s="650" t="s">
        <v>3625</v>
      </c>
      <c r="G2018" s="650" t="s">
        <v>3913</v>
      </c>
      <c r="H2018" s="650" t="s">
        <v>582</v>
      </c>
      <c r="I2018" s="650" t="s">
        <v>5334</v>
      </c>
      <c r="J2018" s="650" t="s">
        <v>4972</v>
      </c>
      <c r="K2018" s="650" t="s">
        <v>5335</v>
      </c>
      <c r="L2018" s="651">
        <v>483.76</v>
      </c>
      <c r="M2018" s="651">
        <v>483.76</v>
      </c>
      <c r="N2018" s="650">
        <v>1</v>
      </c>
      <c r="O2018" s="731">
        <v>1</v>
      </c>
      <c r="P2018" s="651">
        <v>483.76</v>
      </c>
      <c r="Q2018" s="666">
        <v>1</v>
      </c>
      <c r="R2018" s="650">
        <v>1</v>
      </c>
      <c r="S2018" s="666">
        <v>1</v>
      </c>
      <c r="T2018" s="731">
        <v>1</v>
      </c>
      <c r="U2018" s="689">
        <v>1</v>
      </c>
    </row>
    <row r="2019" spans="1:21" ht="14.4" customHeight="1" x14ac:dyDescent="0.3">
      <c r="A2019" s="649">
        <v>21</v>
      </c>
      <c r="B2019" s="650" t="s">
        <v>581</v>
      </c>
      <c r="C2019" s="650">
        <v>89301212</v>
      </c>
      <c r="D2019" s="729" t="s">
        <v>5559</v>
      </c>
      <c r="E2019" s="730" t="s">
        <v>3654</v>
      </c>
      <c r="F2019" s="650" t="s">
        <v>3625</v>
      </c>
      <c r="G2019" s="650" t="s">
        <v>3677</v>
      </c>
      <c r="H2019" s="650" t="s">
        <v>582</v>
      </c>
      <c r="I2019" s="650" t="s">
        <v>1060</v>
      </c>
      <c r="J2019" s="650" t="s">
        <v>1061</v>
      </c>
      <c r="K2019" s="650" t="s">
        <v>1062</v>
      </c>
      <c r="L2019" s="651">
        <v>95.25</v>
      </c>
      <c r="M2019" s="651">
        <v>285.75</v>
      </c>
      <c r="N2019" s="650">
        <v>3</v>
      </c>
      <c r="O2019" s="731">
        <v>3</v>
      </c>
      <c r="P2019" s="651"/>
      <c r="Q2019" s="666">
        <v>0</v>
      </c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21</v>
      </c>
      <c r="B2020" s="650" t="s">
        <v>581</v>
      </c>
      <c r="C2020" s="650">
        <v>89301212</v>
      </c>
      <c r="D2020" s="729" t="s">
        <v>5559</v>
      </c>
      <c r="E2020" s="730" t="s">
        <v>3654</v>
      </c>
      <c r="F2020" s="650" t="s">
        <v>3625</v>
      </c>
      <c r="G2020" s="650" t="s">
        <v>3677</v>
      </c>
      <c r="H2020" s="650" t="s">
        <v>582</v>
      </c>
      <c r="I2020" s="650" t="s">
        <v>695</v>
      </c>
      <c r="J2020" s="650" t="s">
        <v>696</v>
      </c>
      <c r="K2020" s="650" t="s">
        <v>3678</v>
      </c>
      <c r="L2020" s="651">
        <v>85.72</v>
      </c>
      <c r="M2020" s="651">
        <v>171.44</v>
      </c>
      <c r="N2020" s="650">
        <v>2</v>
      </c>
      <c r="O2020" s="731">
        <v>1</v>
      </c>
      <c r="P2020" s="651"/>
      <c r="Q2020" s="666">
        <v>0</v>
      </c>
      <c r="R2020" s="650"/>
      <c r="S2020" s="666">
        <v>0</v>
      </c>
      <c r="T2020" s="731"/>
      <c r="U2020" s="689">
        <v>0</v>
      </c>
    </row>
    <row r="2021" spans="1:21" ht="14.4" customHeight="1" x14ac:dyDescent="0.3">
      <c r="A2021" s="649">
        <v>21</v>
      </c>
      <c r="B2021" s="650" t="s">
        <v>581</v>
      </c>
      <c r="C2021" s="650">
        <v>89301212</v>
      </c>
      <c r="D2021" s="729" t="s">
        <v>5559</v>
      </c>
      <c r="E2021" s="730" t="s">
        <v>3654</v>
      </c>
      <c r="F2021" s="650" t="s">
        <v>3625</v>
      </c>
      <c r="G2021" s="650" t="s">
        <v>3692</v>
      </c>
      <c r="H2021" s="650" t="s">
        <v>1839</v>
      </c>
      <c r="I2021" s="650" t="s">
        <v>2028</v>
      </c>
      <c r="J2021" s="650" t="s">
        <v>3508</v>
      </c>
      <c r="K2021" s="650" t="s">
        <v>3509</v>
      </c>
      <c r="L2021" s="651">
        <v>10.73</v>
      </c>
      <c r="M2021" s="651">
        <v>21.46</v>
      </c>
      <c r="N2021" s="650">
        <v>2</v>
      </c>
      <c r="O2021" s="731">
        <v>2</v>
      </c>
      <c r="P2021" s="651">
        <v>10.73</v>
      </c>
      <c r="Q2021" s="666">
        <v>0.5</v>
      </c>
      <c r="R2021" s="650">
        <v>1</v>
      </c>
      <c r="S2021" s="666">
        <v>0.5</v>
      </c>
      <c r="T2021" s="731">
        <v>1</v>
      </c>
      <c r="U2021" s="689">
        <v>0.5</v>
      </c>
    </row>
    <row r="2022" spans="1:21" ht="14.4" customHeight="1" x14ac:dyDescent="0.3">
      <c r="A2022" s="649">
        <v>21</v>
      </c>
      <c r="B2022" s="650" t="s">
        <v>581</v>
      </c>
      <c r="C2022" s="650">
        <v>89301212</v>
      </c>
      <c r="D2022" s="729" t="s">
        <v>5559</v>
      </c>
      <c r="E2022" s="730" t="s">
        <v>3654</v>
      </c>
      <c r="F2022" s="650" t="s">
        <v>3625</v>
      </c>
      <c r="G2022" s="650" t="s">
        <v>3697</v>
      </c>
      <c r="H2022" s="650" t="s">
        <v>582</v>
      </c>
      <c r="I2022" s="650" t="s">
        <v>2175</v>
      </c>
      <c r="J2022" s="650" t="s">
        <v>3453</v>
      </c>
      <c r="K2022" s="650" t="s">
        <v>3454</v>
      </c>
      <c r="L2022" s="651">
        <v>156.86000000000001</v>
      </c>
      <c r="M2022" s="651">
        <v>313.72000000000003</v>
      </c>
      <c r="N2022" s="650">
        <v>2</v>
      </c>
      <c r="O2022" s="731">
        <v>1.5</v>
      </c>
      <c r="P2022" s="651">
        <v>156.86000000000001</v>
      </c>
      <c r="Q2022" s="666">
        <v>0.5</v>
      </c>
      <c r="R2022" s="650">
        <v>1</v>
      </c>
      <c r="S2022" s="666">
        <v>0.5</v>
      </c>
      <c r="T2022" s="731">
        <v>1</v>
      </c>
      <c r="U2022" s="689">
        <v>0.66666666666666663</v>
      </c>
    </row>
    <row r="2023" spans="1:21" ht="14.4" customHeight="1" x14ac:dyDescent="0.3">
      <c r="A2023" s="649">
        <v>21</v>
      </c>
      <c r="B2023" s="650" t="s">
        <v>581</v>
      </c>
      <c r="C2023" s="650">
        <v>89301212</v>
      </c>
      <c r="D2023" s="729" t="s">
        <v>5559</v>
      </c>
      <c r="E2023" s="730" t="s">
        <v>3654</v>
      </c>
      <c r="F2023" s="650" t="s">
        <v>3625</v>
      </c>
      <c r="G2023" s="650" t="s">
        <v>4170</v>
      </c>
      <c r="H2023" s="650" t="s">
        <v>1839</v>
      </c>
      <c r="I2023" s="650" t="s">
        <v>4337</v>
      </c>
      <c r="J2023" s="650" t="s">
        <v>4172</v>
      </c>
      <c r="K2023" s="650" t="s">
        <v>4338</v>
      </c>
      <c r="L2023" s="651">
        <v>0</v>
      </c>
      <c r="M2023" s="651">
        <v>0</v>
      </c>
      <c r="N2023" s="650">
        <v>1</v>
      </c>
      <c r="O2023" s="731">
        <v>1</v>
      </c>
      <c r="P2023" s="651">
        <v>0</v>
      </c>
      <c r="Q2023" s="666"/>
      <c r="R2023" s="650">
        <v>1</v>
      </c>
      <c r="S2023" s="666">
        <v>1</v>
      </c>
      <c r="T2023" s="731">
        <v>1</v>
      </c>
      <c r="U2023" s="689">
        <v>1</v>
      </c>
    </row>
    <row r="2024" spans="1:21" ht="14.4" customHeight="1" x14ac:dyDescent="0.3">
      <c r="A2024" s="649">
        <v>21</v>
      </c>
      <c r="B2024" s="650" t="s">
        <v>581</v>
      </c>
      <c r="C2024" s="650">
        <v>89301212</v>
      </c>
      <c r="D2024" s="729" t="s">
        <v>5559</v>
      </c>
      <c r="E2024" s="730" t="s">
        <v>3654</v>
      </c>
      <c r="F2024" s="650" t="s">
        <v>3625</v>
      </c>
      <c r="G2024" s="650" t="s">
        <v>4170</v>
      </c>
      <c r="H2024" s="650" t="s">
        <v>1839</v>
      </c>
      <c r="I2024" s="650" t="s">
        <v>4337</v>
      </c>
      <c r="J2024" s="650" t="s">
        <v>4172</v>
      </c>
      <c r="K2024" s="650" t="s">
        <v>4338</v>
      </c>
      <c r="L2024" s="651">
        <v>2681.96</v>
      </c>
      <c r="M2024" s="651">
        <v>2681.96</v>
      </c>
      <c r="N2024" s="650">
        <v>1</v>
      </c>
      <c r="O2024" s="731">
        <v>1</v>
      </c>
      <c r="P2024" s="651">
        <v>2681.96</v>
      </c>
      <c r="Q2024" s="666">
        <v>1</v>
      </c>
      <c r="R2024" s="650">
        <v>1</v>
      </c>
      <c r="S2024" s="666">
        <v>1</v>
      </c>
      <c r="T2024" s="731">
        <v>1</v>
      </c>
      <c r="U2024" s="689">
        <v>1</v>
      </c>
    </row>
    <row r="2025" spans="1:21" ht="14.4" customHeight="1" x14ac:dyDescent="0.3">
      <c r="A2025" s="649">
        <v>21</v>
      </c>
      <c r="B2025" s="650" t="s">
        <v>581</v>
      </c>
      <c r="C2025" s="650">
        <v>89301212</v>
      </c>
      <c r="D2025" s="729" t="s">
        <v>5559</v>
      </c>
      <c r="E2025" s="730" t="s">
        <v>3654</v>
      </c>
      <c r="F2025" s="650" t="s">
        <v>3625</v>
      </c>
      <c r="G2025" s="650" t="s">
        <v>5336</v>
      </c>
      <c r="H2025" s="650" t="s">
        <v>1839</v>
      </c>
      <c r="I2025" s="650" t="s">
        <v>5337</v>
      </c>
      <c r="J2025" s="650" t="s">
        <v>5338</v>
      </c>
      <c r="K2025" s="650" t="s">
        <v>1211</v>
      </c>
      <c r="L2025" s="651">
        <v>0</v>
      </c>
      <c r="M2025" s="651">
        <v>0</v>
      </c>
      <c r="N2025" s="650">
        <v>1</v>
      </c>
      <c r="O2025" s="731">
        <v>0.5</v>
      </c>
      <c r="P2025" s="651">
        <v>0</v>
      </c>
      <c r="Q2025" s="666"/>
      <c r="R2025" s="650">
        <v>1</v>
      </c>
      <c r="S2025" s="666">
        <v>1</v>
      </c>
      <c r="T2025" s="731">
        <v>0.5</v>
      </c>
      <c r="U2025" s="689">
        <v>1</v>
      </c>
    </row>
    <row r="2026" spans="1:21" ht="14.4" customHeight="1" x14ac:dyDescent="0.3">
      <c r="A2026" s="649">
        <v>21</v>
      </c>
      <c r="B2026" s="650" t="s">
        <v>581</v>
      </c>
      <c r="C2026" s="650">
        <v>89301212</v>
      </c>
      <c r="D2026" s="729" t="s">
        <v>5559</v>
      </c>
      <c r="E2026" s="730" t="s">
        <v>3654</v>
      </c>
      <c r="F2026" s="650" t="s">
        <v>3625</v>
      </c>
      <c r="G2026" s="650" t="s">
        <v>4498</v>
      </c>
      <c r="H2026" s="650" t="s">
        <v>1839</v>
      </c>
      <c r="I2026" s="650" t="s">
        <v>1898</v>
      </c>
      <c r="J2026" s="650" t="s">
        <v>1899</v>
      </c>
      <c r="K2026" s="650" t="s">
        <v>1035</v>
      </c>
      <c r="L2026" s="651">
        <v>44.89</v>
      </c>
      <c r="M2026" s="651">
        <v>89.78</v>
      </c>
      <c r="N2026" s="650">
        <v>2</v>
      </c>
      <c r="O2026" s="731">
        <v>0.5</v>
      </c>
      <c r="P2026" s="651">
        <v>89.78</v>
      </c>
      <c r="Q2026" s="666">
        <v>1</v>
      </c>
      <c r="R2026" s="650">
        <v>2</v>
      </c>
      <c r="S2026" s="666">
        <v>1</v>
      </c>
      <c r="T2026" s="731">
        <v>0.5</v>
      </c>
      <c r="U2026" s="689">
        <v>1</v>
      </c>
    </row>
    <row r="2027" spans="1:21" ht="14.4" customHeight="1" x14ac:dyDescent="0.3">
      <c r="A2027" s="649">
        <v>21</v>
      </c>
      <c r="B2027" s="650" t="s">
        <v>581</v>
      </c>
      <c r="C2027" s="650">
        <v>89301212</v>
      </c>
      <c r="D2027" s="729" t="s">
        <v>5559</v>
      </c>
      <c r="E2027" s="730" t="s">
        <v>3654</v>
      </c>
      <c r="F2027" s="650" t="s">
        <v>3625</v>
      </c>
      <c r="G2027" s="650" t="s">
        <v>3700</v>
      </c>
      <c r="H2027" s="650" t="s">
        <v>582</v>
      </c>
      <c r="I2027" s="650" t="s">
        <v>930</v>
      </c>
      <c r="J2027" s="650" t="s">
        <v>4092</v>
      </c>
      <c r="K2027" s="650" t="s">
        <v>4093</v>
      </c>
      <c r="L2027" s="651">
        <v>0</v>
      </c>
      <c r="M2027" s="651">
        <v>0</v>
      </c>
      <c r="N2027" s="650">
        <v>3</v>
      </c>
      <c r="O2027" s="731">
        <v>2.5</v>
      </c>
      <c r="P2027" s="651"/>
      <c r="Q2027" s="666"/>
      <c r="R2027" s="650"/>
      <c r="S2027" s="666">
        <v>0</v>
      </c>
      <c r="T2027" s="731"/>
      <c r="U2027" s="689">
        <v>0</v>
      </c>
    </row>
    <row r="2028" spans="1:21" ht="14.4" customHeight="1" x14ac:dyDescent="0.3">
      <c r="A2028" s="649">
        <v>21</v>
      </c>
      <c r="B2028" s="650" t="s">
        <v>581</v>
      </c>
      <c r="C2028" s="650">
        <v>89301212</v>
      </c>
      <c r="D2028" s="729" t="s">
        <v>5559</v>
      </c>
      <c r="E2028" s="730" t="s">
        <v>3654</v>
      </c>
      <c r="F2028" s="650" t="s">
        <v>3625</v>
      </c>
      <c r="G2028" s="650" t="s">
        <v>4696</v>
      </c>
      <c r="H2028" s="650" t="s">
        <v>582</v>
      </c>
      <c r="I2028" s="650" t="s">
        <v>5339</v>
      </c>
      <c r="J2028" s="650" t="s">
        <v>4698</v>
      </c>
      <c r="K2028" s="650" t="s">
        <v>4700</v>
      </c>
      <c r="L2028" s="651">
        <v>0</v>
      </c>
      <c r="M2028" s="651">
        <v>0</v>
      </c>
      <c r="N2028" s="650">
        <v>2</v>
      </c>
      <c r="O2028" s="731">
        <v>1.5</v>
      </c>
      <c r="P2028" s="651">
        <v>0</v>
      </c>
      <c r="Q2028" s="666"/>
      <c r="R2028" s="650">
        <v>1</v>
      </c>
      <c r="S2028" s="666">
        <v>0.5</v>
      </c>
      <c r="T2028" s="731">
        <v>1</v>
      </c>
      <c r="U2028" s="689">
        <v>0.66666666666666663</v>
      </c>
    </row>
    <row r="2029" spans="1:21" ht="14.4" customHeight="1" x14ac:dyDescent="0.3">
      <c r="A2029" s="649">
        <v>21</v>
      </c>
      <c r="B2029" s="650" t="s">
        <v>581</v>
      </c>
      <c r="C2029" s="650">
        <v>89301212</v>
      </c>
      <c r="D2029" s="729" t="s">
        <v>5559</v>
      </c>
      <c r="E2029" s="730" t="s">
        <v>3654</v>
      </c>
      <c r="F2029" s="650" t="s">
        <v>3625</v>
      </c>
      <c r="G2029" s="650" t="s">
        <v>3937</v>
      </c>
      <c r="H2029" s="650" t="s">
        <v>1839</v>
      </c>
      <c r="I2029" s="650" t="s">
        <v>5340</v>
      </c>
      <c r="J2029" s="650" t="s">
        <v>1934</v>
      </c>
      <c r="K2029" s="650" t="s">
        <v>3894</v>
      </c>
      <c r="L2029" s="651">
        <v>0</v>
      </c>
      <c r="M2029" s="651">
        <v>0</v>
      </c>
      <c r="N2029" s="650">
        <v>2</v>
      </c>
      <c r="O2029" s="731">
        <v>1</v>
      </c>
      <c r="P2029" s="651">
        <v>0</v>
      </c>
      <c r="Q2029" s="666"/>
      <c r="R2029" s="650">
        <v>2</v>
      </c>
      <c r="S2029" s="666">
        <v>1</v>
      </c>
      <c r="T2029" s="731">
        <v>1</v>
      </c>
      <c r="U2029" s="689">
        <v>1</v>
      </c>
    </row>
    <row r="2030" spans="1:21" ht="14.4" customHeight="1" x14ac:dyDescent="0.3">
      <c r="A2030" s="649">
        <v>21</v>
      </c>
      <c r="B2030" s="650" t="s">
        <v>581</v>
      </c>
      <c r="C2030" s="650">
        <v>89301212</v>
      </c>
      <c r="D2030" s="729" t="s">
        <v>5559</v>
      </c>
      <c r="E2030" s="730" t="s">
        <v>3654</v>
      </c>
      <c r="F2030" s="650" t="s">
        <v>3625</v>
      </c>
      <c r="G2030" s="650" t="s">
        <v>3937</v>
      </c>
      <c r="H2030" s="650" t="s">
        <v>1839</v>
      </c>
      <c r="I2030" s="650" t="s">
        <v>4791</v>
      </c>
      <c r="J2030" s="650" t="s">
        <v>1934</v>
      </c>
      <c r="K2030" s="650" t="s">
        <v>977</v>
      </c>
      <c r="L2030" s="651">
        <v>0</v>
      </c>
      <c r="M2030" s="651">
        <v>0</v>
      </c>
      <c r="N2030" s="650">
        <v>1</v>
      </c>
      <c r="O2030" s="731">
        <v>1</v>
      </c>
      <c r="P2030" s="651"/>
      <c r="Q2030" s="666"/>
      <c r="R2030" s="650"/>
      <c r="S2030" s="666">
        <v>0</v>
      </c>
      <c r="T2030" s="731"/>
      <c r="U2030" s="689">
        <v>0</v>
      </c>
    </row>
    <row r="2031" spans="1:21" ht="14.4" customHeight="1" x14ac:dyDescent="0.3">
      <c r="A2031" s="649">
        <v>21</v>
      </c>
      <c r="B2031" s="650" t="s">
        <v>581</v>
      </c>
      <c r="C2031" s="650">
        <v>89301212</v>
      </c>
      <c r="D2031" s="729" t="s">
        <v>5559</v>
      </c>
      <c r="E2031" s="730" t="s">
        <v>3654</v>
      </c>
      <c r="F2031" s="650" t="s">
        <v>3625</v>
      </c>
      <c r="G2031" s="650" t="s">
        <v>3937</v>
      </c>
      <c r="H2031" s="650" t="s">
        <v>1839</v>
      </c>
      <c r="I2031" s="650" t="s">
        <v>1933</v>
      </c>
      <c r="J2031" s="650" t="s">
        <v>1934</v>
      </c>
      <c r="K2031" s="650" t="s">
        <v>1903</v>
      </c>
      <c r="L2031" s="651">
        <v>118.82</v>
      </c>
      <c r="M2031" s="651">
        <v>118.82</v>
      </c>
      <c r="N2031" s="650">
        <v>1</v>
      </c>
      <c r="O2031" s="731">
        <v>1</v>
      </c>
      <c r="P2031" s="651">
        <v>118.82</v>
      </c>
      <c r="Q2031" s="666">
        <v>1</v>
      </c>
      <c r="R2031" s="650">
        <v>1</v>
      </c>
      <c r="S2031" s="666">
        <v>1</v>
      </c>
      <c r="T2031" s="731">
        <v>1</v>
      </c>
      <c r="U2031" s="689">
        <v>1</v>
      </c>
    </row>
    <row r="2032" spans="1:21" ht="14.4" customHeight="1" x14ac:dyDescent="0.3">
      <c r="A2032" s="649">
        <v>21</v>
      </c>
      <c r="B2032" s="650" t="s">
        <v>581</v>
      </c>
      <c r="C2032" s="650">
        <v>89301212</v>
      </c>
      <c r="D2032" s="729" t="s">
        <v>5559</v>
      </c>
      <c r="E2032" s="730" t="s">
        <v>3654</v>
      </c>
      <c r="F2032" s="650" t="s">
        <v>3625</v>
      </c>
      <c r="G2032" s="650" t="s">
        <v>4510</v>
      </c>
      <c r="H2032" s="650" t="s">
        <v>582</v>
      </c>
      <c r="I2032" s="650" t="s">
        <v>784</v>
      </c>
      <c r="J2032" s="650" t="s">
        <v>785</v>
      </c>
      <c r="K2032" s="650" t="s">
        <v>786</v>
      </c>
      <c r="L2032" s="651">
        <v>0</v>
      </c>
      <c r="M2032" s="651">
        <v>0</v>
      </c>
      <c r="N2032" s="650">
        <v>1</v>
      </c>
      <c r="O2032" s="731">
        <v>0.5</v>
      </c>
      <c r="P2032" s="651">
        <v>0</v>
      </c>
      <c r="Q2032" s="666"/>
      <c r="R2032" s="650">
        <v>1</v>
      </c>
      <c r="S2032" s="666">
        <v>1</v>
      </c>
      <c r="T2032" s="731">
        <v>0.5</v>
      </c>
      <c r="U2032" s="689">
        <v>1</v>
      </c>
    </row>
    <row r="2033" spans="1:21" ht="14.4" customHeight="1" x14ac:dyDescent="0.3">
      <c r="A2033" s="649">
        <v>21</v>
      </c>
      <c r="B2033" s="650" t="s">
        <v>581</v>
      </c>
      <c r="C2033" s="650">
        <v>89301212</v>
      </c>
      <c r="D2033" s="729" t="s">
        <v>5559</v>
      </c>
      <c r="E2033" s="730" t="s">
        <v>3654</v>
      </c>
      <c r="F2033" s="650" t="s">
        <v>3625</v>
      </c>
      <c r="G2033" s="650" t="s">
        <v>4510</v>
      </c>
      <c r="H2033" s="650" t="s">
        <v>582</v>
      </c>
      <c r="I2033" s="650" t="s">
        <v>1167</v>
      </c>
      <c r="J2033" s="650" t="s">
        <v>785</v>
      </c>
      <c r="K2033" s="650" t="s">
        <v>4511</v>
      </c>
      <c r="L2033" s="651">
        <v>0</v>
      </c>
      <c r="M2033" s="651">
        <v>0</v>
      </c>
      <c r="N2033" s="650">
        <v>1</v>
      </c>
      <c r="O2033" s="731">
        <v>0.5</v>
      </c>
      <c r="P2033" s="651">
        <v>0</v>
      </c>
      <c r="Q2033" s="666"/>
      <c r="R2033" s="650">
        <v>1</v>
      </c>
      <c r="S2033" s="666">
        <v>1</v>
      </c>
      <c r="T2033" s="731">
        <v>0.5</v>
      </c>
      <c r="U2033" s="689">
        <v>1</v>
      </c>
    </row>
    <row r="2034" spans="1:21" ht="14.4" customHeight="1" x14ac:dyDescent="0.3">
      <c r="A2034" s="649">
        <v>21</v>
      </c>
      <c r="B2034" s="650" t="s">
        <v>581</v>
      </c>
      <c r="C2034" s="650">
        <v>89301212</v>
      </c>
      <c r="D2034" s="729" t="s">
        <v>5559</v>
      </c>
      <c r="E2034" s="730" t="s">
        <v>3654</v>
      </c>
      <c r="F2034" s="650" t="s">
        <v>3625</v>
      </c>
      <c r="G2034" s="650" t="s">
        <v>3706</v>
      </c>
      <c r="H2034" s="650" t="s">
        <v>1839</v>
      </c>
      <c r="I2034" s="650" t="s">
        <v>1980</v>
      </c>
      <c r="J2034" s="650" t="s">
        <v>1981</v>
      </c>
      <c r="K2034" s="650" t="s">
        <v>3514</v>
      </c>
      <c r="L2034" s="651">
        <v>162.13</v>
      </c>
      <c r="M2034" s="651">
        <v>162.13</v>
      </c>
      <c r="N2034" s="650">
        <v>1</v>
      </c>
      <c r="O2034" s="731">
        <v>0.5</v>
      </c>
      <c r="P2034" s="651"/>
      <c r="Q2034" s="666">
        <v>0</v>
      </c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21</v>
      </c>
      <c r="B2035" s="650" t="s">
        <v>581</v>
      </c>
      <c r="C2035" s="650">
        <v>89301212</v>
      </c>
      <c r="D2035" s="729" t="s">
        <v>5559</v>
      </c>
      <c r="E2035" s="730" t="s">
        <v>3654</v>
      </c>
      <c r="F2035" s="650" t="s">
        <v>3625</v>
      </c>
      <c r="G2035" s="650" t="s">
        <v>3710</v>
      </c>
      <c r="H2035" s="650" t="s">
        <v>582</v>
      </c>
      <c r="I2035" s="650" t="s">
        <v>1326</v>
      </c>
      <c r="J2035" s="650" t="s">
        <v>1327</v>
      </c>
      <c r="K2035" s="650" t="s">
        <v>1328</v>
      </c>
      <c r="L2035" s="651">
        <v>359.63</v>
      </c>
      <c r="M2035" s="651">
        <v>359.63</v>
      </c>
      <c r="N2035" s="650">
        <v>1</v>
      </c>
      <c r="O2035" s="731">
        <v>0.5</v>
      </c>
      <c r="P2035" s="651">
        <v>359.63</v>
      </c>
      <c r="Q2035" s="666">
        <v>1</v>
      </c>
      <c r="R2035" s="650">
        <v>1</v>
      </c>
      <c r="S2035" s="666">
        <v>1</v>
      </c>
      <c r="T2035" s="731">
        <v>0.5</v>
      </c>
      <c r="U2035" s="689">
        <v>1</v>
      </c>
    </row>
    <row r="2036" spans="1:21" ht="14.4" customHeight="1" x14ac:dyDescent="0.3">
      <c r="A2036" s="649">
        <v>21</v>
      </c>
      <c r="B2036" s="650" t="s">
        <v>581</v>
      </c>
      <c r="C2036" s="650">
        <v>89301212</v>
      </c>
      <c r="D2036" s="729" t="s">
        <v>5559</v>
      </c>
      <c r="E2036" s="730" t="s">
        <v>3654</v>
      </c>
      <c r="F2036" s="650" t="s">
        <v>3625</v>
      </c>
      <c r="G2036" s="650" t="s">
        <v>3710</v>
      </c>
      <c r="H2036" s="650" t="s">
        <v>582</v>
      </c>
      <c r="I2036" s="650" t="s">
        <v>3711</v>
      </c>
      <c r="J2036" s="650" t="s">
        <v>1327</v>
      </c>
      <c r="K2036" s="650" t="s">
        <v>1975</v>
      </c>
      <c r="L2036" s="651">
        <v>0</v>
      </c>
      <c r="M2036" s="651">
        <v>0</v>
      </c>
      <c r="N2036" s="650">
        <v>2</v>
      </c>
      <c r="O2036" s="731">
        <v>1.5</v>
      </c>
      <c r="P2036" s="651"/>
      <c r="Q2036" s="666"/>
      <c r="R2036" s="650"/>
      <c r="S2036" s="666">
        <v>0</v>
      </c>
      <c r="T2036" s="731"/>
      <c r="U2036" s="689">
        <v>0</v>
      </c>
    </row>
    <row r="2037" spans="1:21" ht="14.4" customHeight="1" x14ac:dyDescent="0.3">
      <c r="A2037" s="649">
        <v>21</v>
      </c>
      <c r="B2037" s="650" t="s">
        <v>581</v>
      </c>
      <c r="C2037" s="650">
        <v>89301212</v>
      </c>
      <c r="D2037" s="729" t="s">
        <v>5559</v>
      </c>
      <c r="E2037" s="730" t="s">
        <v>3654</v>
      </c>
      <c r="F2037" s="650" t="s">
        <v>3625</v>
      </c>
      <c r="G2037" s="650" t="s">
        <v>3710</v>
      </c>
      <c r="H2037" s="650" t="s">
        <v>582</v>
      </c>
      <c r="I2037" s="650" t="s">
        <v>3712</v>
      </c>
      <c r="J2037" s="650" t="s">
        <v>1327</v>
      </c>
      <c r="K2037" s="650" t="s">
        <v>3713</v>
      </c>
      <c r="L2037" s="651">
        <v>0</v>
      </c>
      <c r="M2037" s="651">
        <v>0</v>
      </c>
      <c r="N2037" s="650">
        <v>2</v>
      </c>
      <c r="O2037" s="731">
        <v>1.5</v>
      </c>
      <c r="P2037" s="651"/>
      <c r="Q2037" s="666"/>
      <c r="R2037" s="650"/>
      <c r="S2037" s="666">
        <v>0</v>
      </c>
      <c r="T2037" s="731"/>
      <c r="U2037" s="689">
        <v>0</v>
      </c>
    </row>
    <row r="2038" spans="1:21" ht="14.4" customHeight="1" x14ac:dyDescent="0.3">
      <c r="A2038" s="649">
        <v>21</v>
      </c>
      <c r="B2038" s="650" t="s">
        <v>581</v>
      </c>
      <c r="C2038" s="650">
        <v>89301212</v>
      </c>
      <c r="D2038" s="729" t="s">
        <v>5559</v>
      </c>
      <c r="E2038" s="730" t="s">
        <v>3654</v>
      </c>
      <c r="F2038" s="650" t="s">
        <v>3625</v>
      </c>
      <c r="G2038" s="650" t="s">
        <v>4798</v>
      </c>
      <c r="H2038" s="650" t="s">
        <v>582</v>
      </c>
      <c r="I2038" s="650" t="s">
        <v>703</v>
      </c>
      <c r="J2038" s="650" t="s">
        <v>4799</v>
      </c>
      <c r="K2038" s="650" t="s">
        <v>3808</v>
      </c>
      <c r="L2038" s="651">
        <v>14.2</v>
      </c>
      <c r="M2038" s="651">
        <v>14.2</v>
      </c>
      <c r="N2038" s="650">
        <v>1</v>
      </c>
      <c r="O2038" s="731">
        <v>0.5</v>
      </c>
      <c r="P2038" s="651">
        <v>14.2</v>
      </c>
      <c r="Q2038" s="666">
        <v>1</v>
      </c>
      <c r="R2038" s="650">
        <v>1</v>
      </c>
      <c r="S2038" s="666">
        <v>1</v>
      </c>
      <c r="T2038" s="731">
        <v>0.5</v>
      </c>
      <c r="U2038" s="689">
        <v>1</v>
      </c>
    </row>
    <row r="2039" spans="1:21" ht="14.4" customHeight="1" x14ac:dyDescent="0.3">
      <c r="A2039" s="649">
        <v>21</v>
      </c>
      <c r="B2039" s="650" t="s">
        <v>581</v>
      </c>
      <c r="C2039" s="650">
        <v>89301212</v>
      </c>
      <c r="D2039" s="729" t="s">
        <v>5559</v>
      </c>
      <c r="E2039" s="730" t="s">
        <v>3654</v>
      </c>
      <c r="F2039" s="650" t="s">
        <v>3625</v>
      </c>
      <c r="G2039" s="650" t="s">
        <v>3663</v>
      </c>
      <c r="H2039" s="650" t="s">
        <v>582</v>
      </c>
      <c r="I2039" s="650" t="s">
        <v>4513</v>
      </c>
      <c r="J2039" s="650" t="s">
        <v>1491</v>
      </c>
      <c r="K2039" s="650" t="s">
        <v>4514</v>
      </c>
      <c r="L2039" s="651">
        <v>0</v>
      </c>
      <c r="M2039" s="651">
        <v>0</v>
      </c>
      <c r="N2039" s="650">
        <v>1</v>
      </c>
      <c r="O2039" s="731">
        <v>1</v>
      </c>
      <c r="P2039" s="651">
        <v>0</v>
      </c>
      <c r="Q2039" s="666"/>
      <c r="R2039" s="650">
        <v>1</v>
      </c>
      <c r="S2039" s="666">
        <v>1</v>
      </c>
      <c r="T2039" s="731">
        <v>1</v>
      </c>
      <c r="U2039" s="689">
        <v>1</v>
      </c>
    </row>
    <row r="2040" spans="1:21" ht="14.4" customHeight="1" x14ac:dyDescent="0.3">
      <c r="A2040" s="649">
        <v>21</v>
      </c>
      <c r="B2040" s="650" t="s">
        <v>581</v>
      </c>
      <c r="C2040" s="650">
        <v>89301212</v>
      </c>
      <c r="D2040" s="729" t="s">
        <v>5559</v>
      </c>
      <c r="E2040" s="730" t="s">
        <v>3654</v>
      </c>
      <c r="F2040" s="650" t="s">
        <v>3625</v>
      </c>
      <c r="G2040" s="650" t="s">
        <v>3663</v>
      </c>
      <c r="H2040" s="650" t="s">
        <v>582</v>
      </c>
      <c r="I2040" s="650" t="s">
        <v>4096</v>
      </c>
      <c r="J2040" s="650" t="s">
        <v>1491</v>
      </c>
      <c r="K2040" s="650" t="s">
        <v>4097</v>
      </c>
      <c r="L2040" s="651">
        <v>0</v>
      </c>
      <c r="M2040" s="651">
        <v>0</v>
      </c>
      <c r="N2040" s="650">
        <v>2</v>
      </c>
      <c r="O2040" s="731">
        <v>1.5</v>
      </c>
      <c r="P2040" s="651">
        <v>0</v>
      </c>
      <c r="Q2040" s="666"/>
      <c r="R2040" s="650">
        <v>2</v>
      </c>
      <c r="S2040" s="666">
        <v>1</v>
      </c>
      <c r="T2040" s="731">
        <v>1.5</v>
      </c>
      <c r="U2040" s="689">
        <v>1</v>
      </c>
    </row>
    <row r="2041" spans="1:21" ht="14.4" customHeight="1" x14ac:dyDescent="0.3">
      <c r="A2041" s="649">
        <v>21</v>
      </c>
      <c r="B2041" s="650" t="s">
        <v>581</v>
      </c>
      <c r="C2041" s="650">
        <v>89301212</v>
      </c>
      <c r="D2041" s="729" t="s">
        <v>5559</v>
      </c>
      <c r="E2041" s="730" t="s">
        <v>3654</v>
      </c>
      <c r="F2041" s="650" t="s">
        <v>3625</v>
      </c>
      <c r="G2041" s="650" t="s">
        <v>3663</v>
      </c>
      <c r="H2041" s="650" t="s">
        <v>582</v>
      </c>
      <c r="I2041" s="650" t="s">
        <v>3664</v>
      </c>
      <c r="J2041" s="650" t="s">
        <v>1491</v>
      </c>
      <c r="K2041" s="650" t="s">
        <v>3665</v>
      </c>
      <c r="L2041" s="651">
        <v>0</v>
      </c>
      <c r="M2041" s="651">
        <v>0</v>
      </c>
      <c r="N2041" s="650">
        <v>1</v>
      </c>
      <c r="O2041" s="731">
        <v>1</v>
      </c>
      <c r="P2041" s="651"/>
      <c r="Q2041" s="666"/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21</v>
      </c>
      <c r="B2042" s="650" t="s">
        <v>581</v>
      </c>
      <c r="C2042" s="650">
        <v>89301212</v>
      </c>
      <c r="D2042" s="729" t="s">
        <v>5559</v>
      </c>
      <c r="E2042" s="730" t="s">
        <v>3654</v>
      </c>
      <c r="F2042" s="650" t="s">
        <v>3625</v>
      </c>
      <c r="G2042" s="650" t="s">
        <v>3714</v>
      </c>
      <c r="H2042" s="650" t="s">
        <v>582</v>
      </c>
      <c r="I2042" s="650" t="s">
        <v>887</v>
      </c>
      <c r="J2042" s="650" t="s">
        <v>888</v>
      </c>
      <c r="K2042" s="650" t="s">
        <v>1756</v>
      </c>
      <c r="L2042" s="651">
        <v>56.52</v>
      </c>
      <c r="M2042" s="651">
        <v>56.52</v>
      </c>
      <c r="N2042" s="650">
        <v>1</v>
      </c>
      <c r="O2042" s="731">
        <v>0.5</v>
      </c>
      <c r="P2042" s="651">
        <v>56.52</v>
      </c>
      <c r="Q2042" s="666">
        <v>1</v>
      </c>
      <c r="R2042" s="650">
        <v>1</v>
      </c>
      <c r="S2042" s="666">
        <v>1</v>
      </c>
      <c r="T2042" s="731">
        <v>0.5</v>
      </c>
      <c r="U2042" s="689">
        <v>1</v>
      </c>
    </row>
    <row r="2043" spans="1:21" ht="14.4" customHeight="1" x14ac:dyDescent="0.3">
      <c r="A2043" s="649">
        <v>21</v>
      </c>
      <c r="B2043" s="650" t="s">
        <v>581</v>
      </c>
      <c r="C2043" s="650">
        <v>89301212</v>
      </c>
      <c r="D2043" s="729" t="s">
        <v>5559</v>
      </c>
      <c r="E2043" s="730" t="s">
        <v>3654</v>
      </c>
      <c r="F2043" s="650" t="s">
        <v>3625</v>
      </c>
      <c r="G2043" s="650" t="s">
        <v>3662</v>
      </c>
      <c r="H2043" s="650" t="s">
        <v>582</v>
      </c>
      <c r="I2043" s="650" t="s">
        <v>4701</v>
      </c>
      <c r="J2043" s="650" t="s">
        <v>761</v>
      </c>
      <c r="K2043" s="650" t="s">
        <v>3531</v>
      </c>
      <c r="L2043" s="651">
        <v>115.3</v>
      </c>
      <c r="M2043" s="651">
        <v>230.6</v>
      </c>
      <c r="N2043" s="650">
        <v>2</v>
      </c>
      <c r="O2043" s="731">
        <v>1</v>
      </c>
      <c r="P2043" s="651"/>
      <c r="Q2043" s="666">
        <v>0</v>
      </c>
      <c r="R2043" s="650"/>
      <c r="S2043" s="666">
        <v>0</v>
      </c>
      <c r="T2043" s="731"/>
      <c r="U2043" s="689">
        <v>0</v>
      </c>
    </row>
    <row r="2044" spans="1:21" ht="14.4" customHeight="1" x14ac:dyDescent="0.3">
      <c r="A2044" s="649">
        <v>21</v>
      </c>
      <c r="B2044" s="650" t="s">
        <v>581</v>
      </c>
      <c r="C2044" s="650">
        <v>89301212</v>
      </c>
      <c r="D2044" s="729" t="s">
        <v>5559</v>
      </c>
      <c r="E2044" s="730" t="s">
        <v>3654</v>
      </c>
      <c r="F2044" s="650" t="s">
        <v>3625</v>
      </c>
      <c r="G2044" s="650" t="s">
        <v>4809</v>
      </c>
      <c r="H2044" s="650" t="s">
        <v>582</v>
      </c>
      <c r="I2044" s="650" t="s">
        <v>2620</v>
      </c>
      <c r="J2044" s="650" t="s">
        <v>2621</v>
      </c>
      <c r="K2044" s="650" t="s">
        <v>4810</v>
      </c>
      <c r="L2044" s="651">
        <v>120.46</v>
      </c>
      <c r="M2044" s="651">
        <v>240.92</v>
      </c>
      <c r="N2044" s="650">
        <v>2</v>
      </c>
      <c r="O2044" s="731">
        <v>1.5</v>
      </c>
      <c r="P2044" s="651">
        <v>240.92</v>
      </c>
      <c r="Q2044" s="666">
        <v>1</v>
      </c>
      <c r="R2044" s="650">
        <v>2</v>
      </c>
      <c r="S2044" s="666">
        <v>1</v>
      </c>
      <c r="T2044" s="731">
        <v>1.5</v>
      </c>
      <c r="U2044" s="689">
        <v>1</v>
      </c>
    </row>
    <row r="2045" spans="1:21" ht="14.4" customHeight="1" x14ac:dyDescent="0.3">
      <c r="A2045" s="649">
        <v>21</v>
      </c>
      <c r="B2045" s="650" t="s">
        <v>581</v>
      </c>
      <c r="C2045" s="650">
        <v>89301212</v>
      </c>
      <c r="D2045" s="729" t="s">
        <v>5559</v>
      </c>
      <c r="E2045" s="730" t="s">
        <v>3654</v>
      </c>
      <c r="F2045" s="650" t="s">
        <v>3625</v>
      </c>
      <c r="G2045" s="650" t="s">
        <v>4809</v>
      </c>
      <c r="H2045" s="650" t="s">
        <v>582</v>
      </c>
      <c r="I2045" s="650" t="s">
        <v>5341</v>
      </c>
      <c r="J2045" s="650" t="s">
        <v>2621</v>
      </c>
      <c r="K2045" s="650" t="s">
        <v>5342</v>
      </c>
      <c r="L2045" s="651">
        <v>36.130000000000003</v>
      </c>
      <c r="M2045" s="651">
        <v>36.130000000000003</v>
      </c>
      <c r="N2045" s="650">
        <v>1</v>
      </c>
      <c r="O2045" s="731">
        <v>0.5</v>
      </c>
      <c r="P2045" s="651">
        <v>36.130000000000003</v>
      </c>
      <c r="Q2045" s="666">
        <v>1</v>
      </c>
      <c r="R2045" s="650">
        <v>1</v>
      </c>
      <c r="S2045" s="666">
        <v>1</v>
      </c>
      <c r="T2045" s="731">
        <v>0.5</v>
      </c>
      <c r="U2045" s="689">
        <v>1</v>
      </c>
    </row>
    <row r="2046" spans="1:21" ht="14.4" customHeight="1" x14ac:dyDescent="0.3">
      <c r="A2046" s="649">
        <v>21</v>
      </c>
      <c r="B2046" s="650" t="s">
        <v>581</v>
      </c>
      <c r="C2046" s="650">
        <v>89301212</v>
      </c>
      <c r="D2046" s="729" t="s">
        <v>5559</v>
      </c>
      <c r="E2046" s="730" t="s">
        <v>3654</v>
      </c>
      <c r="F2046" s="650" t="s">
        <v>3625</v>
      </c>
      <c r="G2046" s="650" t="s">
        <v>4525</v>
      </c>
      <c r="H2046" s="650" t="s">
        <v>1839</v>
      </c>
      <c r="I2046" s="650" t="s">
        <v>4703</v>
      </c>
      <c r="J2046" s="650" t="s">
        <v>4527</v>
      </c>
      <c r="K2046" s="650" t="s">
        <v>4704</v>
      </c>
      <c r="L2046" s="651">
        <v>2413.7600000000002</v>
      </c>
      <c r="M2046" s="651">
        <v>2413.7600000000002</v>
      </c>
      <c r="N2046" s="650">
        <v>1</v>
      </c>
      <c r="O2046" s="731">
        <v>1</v>
      </c>
      <c r="P2046" s="651">
        <v>2413.7600000000002</v>
      </c>
      <c r="Q2046" s="666">
        <v>1</v>
      </c>
      <c r="R2046" s="650">
        <v>1</v>
      </c>
      <c r="S2046" s="666">
        <v>1</v>
      </c>
      <c r="T2046" s="731">
        <v>1</v>
      </c>
      <c r="U2046" s="689">
        <v>1</v>
      </c>
    </row>
    <row r="2047" spans="1:21" ht="14.4" customHeight="1" x14ac:dyDescent="0.3">
      <c r="A2047" s="649">
        <v>21</v>
      </c>
      <c r="B2047" s="650" t="s">
        <v>581</v>
      </c>
      <c r="C2047" s="650">
        <v>89301212</v>
      </c>
      <c r="D2047" s="729" t="s">
        <v>5559</v>
      </c>
      <c r="E2047" s="730" t="s">
        <v>3654</v>
      </c>
      <c r="F2047" s="650" t="s">
        <v>3625</v>
      </c>
      <c r="G2047" s="650" t="s">
        <v>3724</v>
      </c>
      <c r="H2047" s="650" t="s">
        <v>582</v>
      </c>
      <c r="I2047" s="650" t="s">
        <v>3953</v>
      </c>
      <c r="J2047" s="650" t="s">
        <v>3954</v>
      </c>
      <c r="K2047" s="650" t="s">
        <v>3955</v>
      </c>
      <c r="L2047" s="651">
        <v>0</v>
      </c>
      <c r="M2047" s="651">
        <v>0</v>
      </c>
      <c r="N2047" s="650">
        <v>1</v>
      </c>
      <c r="O2047" s="731">
        <v>0.5</v>
      </c>
      <c r="P2047" s="651">
        <v>0</v>
      </c>
      <c r="Q2047" s="666"/>
      <c r="R2047" s="650">
        <v>1</v>
      </c>
      <c r="S2047" s="666">
        <v>1</v>
      </c>
      <c r="T2047" s="731">
        <v>0.5</v>
      </c>
      <c r="U2047" s="689">
        <v>1</v>
      </c>
    </row>
    <row r="2048" spans="1:21" ht="14.4" customHeight="1" x14ac:dyDescent="0.3">
      <c r="A2048" s="649">
        <v>21</v>
      </c>
      <c r="B2048" s="650" t="s">
        <v>581</v>
      </c>
      <c r="C2048" s="650">
        <v>89301212</v>
      </c>
      <c r="D2048" s="729" t="s">
        <v>5559</v>
      </c>
      <c r="E2048" s="730" t="s">
        <v>3654</v>
      </c>
      <c r="F2048" s="650" t="s">
        <v>3625</v>
      </c>
      <c r="G2048" s="650" t="s">
        <v>3731</v>
      </c>
      <c r="H2048" s="650" t="s">
        <v>1839</v>
      </c>
      <c r="I2048" s="650" t="s">
        <v>5343</v>
      </c>
      <c r="J2048" s="650" t="s">
        <v>3078</v>
      </c>
      <c r="K2048" s="650" t="s">
        <v>5344</v>
      </c>
      <c r="L2048" s="651">
        <v>782.22</v>
      </c>
      <c r="M2048" s="651">
        <v>782.22</v>
      </c>
      <c r="N2048" s="650">
        <v>1</v>
      </c>
      <c r="O2048" s="731">
        <v>1</v>
      </c>
      <c r="P2048" s="651">
        <v>782.22</v>
      </c>
      <c r="Q2048" s="666">
        <v>1</v>
      </c>
      <c r="R2048" s="650">
        <v>1</v>
      </c>
      <c r="S2048" s="666">
        <v>1</v>
      </c>
      <c r="T2048" s="731">
        <v>1</v>
      </c>
      <c r="U2048" s="689">
        <v>1</v>
      </c>
    </row>
    <row r="2049" spans="1:21" ht="14.4" customHeight="1" x14ac:dyDescent="0.3">
      <c r="A2049" s="649">
        <v>21</v>
      </c>
      <c r="B2049" s="650" t="s">
        <v>581</v>
      </c>
      <c r="C2049" s="650">
        <v>89301212</v>
      </c>
      <c r="D2049" s="729" t="s">
        <v>5559</v>
      </c>
      <c r="E2049" s="730" t="s">
        <v>3654</v>
      </c>
      <c r="F2049" s="650" t="s">
        <v>3625</v>
      </c>
      <c r="G2049" s="650" t="s">
        <v>3732</v>
      </c>
      <c r="H2049" s="650" t="s">
        <v>582</v>
      </c>
      <c r="I2049" s="650" t="s">
        <v>3736</v>
      </c>
      <c r="J2049" s="650" t="s">
        <v>3737</v>
      </c>
      <c r="K2049" s="650" t="s">
        <v>3735</v>
      </c>
      <c r="L2049" s="651">
        <v>0</v>
      </c>
      <c r="M2049" s="651">
        <v>0</v>
      </c>
      <c r="N2049" s="650">
        <v>1</v>
      </c>
      <c r="O2049" s="731">
        <v>0.5</v>
      </c>
      <c r="P2049" s="651"/>
      <c r="Q2049" s="666"/>
      <c r="R2049" s="650"/>
      <c r="S2049" s="666">
        <v>0</v>
      </c>
      <c r="T2049" s="731"/>
      <c r="U2049" s="689">
        <v>0</v>
      </c>
    </row>
    <row r="2050" spans="1:21" ht="14.4" customHeight="1" x14ac:dyDescent="0.3">
      <c r="A2050" s="649">
        <v>21</v>
      </c>
      <c r="B2050" s="650" t="s">
        <v>581</v>
      </c>
      <c r="C2050" s="650">
        <v>89301212</v>
      </c>
      <c r="D2050" s="729" t="s">
        <v>5559</v>
      </c>
      <c r="E2050" s="730" t="s">
        <v>3654</v>
      </c>
      <c r="F2050" s="650" t="s">
        <v>3625</v>
      </c>
      <c r="G2050" s="650" t="s">
        <v>3732</v>
      </c>
      <c r="H2050" s="650" t="s">
        <v>582</v>
      </c>
      <c r="I2050" s="650" t="s">
        <v>1002</v>
      </c>
      <c r="J2050" s="650" t="s">
        <v>3737</v>
      </c>
      <c r="K2050" s="650" t="s">
        <v>3738</v>
      </c>
      <c r="L2050" s="651">
        <v>66.599999999999994</v>
      </c>
      <c r="M2050" s="651">
        <v>66.599999999999994</v>
      </c>
      <c r="N2050" s="650">
        <v>1</v>
      </c>
      <c r="O2050" s="731">
        <v>0.5</v>
      </c>
      <c r="P2050" s="651">
        <v>66.599999999999994</v>
      </c>
      <c r="Q2050" s="666">
        <v>1</v>
      </c>
      <c r="R2050" s="650">
        <v>1</v>
      </c>
      <c r="S2050" s="666">
        <v>1</v>
      </c>
      <c r="T2050" s="731">
        <v>0.5</v>
      </c>
      <c r="U2050" s="689">
        <v>1</v>
      </c>
    </row>
    <row r="2051" spans="1:21" ht="14.4" customHeight="1" x14ac:dyDescent="0.3">
      <c r="A2051" s="649">
        <v>21</v>
      </c>
      <c r="B2051" s="650" t="s">
        <v>581</v>
      </c>
      <c r="C2051" s="650">
        <v>89301212</v>
      </c>
      <c r="D2051" s="729" t="s">
        <v>5559</v>
      </c>
      <c r="E2051" s="730" t="s">
        <v>3654</v>
      </c>
      <c r="F2051" s="650" t="s">
        <v>3625</v>
      </c>
      <c r="G2051" s="650" t="s">
        <v>3739</v>
      </c>
      <c r="H2051" s="650" t="s">
        <v>582</v>
      </c>
      <c r="I2051" s="650" t="s">
        <v>669</v>
      </c>
      <c r="J2051" s="650" t="s">
        <v>670</v>
      </c>
      <c r="K2051" s="650" t="s">
        <v>3740</v>
      </c>
      <c r="L2051" s="651">
        <v>99</v>
      </c>
      <c r="M2051" s="651">
        <v>99</v>
      </c>
      <c r="N2051" s="650">
        <v>1</v>
      </c>
      <c r="O2051" s="731">
        <v>1</v>
      </c>
      <c r="P2051" s="651">
        <v>99</v>
      </c>
      <c r="Q2051" s="666">
        <v>1</v>
      </c>
      <c r="R2051" s="650">
        <v>1</v>
      </c>
      <c r="S2051" s="666">
        <v>1</v>
      </c>
      <c r="T2051" s="731">
        <v>1</v>
      </c>
      <c r="U2051" s="689">
        <v>1</v>
      </c>
    </row>
    <row r="2052" spans="1:21" ht="14.4" customHeight="1" x14ac:dyDescent="0.3">
      <c r="A2052" s="649">
        <v>21</v>
      </c>
      <c r="B2052" s="650" t="s">
        <v>581</v>
      </c>
      <c r="C2052" s="650">
        <v>89301212</v>
      </c>
      <c r="D2052" s="729" t="s">
        <v>5559</v>
      </c>
      <c r="E2052" s="730" t="s">
        <v>3654</v>
      </c>
      <c r="F2052" s="650" t="s">
        <v>3625</v>
      </c>
      <c r="G2052" s="650" t="s">
        <v>3739</v>
      </c>
      <c r="H2052" s="650" t="s">
        <v>582</v>
      </c>
      <c r="I2052" s="650" t="s">
        <v>669</v>
      </c>
      <c r="J2052" s="650" t="s">
        <v>670</v>
      </c>
      <c r="K2052" s="650" t="s">
        <v>3740</v>
      </c>
      <c r="L2052" s="651">
        <v>103.12</v>
      </c>
      <c r="M2052" s="651">
        <v>103.12</v>
      </c>
      <c r="N2052" s="650">
        <v>1</v>
      </c>
      <c r="O2052" s="731">
        <v>1</v>
      </c>
      <c r="P2052" s="651"/>
      <c r="Q2052" s="666">
        <v>0</v>
      </c>
      <c r="R2052" s="650"/>
      <c r="S2052" s="666">
        <v>0</v>
      </c>
      <c r="T2052" s="731"/>
      <c r="U2052" s="689">
        <v>0</v>
      </c>
    </row>
    <row r="2053" spans="1:21" ht="14.4" customHeight="1" x14ac:dyDescent="0.3">
      <c r="A2053" s="649">
        <v>21</v>
      </c>
      <c r="B2053" s="650" t="s">
        <v>581</v>
      </c>
      <c r="C2053" s="650">
        <v>89301212</v>
      </c>
      <c r="D2053" s="729" t="s">
        <v>5559</v>
      </c>
      <c r="E2053" s="730" t="s">
        <v>3654</v>
      </c>
      <c r="F2053" s="650" t="s">
        <v>3625</v>
      </c>
      <c r="G2053" s="650" t="s">
        <v>5345</v>
      </c>
      <c r="H2053" s="650" t="s">
        <v>582</v>
      </c>
      <c r="I2053" s="650" t="s">
        <v>5346</v>
      </c>
      <c r="J2053" s="650" t="s">
        <v>5347</v>
      </c>
      <c r="K2053" s="650" t="s">
        <v>4876</v>
      </c>
      <c r="L2053" s="651">
        <v>0</v>
      </c>
      <c r="M2053" s="651">
        <v>0</v>
      </c>
      <c r="N2053" s="650">
        <v>1</v>
      </c>
      <c r="O2053" s="731">
        <v>1</v>
      </c>
      <c r="P2053" s="651"/>
      <c r="Q2053" s="666"/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21</v>
      </c>
      <c r="B2054" s="650" t="s">
        <v>581</v>
      </c>
      <c r="C2054" s="650">
        <v>89301212</v>
      </c>
      <c r="D2054" s="729" t="s">
        <v>5559</v>
      </c>
      <c r="E2054" s="730" t="s">
        <v>3654</v>
      </c>
      <c r="F2054" s="650" t="s">
        <v>3625</v>
      </c>
      <c r="G2054" s="650" t="s">
        <v>4147</v>
      </c>
      <c r="H2054" s="650" t="s">
        <v>582</v>
      </c>
      <c r="I2054" s="650" t="s">
        <v>891</v>
      </c>
      <c r="J2054" s="650" t="s">
        <v>892</v>
      </c>
      <c r="K2054" s="650" t="s">
        <v>4545</v>
      </c>
      <c r="L2054" s="651">
        <v>163.9</v>
      </c>
      <c r="M2054" s="651">
        <v>163.9</v>
      </c>
      <c r="N2054" s="650">
        <v>1</v>
      </c>
      <c r="O2054" s="731">
        <v>1</v>
      </c>
      <c r="P2054" s="651"/>
      <c r="Q2054" s="666">
        <v>0</v>
      </c>
      <c r="R2054" s="650"/>
      <c r="S2054" s="666">
        <v>0</v>
      </c>
      <c r="T2054" s="731"/>
      <c r="U2054" s="689">
        <v>0</v>
      </c>
    </row>
    <row r="2055" spans="1:21" ht="14.4" customHeight="1" x14ac:dyDescent="0.3">
      <c r="A2055" s="649">
        <v>21</v>
      </c>
      <c r="B2055" s="650" t="s">
        <v>581</v>
      </c>
      <c r="C2055" s="650">
        <v>89301212</v>
      </c>
      <c r="D2055" s="729" t="s">
        <v>5559</v>
      </c>
      <c r="E2055" s="730" t="s">
        <v>3654</v>
      </c>
      <c r="F2055" s="650" t="s">
        <v>3625</v>
      </c>
      <c r="G2055" s="650" t="s">
        <v>3679</v>
      </c>
      <c r="H2055" s="650" t="s">
        <v>582</v>
      </c>
      <c r="I2055" s="650" t="s">
        <v>3680</v>
      </c>
      <c r="J2055" s="650" t="s">
        <v>777</v>
      </c>
      <c r="K2055" s="650" t="s">
        <v>2994</v>
      </c>
      <c r="L2055" s="651">
        <v>0</v>
      </c>
      <c r="M2055" s="651">
        <v>0</v>
      </c>
      <c r="N2055" s="650">
        <v>3</v>
      </c>
      <c r="O2055" s="731">
        <v>2.5</v>
      </c>
      <c r="P2055" s="651"/>
      <c r="Q2055" s="666"/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21</v>
      </c>
      <c r="B2056" s="650" t="s">
        <v>581</v>
      </c>
      <c r="C2056" s="650">
        <v>89301212</v>
      </c>
      <c r="D2056" s="729" t="s">
        <v>5559</v>
      </c>
      <c r="E2056" s="730" t="s">
        <v>3654</v>
      </c>
      <c r="F2056" s="650" t="s">
        <v>3625</v>
      </c>
      <c r="G2056" s="650" t="s">
        <v>3679</v>
      </c>
      <c r="H2056" s="650" t="s">
        <v>582</v>
      </c>
      <c r="I2056" s="650" t="s">
        <v>776</v>
      </c>
      <c r="J2056" s="650" t="s">
        <v>777</v>
      </c>
      <c r="K2056" s="650" t="s">
        <v>4361</v>
      </c>
      <c r="L2056" s="651">
        <v>40.36</v>
      </c>
      <c r="M2056" s="651">
        <v>201.8</v>
      </c>
      <c r="N2056" s="650">
        <v>5</v>
      </c>
      <c r="O2056" s="731">
        <v>3.5</v>
      </c>
      <c r="P2056" s="651">
        <v>40.36</v>
      </c>
      <c r="Q2056" s="666">
        <v>0.19999999999999998</v>
      </c>
      <c r="R2056" s="650">
        <v>1</v>
      </c>
      <c r="S2056" s="666">
        <v>0.2</v>
      </c>
      <c r="T2056" s="731">
        <v>0.5</v>
      </c>
      <c r="U2056" s="689">
        <v>0.14285714285714285</v>
      </c>
    </row>
    <row r="2057" spans="1:21" ht="14.4" customHeight="1" x14ac:dyDescent="0.3">
      <c r="A2057" s="649">
        <v>21</v>
      </c>
      <c r="B2057" s="650" t="s">
        <v>581</v>
      </c>
      <c r="C2057" s="650">
        <v>89301212</v>
      </c>
      <c r="D2057" s="729" t="s">
        <v>5559</v>
      </c>
      <c r="E2057" s="730" t="s">
        <v>3654</v>
      </c>
      <c r="F2057" s="650" t="s">
        <v>3625</v>
      </c>
      <c r="G2057" s="650" t="s">
        <v>4553</v>
      </c>
      <c r="H2057" s="650" t="s">
        <v>582</v>
      </c>
      <c r="I2057" s="650" t="s">
        <v>1170</v>
      </c>
      <c r="J2057" s="650" t="s">
        <v>1171</v>
      </c>
      <c r="K2057" s="650" t="s">
        <v>4355</v>
      </c>
      <c r="L2057" s="651">
        <v>63.67</v>
      </c>
      <c r="M2057" s="651">
        <v>509.36</v>
      </c>
      <c r="N2057" s="650">
        <v>8</v>
      </c>
      <c r="O2057" s="731">
        <v>3</v>
      </c>
      <c r="P2057" s="651">
        <v>254.68</v>
      </c>
      <c r="Q2057" s="666">
        <v>0.5</v>
      </c>
      <c r="R2057" s="650">
        <v>4</v>
      </c>
      <c r="S2057" s="666">
        <v>0.5</v>
      </c>
      <c r="T2057" s="731">
        <v>1.5</v>
      </c>
      <c r="U2057" s="689">
        <v>0.5</v>
      </c>
    </row>
    <row r="2058" spans="1:21" ht="14.4" customHeight="1" x14ac:dyDescent="0.3">
      <c r="A2058" s="649">
        <v>21</v>
      </c>
      <c r="B2058" s="650" t="s">
        <v>581</v>
      </c>
      <c r="C2058" s="650">
        <v>89301212</v>
      </c>
      <c r="D2058" s="729" t="s">
        <v>5559</v>
      </c>
      <c r="E2058" s="730" t="s">
        <v>3654</v>
      </c>
      <c r="F2058" s="650" t="s">
        <v>3625</v>
      </c>
      <c r="G2058" s="650" t="s">
        <v>4204</v>
      </c>
      <c r="H2058" s="650" t="s">
        <v>1839</v>
      </c>
      <c r="I2058" s="650" t="s">
        <v>4205</v>
      </c>
      <c r="J2058" s="650" t="s">
        <v>4206</v>
      </c>
      <c r="K2058" s="650" t="s">
        <v>4207</v>
      </c>
      <c r="L2058" s="651">
        <v>2449.89</v>
      </c>
      <c r="M2058" s="651">
        <v>46547.91</v>
      </c>
      <c r="N2058" s="650">
        <v>19</v>
      </c>
      <c r="O2058" s="731">
        <v>7</v>
      </c>
      <c r="P2058" s="651">
        <v>26948.79</v>
      </c>
      <c r="Q2058" s="666">
        <v>0.57894736842105265</v>
      </c>
      <c r="R2058" s="650">
        <v>11</v>
      </c>
      <c r="S2058" s="666">
        <v>0.57894736842105265</v>
      </c>
      <c r="T2058" s="731">
        <v>4</v>
      </c>
      <c r="U2058" s="689">
        <v>0.5714285714285714</v>
      </c>
    </row>
    <row r="2059" spans="1:21" ht="14.4" customHeight="1" x14ac:dyDescent="0.3">
      <c r="A2059" s="649">
        <v>21</v>
      </c>
      <c r="B2059" s="650" t="s">
        <v>581</v>
      </c>
      <c r="C2059" s="650">
        <v>89301212</v>
      </c>
      <c r="D2059" s="729" t="s">
        <v>5559</v>
      </c>
      <c r="E2059" s="730" t="s">
        <v>3654</v>
      </c>
      <c r="F2059" s="650" t="s">
        <v>3625</v>
      </c>
      <c r="G2059" s="650" t="s">
        <v>4204</v>
      </c>
      <c r="H2059" s="650" t="s">
        <v>1839</v>
      </c>
      <c r="I2059" s="650" t="s">
        <v>4205</v>
      </c>
      <c r="J2059" s="650" t="s">
        <v>4206</v>
      </c>
      <c r="K2059" s="650" t="s">
        <v>4207</v>
      </c>
      <c r="L2059" s="651">
        <v>2279.02</v>
      </c>
      <c r="M2059" s="651">
        <v>52417.459999999992</v>
      </c>
      <c r="N2059" s="650">
        <v>23</v>
      </c>
      <c r="O2059" s="731">
        <v>9</v>
      </c>
      <c r="P2059" s="651">
        <v>25069.219999999994</v>
      </c>
      <c r="Q2059" s="666">
        <v>0.47826086956521735</v>
      </c>
      <c r="R2059" s="650">
        <v>11</v>
      </c>
      <c r="S2059" s="666">
        <v>0.47826086956521741</v>
      </c>
      <c r="T2059" s="731">
        <v>4</v>
      </c>
      <c r="U2059" s="689">
        <v>0.44444444444444442</v>
      </c>
    </row>
    <row r="2060" spans="1:21" ht="14.4" customHeight="1" x14ac:dyDescent="0.3">
      <c r="A2060" s="649">
        <v>21</v>
      </c>
      <c r="B2060" s="650" t="s">
        <v>581</v>
      </c>
      <c r="C2060" s="650">
        <v>89301212</v>
      </c>
      <c r="D2060" s="729" t="s">
        <v>5559</v>
      </c>
      <c r="E2060" s="730" t="s">
        <v>3654</v>
      </c>
      <c r="F2060" s="650" t="s">
        <v>3625</v>
      </c>
      <c r="G2060" s="650" t="s">
        <v>3675</v>
      </c>
      <c r="H2060" s="650" t="s">
        <v>582</v>
      </c>
      <c r="I2060" s="650" t="s">
        <v>2164</v>
      </c>
      <c r="J2060" s="650" t="s">
        <v>2165</v>
      </c>
      <c r="K2060" s="650" t="s">
        <v>3676</v>
      </c>
      <c r="L2060" s="651">
        <v>50.27</v>
      </c>
      <c r="M2060" s="651">
        <v>50.27</v>
      </c>
      <c r="N2060" s="650">
        <v>1</v>
      </c>
      <c r="O2060" s="731">
        <v>1</v>
      </c>
      <c r="P2060" s="651"/>
      <c r="Q2060" s="666">
        <v>0</v>
      </c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21</v>
      </c>
      <c r="B2061" s="650" t="s">
        <v>581</v>
      </c>
      <c r="C2061" s="650">
        <v>89301212</v>
      </c>
      <c r="D2061" s="729" t="s">
        <v>5559</v>
      </c>
      <c r="E2061" s="730" t="s">
        <v>3654</v>
      </c>
      <c r="F2061" s="650" t="s">
        <v>3625</v>
      </c>
      <c r="G2061" s="650" t="s">
        <v>4362</v>
      </c>
      <c r="H2061" s="650" t="s">
        <v>582</v>
      </c>
      <c r="I2061" s="650" t="s">
        <v>710</v>
      </c>
      <c r="J2061" s="650" t="s">
        <v>711</v>
      </c>
      <c r="K2061" s="650" t="s">
        <v>4363</v>
      </c>
      <c r="L2061" s="651">
        <v>26.17</v>
      </c>
      <c r="M2061" s="651">
        <v>52.34</v>
      </c>
      <c r="N2061" s="650">
        <v>2</v>
      </c>
      <c r="O2061" s="731">
        <v>2</v>
      </c>
      <c r="P2061" s="651"/>
      <c r="Q2061" s="666">
        <v>0</v>
      </c>
      <c r="R2061" s="650"/>
      <c r="S2061" s="666">
        <v>0</v>
      </c>
      <c r="T2061" s="731"/>
      <c r="U2061" s="689">
        <v>0</v>
      </c>
    </row>
    <row r="2062" spans="1:21" ht="14.4" customHeight="1" x14ac:dyDescent="0.3">
      <c r="A2062" s="649">
        <v>21</v>
      </c>
      <c r="B2062" s="650" t="s">
        <v>581</v>
      </c>
      <c r="C2062" s="650">
        <v>89301212</v>
      </c>
      <c r="D2062" s="729" t="s">
        <v>5559</v>
      </c>
      <c r="E2062" s="730" t="s">
        <v>3654</v>
      </c>
      <c r="F2062" s="650" t="s">
        <v>3625</v>
      </c>
      <c r="G2062" s="650" t="s">
        <v>4211</v>
      </c>
      <c r="H2062" s="650" t="s">
        <v>582</v>
      </c>
      <c r="I2062" s="650" t="s">
        <v>684</v>
      </c>
      <c r="J2062" s="650" t="s">
        <v>674</v>
      </c>
      <c r="K2062" s="650" t="s">
        <v>5348</v>
      </c>
      <c r="L2062" s="651">
        <v>0</v>
      </c>
      <c r="M2062" s="651">
        <v>0</v>
      </c>
      <c r="N2062" s="650">
        <v>1</v>
      </c>
      <c r="O2062" s="731">
        <v>1</v>
      </c>
      <c r="P2062" s="651"/>
      <c r="Q2062" s="666"/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21</v>
      </c>
      <c r="B2063" s="650" t="s">
        <v>581</v>
      </c>
      <c r="C2063" s="650">
        <v>89301212</v>
      </c>
      <c r="D2063" s="729" t="s">
        <v>5559</v>
      </c>
      <c r="E2063" s="730" t="s">
        <v>3654</v>
      </c>
      <c r="F2063" s="650" t="s">
        <v>3625</v>
      </c>
      <c r="G2063" s="650" t="s">
        <v>5349</v>
      </c>
      <c r="H2063" s="650" t="s">
        <v>582</v>
      </c>
      <c r="I2063" s="650" t="s">
        <v>5350</v>
      </c>
      <c r="J2063" s="650" t="s">
        <v>5351</v>
      </c>
      <c r="K2063" s="650" t="s">
        <v>4381</v>
      </c>
      <c r="L2063" s="651">
        <v>0</v>
      </c>
      <c r="M2063" s="651">
        <v>0</v>
      </c>
      <c r="N2063" s="650">
        <v>1</v>
      </c>
      <c r="O2063" s="731">
        <v>1</v>
      </c>
      <c r="P2063" s="651">
        <v>0</v>
      </c>
      <c r="Q2063" s="666"/>
      <c r="R2063" s="650">
        <v>1</v>
      </c>
      <c r="S2063" s="666">
        <v>1</v>
      </c>
      <c r="T2063" s="731">
        <v>1</v>
      </c>
      <c r="U2063" s="689">
        <v>1</v>
      </c>
    </row>
    <row r="2064" spans="1:21" ht="14.4" customHeight="1" x14ac:dyDescent="0.3">
      <c r="A2064" s="649">
        <v>21</v>
      </c>
      <c r="B2064" s="650" t="s">
        <v>581</v>
      </c>
      <c r="C2064" s="650">
        <v>89301212</v>
      </c>
      <c r="D2064" s="729" t="s">
        <v>5559</v>
      </c>
      <c r="E2064" s="730" t="s">
        <v>3654</v>
      </c>
      <c r="F2064" s="650" t="s">
        <v>3625</v>
      </c>
      <c r="G2064" s="650" t="s">
        <v>5352</v>
      </c>
      <c r="H2064" s="650" t="s">
        <v>582</v>
      </c>
      <c r="I2064" s="650" t="s">
        <v>2396</v>
      </c>
      <c r="J2064" s="650" t="s">
        <v>2397</v>
      </c>
      <c r="K2064" s="650" t="s">
        <v>5353</v>
      </c>
      <c r="L2064" s="651">
        <v>0</v>
      </c>
      <c r="M2064" s="651">
        <v>0</v>
      </c>
      <c r="N2064" s="650">
        <v>1</v>
      </c>
      <c r="O2064" s="731">
        <v>1</v>
      </c>
      <c r="P2064" s="651">
        <v>0</v>
      </c>
      <c r="Q2064" s="666"/>
      <c r="R2064" s="650">
        <v>1</v>
      </c>
      <c r="S2064" s="666">
        <v>1</v>
      </c>
      <c r="T2064" s="731">
        <v>1</v>
      </c>
      <c r="U2064" s="689">
        <v>1</v>
      </c>
    </row>
    <row r="2065" spans="1:21" ht="14.4" customHeight="1" x14ac:dyDescent="0.3">
      <c r="A2065" s="649">
        <v>21</v>
      </c>
      <c r="B2065" s="650" t="s">
        <v>581</v>
      </c>
      <c r="C2065" s="650">
        <v>89301212</v>
      </c>
      <c r="D2065" s="729" t="s">
        <v>5559</v>
      </c>
      <c r="E2065" s="730" t="s">
        <v>3654</v>
      </c>
      <c r="F2065" s="650" t="s">
        <v>3625</v>
      </c>
      <c r="G2065" s="650" t="s">
        <v>3981</v>
      </c>
      <c r="H2065" s="650" t="s">
        <v>582</v>
      </c>
      <c r="I2065" s="650" t="s">
        <v>3982</v>
      </c>
      <c r="J2065" s="650" t="s">
        <v>3983</v>
      </c>
      <c r="K2065" s="650" t="s">
        <v>2831</v>
      </c>
      <c r="L2065" s="651">
        <v>10256.77</v>
      </c>
      <c r="M2065" s="651">
        <v>61540.62000000001</v>
      </c>
      <c r="N2065" s="650">
        <v>6</v>
      </c>
      <c r="O2065" s="731">
        <v>6</v>
      </c>
      <c r="P2065" s="651">
        <v>61540.62000000001</v>
      </c>
      <c r="Q2065" s="666">
        <v>1</v>
      </c>
      <c r="R2065" s="650">
        <v>6</v>
      </c>
      <c r="S2065" s="666">
        <v>1</v>
      </c>
      <c r="T2065" s="731">
        <v>6</v>
      </c>
      <c r="U2065" s="689">
        <v>1</v>
      </c>
    </row>
    <row r="2066" spans="1:21" ht="14.4" customHeight="1" x14ac:dyDescent="0.3">
      <c r="A2066" s="649">
        <v>21</v>
      </c>
      <c r="B2066" s="650" t="s">
        <v>581</v>
      </c>
      <c r="C2066" s="650">
        <v>89301212</v>
      </c>
      <c r="D2066" s="729" t="s">
        <v>5559</v>
      </c>
      <c r="E2066" s="730" t="s">
        <v>3654</v>
      </c>
      <c r="F2066" s="650" t="s">
        <v>3625</v>
      </c>
      <c r="G2066" s="650" t="s">
        <v>5047</v>
      </c>
      <c r="H2066" s="650" t="s">
        <v>582</v>
      </c>
      <c r="I2066" s="650" t="s">
        <v>5354</v>
      </c>
      <c r="J2066" s="650" t="s">
        <v>5049</v>
      </c>
      <c r="K2066" s="650" t="s">
        <v>3945</v>
      </c>
      <c r="L2066" s="651">
        <v>121.41</v>
      </c>
      <c r="M2066" s="651">
        <v>121.41</v>
      </c>
      <c r="N2066" s="650">
        <v>1</v>
      </c>
      <c r="O2066" s="731">
        <v>1</v>
      </c>
      <c r="P2066" s="651"/>
      <c r="Q2066" s="666">
        <v>0</v>
      </c>
      <c r="R2066" s="650"/>
      <c r="S2066" s="666">
        <v>0</v>
      </c>
      <c r="T2066" s="731"/>
      <c r="U2066" s="689">
        <v>0</v>
      </c>
    </row>
    <row r="2067" spans="1:21" ht="14.4" customHeight="1" x14ac:dyDescent="0.3">
      <c r="A2067" s="649">
        <v>21</v>
      </c>
      <c r="B2067" s="650" t="s">
        <v>581</v>
      </c>
      <c r="C2067" s="650">
        <v>89301212</v>
      </c>
      <c r="D2067" s="729" t="s">
        <v>5559</v>
      </c>
      <c r="E2067" s="730" t="s">
        <v>3654</v>
      </c>
      <c r="F2067" s="650" t="s">
        <v>3625</v>
      </c>
      <c r="G2067" s="650" t="s">
        <v>4563</v>
      </c>
      <c r="H2067" s="650" t="s">
        <v>582</v>
      </c>
      <c r="I2067" s="650" t="s">
        <v>2269</v>
      </c>
      <c r="J2067" s="650" t="s">
        <v>2270</v>
      </c>
      <c r="K2067" s="650" t="s">
        <v>4509</v>
      </c>
      <c r="L2067" s="651">
        <v>0</v>
      </c>
      <c r="M2067" s="651">
        <v>0</v>
      </c>
      <c r="N2067" s="650">
        <v>1</v>
      </c>
      <c r="O2067" s="731">
        <v>1</v>
      </c>
      <c r="P2067" s="651"/>
      <c r="Q2067" s="666"/>
      <c r="R2067" s="650"/>
      <c r="S2067" s="666">
        <v>0</v>
      </c>
      <c r="T2067" s="731"/>
      <c r="U2067" s="689">
        <v>0</v>
      </c>
    </row>
    <row r="2068" spans="1:21" ht="14.4" customHeight="1" x14ac:dyDescent="0.3">
      <c r="A2068" s="649">
        <v>21</v>
      </c>
      <c r="B2068" s="650" t="s">
        <v>581</v>
      </c>
      <c r="C2068" s="650">
        <v>89301212</v>
      </c>
      <c r="D2068" s="729" t="s">
        <v>5559</v>
      </c>
      <c r="E2068" s="730" t="s">
        <v>3654</v>
      </c>
      <c r="F2068" s="650" t="s">
        <v>3625</v>
      </c>
      <c r="G2068" s="650" t="s">
        <v>4564</v>
      </c>
      <c r="H2068" s="650" t="s">
        <v>582</v>
      </c>
      <c r="I2068" s="650" t="s">
        <v>4726</v>
      </c>
      <c r="J2068" s="650" t="s">
        <v>4565</v>
      </c>
      <c r="K2068" s="650" t="s">
        <v>4727</v>
      </c>
      <c r="L2068" s="651">
        <v>0</v>
      </c>
      <c r="M2068" s="651">
        <v>0</v>
      </c>
      <c r="N2068" s="650">
        <v>1</v>
      </c>
      <c r="O2068" s="731">
        <v>1</v>
      </c>
      <c r="P2068" s="651"/>
      <c r="Q2068" s="666"/>
      <c r="R2068" s="650"/>
      <c r="S2068" s="666">
        <v>0</v>
      </c>
      <c r="T2068" s="731"/>
      <c r="U2068" s="689">
        <v>0</v>
      </c>
    </row>
    <row r="2069" spans="1:21" ht="14.4" customHeight="1" x14ac:dyDescent="0.3">
      <c r="A2069" s="649">
        <v>21</v>
      </c>
      <c r="B2069" s="650" t="s">
        <v>581</v>
      </c>
      <c r="C2069" s="650">
        <v>89301212</v>
      </c>
      <c r="D2069" s="729" t="s">
        <v>5559</v>
      </c>
      <c r="E2069" s="730" t="s">
        <v>3654</v>
      </c>
      <c r="F2069" s="650" t="s">
        <v>3625</v>
      </c>
      <c r="G2069" s="650" t="s">
        <v>4368</v>
      </c>
      <c r="H2069" s="650" t="s">
        <v>582</v>
      </c>
      <c r="I2069" s="650" t="s">
        <v>4369</v>
      </c>
      <c r="J2069" s="650" t="s">
        <v>4370</v>
      </c>
      <c r="K2069" s="650" t="s">
        <v>3518</v>
      </c>
      <c r="L2069" s="651">
        <v>8264.7900000000009</v>
      </c>
      <c r="M2069" s="651">
        <v>16529.580000000002</v>
      </c>
      <c r="N2069" s="650">
        <v>2</v>
      </c>
      <c r="O2069" s="731">
        <v>0.5</v>
      </c>
      <c r="P2069" s="651"/>
      <c r="Q2069" s="666">
        <v>0</v>
      </c>
      <c r="R2069" s="650"/>
      <c r="S2069" s="666">
        <v>0</v>
      </c>
      <c r="T2069" s="731"/>
      <c r="U2069" s="689">
        <v>0</v>
      </c>
    </row>
    <row r="2070" spans="1:21" ht="14.4" customHeight="1" x14ac:dyDescent="0.3">
      <c r="A2070" s="649">
        <v>21</v>
      </c>
      <c r="B2070" s="650" t="s">
        <v>581</v>
      </c>
      <c r="C2070" s="650">
        <v>89301212</v>
      </c>
      <c r="D2070" s="729" t="s">
        <v>5559</v>
      </c>
      <c r="E2070" s="730" t="s">
        <v>3654</v>
      </c>
      <c r="F2070" s="650" t="s">
        <v>3625</v>
      </c>
      <c r="G2070" s="650" t="s">
        <v>4368</v>
      </c>
      <c r="H2070" s="650" t="s">
        <v>582</v>
      </c>
      <c r="I2070" s="650" t="s">
        <v>4369</v>
      </c>
      <c r="J2070" s="650" t="s">
        <v>4370</v>
      </c>
      <c r="K2070" s="650" t="s">
        <v>3518</v>
      </c>
      <c r="L2070" s="651">
        <v>4002.14</v>
      </c>
      <c r="M2070" s="651">
        <v>8004.28</v>
      </c>
      <c r="N2070" s="650">
        <v>2</v>
      </c>
      <c r="O2070" s="731">
        <v>0.5</v>
      </c>
      <c r="P2070" s="651">
        <v>8004.28</v>
      </c>
      <c r="Q2070" s="666">
        <v>1</v>
      </c>
      <c r="R2070" s="650">
        <v>2</v>
      </c>
      <c r="S2070" s="666">
        <v>1</v>
      </c>
      <c r="T2070" s="731">
        <v>0.5</v>
      </c>
      <c r="U2070" s="689">
        <v>1</v>
      </c>
    </row>
    <row r="2071" spans="1:21" ht="14.4" customHeight="1" x14ac:dyDescent="0.3">
      <c r="A2071" s="649">
        <v>21</v>
      </c>
      <c r="B2071" s="650" t="s">
        <v>581</v>
      </c>
      <c r="C2071" s="650">
        <v>89301212</v>
      </c>
      <c r="D2071" s="729" t="s">
        <v>5559</v>
      </c>
      <c r="E2071" s="730" t="s">
        <v>3654</v>
      </c>
      <c r="F2071" s="650" t="s">
        <v>3625</v>
      </c>
      <c r="G2071" s="650" t="s">
        <v>3867</v>
      </c>
      <c r="H2071" s="650" t="s">
        <v>582</v>
      </c>
      <c r="I2071" s="650" t="s">
        <v>2350</v>
      </c>
      <c r="J2071" s="650" t="s">
        <v>2351</v>
      </c>
      <c r="K2071" s="650" t="s">
        <v>5060</v>
      </c>
      <c r="L2071" s="651">
        <v>709.97</v>
      </c>
      <c r="M2071" s="651">
        <v>709.97</v>
      </c>
      <c r="N2071" s="650">
        <v>1</v>
      </c>
      <c r="O2071" s="731">
        <v>1</v>
      </c>
      <c r="P2071" s="651">
        <v>709.97</v>
      </c>
      <c r="Q2071" s="666">
        <v>1</v>
      </c>
      <c r="R2071" s="650">
        <v>1</v>
      </c>
      <c r="S2071" s="666">
        <v>1</v>
      </c>
      <c r="T2071" s="731">
        <v>1</v>
      </c>
      <c r="U2071" s="689">
        <v>1</v>
      </c>
    </row>
    <row r="2072" spans="1:21" ht="14.4" customHeight="1" x14ac:dyDescent="0.3">
      <c r="A2072" s="649">
        <v>21</v>
      </c>
      <c r="B2072" s="650" t="s">
        <v>581</v>
      </c>
      <c r="C2072" s="650">
        <v>89301212</v>
      </c>
      <c r="D2072" s="729" t="s">
        <v>5559</v>
      </c>
      <c r="E2072" s="730" t="s">
        <v>3654</v>
      </c>
      <c r="F2072" s="650" t="s">
        <v>3625</v>
      </c>
      <c r="G2072" s="650" t="s">
        <v>3761</v>
      </c>
      <c r="H2072" s="650" t="s">
        <v>1839</v>
      </c>
      <c r="I2072" s="650" t="s">
        <v>1984</v>
      </c>
      <c r="J2072" s="650" t="s">
        <v>1985</v>
      </c>
      <c r="K2072" s="650" t="s">
        <v>1986</v>
      </c>
      <c r="L2072" s="651">
        <v>0</v>
      </c>
      <c r="M2072" s="651">
        <v>0</v>
      </c>
      <c r="N2072" s="650">
        <v>2</v>
      </c>
      <c r="O2072" s="731">
        <v>2</v>
      </c>
      <c r="P2072" s="651">
        <v>0</v>
      </c>
      <c r="Q2072" s="666"/>
      <c r="R2072" s="650">
        <v>1</v>
      </c>
      <c r="S2072" s="666">
        <v>0.5</v>
      </c>
      <c r="T2072" s="731">
        <v>1</v>
      </c>
      <c r="U2072" s="689">
        <v>0.5</v>
      </c>
    </row>
    <row r="2073" spans="1:21" ht="14.4" customHeight="1" x14ac:dyDescent="0.3">
      <c r="A2073" s="649">
        <v>21</v>
      </c>
      <c r="B2073" s="650" t="s">
        <v>581</v>
      </c>
      <c r="C2073" s="650">
        <v>89301212</v>
      </c>
      <c r="D2073" s="729" t="s">
        <v>5559</v>
      </c>
      <c r="E2073" s="730" t="s">
        <v>3654</v>
      </c>
      <c r="F2073" s="650" t="s">
        <v>3625</v>
      </c>
      <c r="G2073" s="650" t="s">
        <v>3903</v>
      </c>
      <c r="H2073" s="650" t="s">
        <v>582</v>
      </c>
      <c r="I2073" s="650" t="s">
        <v>4371</v>
      </c>
      <c r="J2073" s="650" t="s">
        <v>1221</v>
      </c>
      <c r="K2073" s="650" t="s">
        <v>4372</v>
      </c>
      <c r="L2073" s="651">
        <v>0</v>
      </c>
      <c r="M2073" s="651">
        <v>0</v>
      </c>
      <c r="N2073" s="650">
        <v>1</v>
      </c>
      <c r="O2073" s="731">
        <v>0.5</v>
      </c>
      <c r="P2073" s="651"/>
      <c r="Q2073" s="666"/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21</v>
      </c>
      <c r="B2074" s="650" t="s">
        <v>581</v>
      </c>
      <c r="C2074" s="650">
        <v>89301212</v>
      </c>
      <c r="D2074" s="729" t="s">
        <v>5559</v>
      </c>
      <c r="E2074" s="730" t="s">
        <v>3654</v>
      </c>
      <c r="F2074" s="650" t="s">
        <v>3625</v>
      </c>
      <c r="G2074" s="650" t="s">
        <v>3762</v>
      </c>
      <c r="H2074" s="650" t="s">
        <v>1839</v>
      </c>
      <c r="I2074" s="650" t="s">
        <v>2121</v>
      </c>
      <c r="J2074" s="650" t="s">
        <v>2122</v>
      </c>
      <c r="K2074" s="650" t="s">
        <v>3490</v>
      </c>
      <c r="L2074" s="651">
        <v>804.58</v>
      </c>
      <c r="M2074" s="651">
        <v>173789.28000000009</v>
      </c>
      <c r="N2074" s="650">
        <v>216</v>
      </c>
      <c r="O2074" s="731">
        <v>76</v>
      </c>
      <c r="P2074" s="651">
        <v>111032.04000000008</v>
      </c>
      <c r="Q2074" s="666">
        <v>0.63888888888888906</v>
      </c>
      <c r="R2074" s="650">
        <v>138</v>
      </c>
      <c r="S2074" s="666">
        <v>0.63888888888888884</v>
      </c>
      <c r="T2074" s="731">
        <v>48</v>
      </c>
      <c r="U2074" s="689">
        <v>0.63157894736842102</v>
      </c>
    </row>
    <row r="2075" spans="1:21" ht="14.4" customHeight="1" x14ac:dyDescent="0.3">
      <c r="A2075" s="649">
        <v>21</v>
      </c>
      <c r="B2075" s="650" t="s">
        <v>581</v>
      </c>
      <c r="C2075" s="650">
        <v>89301212</v>
      </c>
      <c r="D2075" s="729" t="s">
        <v>5559</v>
      </c>
      <c r="E2075" s="730" t="s">
        <v>3654</v>
      </c>
      <c r="F2075" s="650" t="s">
        <v>3625</v>
      </c>
      <c r="G2075" s="650" t="s">
        <v>5355</v>
      </c>
      <c r="H2075" s="650" t="s">
        <v>1839</v>
      </c>
      <c r="I2075" s="650" t="s">
        <v>1992</v>
      </c>
      <c r="J2075" s="650" t="s">
        <v>3434</v>
      </c>
      <c r="K2075" s="650" t="s">
        <v>2533</v>
      </c>
      <c r="L2075" s="651">
        <v>20.45</v>
      </c>
      <c r="M2075" s="651">
        <v>61.349999999999994</v>
      </c>
      <c r="N2075" s="650">
        <v>3</v>
      </c>
      <c r="O2075" s="731">
        <v>3</v>
      </c>
      <c r="P2075" s="651">
        <v>20.45</v>
      </c>
      <c r="Q2075" s="666">
        <v>0.33333333333333337</v>
      </c>
      <c r="R2075" s="650">
        <v>1</v>
      </c>
      <c r="S2075" s="666">
        <v>0.33333333333333331</v>
      </c>
      <c r="T2075" s="731">
        <v>1</v>
      </c>
      <c r="U2075" s="689">
        <v>0.33333333333333331</v>
      </c>
    </row>
    <row r="2076" spans="1:21" ht="14.4" customHeight="1" x14ac:dyDescent="0.3">
      <c r="A2076" s="649">
        <v>21</v>
      </c>
      <c r="B2076" s="650" t="s">
        <v>581</v>
      </c>
      <c r="C2076" s="650">
        <v>89301212</v>
      </c>
      <c r="D2076" s="729" t="s">
        <v>5559</v>
      </c>
      <c r="E2076" s="730" t="s">
        <v>3654</v>
      </c>
      <c r="F2076" s="650" t="s">
        <v>3625</v>
      </c>
      <c r="G2076" s="650" t="s">
        <v>4234</v>
      </c>
      <c r="H2076" s="650" t="s">
        <v>1839</v>
      </c>
      <c r="I2076" s="650" t="s">
        <v>5356</v>
      </c>
      <c r="J2076" s="650" t="s">
        <v>1960</v>
      </c>
      <c r="K2076" s="650" t="s">
        <v>4237</v>
      </c>
      <c r="L2076" s="651">
        <v>215.56</v>
      </c>
      <c r="M2076" s="651">
        <v>215.56</v>
      </c>
      <c r="N2076" s="650">
        <v>1</v>
      </c>
      <c r="O2076" s="731">
        <v>0.5</v>
      </c>
      <c r="P2076" s="651">
        <v>215.56</v>
      </c>
      <c r="Q2076" s="666">
        <v>1</v>
      </c>
      <c r="R2076" s="650">
        <v>1</v>
      </c>
      <c r="S2076" s="666">
        <v>1</v>
      </c>
      <c r="T2076" s="731">
        <v>0.5</v>
      </c>
      <c r="U2076" s="689">
        <v>1</v>
      </c>
    </row>
    <row r="2077" spans="1:21" ht="14.4" customHeight="1" x14ac:dyDescent="0.3">
      <c r="A2077" s="649">
        <v>21</v>
      </c>
      <c r="B2077" s="650" t="s">
        <v>581</v>
      </c>
      <c r="C2077" s="650">
        <v>89301212</v>
      </c>
      <c r="D2077" s="729" t="s">
        <v>5559</v>
      </c>
      <c r="E2077" s="730" t="s">
        <v>3654</v>
      </c>
      <c r="F2077" s="650" t="s">
        <v>3625</v>
      </c>
      <c r="G2077" s="650" t="s">
        <v>4583</v>
      </c>
      <c r="H2077" s="650" t="s">
        <v>582</v>
      </c>
      <c r="I2077" s="650" t="s">
        <v>5357</v>
      </c>
      <c r="J2077" s="650" t="s">
        <v>5358</v>
      </c>
      <c r="K2077" s="650" t="s">
        <v>5359</v>
      </c>
      <c r="L2077" s="651">
        <v>75.91</v>
      </c>
      <c r="M2077" s="651">
        <v>75.91</v>
      </c>
      <c r="N2077" s="650">
        <v>1</v>
      </c>
      <c r="O2077" s="731">
        <v>0.5</v>
      </c>
      <c r="P2077" s="651">
        <v>75.91</v>
      </c>
      <c r="Q2077" s="666">
        <v>1</v>
      </c>
      <c r="R2077" s="650">
        <v>1</v>
      </c>
      <c r="S2077" s="666">
        <v>1</v>
      </c>
      <c r="T2077" s="731">
        <v>0.5</v>
      </c>
      <c r="U2077" s="689">
        <v>1</v>
      </c>
    </row>
    <row r="2078" spans="1:21" ht="14.4" customHeight="1" x14ac:dyDescent="0.3">
      <c r="A2078" s="649">
        <v>21</v>
      </c>
      <c r="B2078" s="650" t="s">
        <v>581</v>
      </c>
      <c r="C2078" s="650">
        <v>89301212</v>
      </c>
      <c r="D2078" s="729" t="s">
        <v>5559</v>
      </c>
      <c r="E2078" s="730" t="s">
        <v>3654</v>
      </c>
      <c r="F2078" s="650" t="s">
        <v>3625</v>
      </c>
      <c r="G2078" s="650" t="s">
        <v>3874</v>
      </c>
      <c r="H2078" s="650" t="s">
        <v>582</v>
      </c>
      <c r="I2078" s="650" t="s">
        <v>2392</v>
      </c>
      <c r="J2078" s="650" t="s">
        <v>2393</v>
      </c>
      <c r="K2078" s="650" t="s">
        <v>3875</v>
      </c>
      <c r="L2078" s="651">
        <v>242.93</v>
      </c>
      <c r="M2078" s="651">
        <v>2429.3000000000002</v>
      </c>
      <c r="N2078" s="650">
        <v>10</v>
      </c>
      <c r="O2078" s="731">
        <v>10</v>
      </c>
      <c r="P2078" s="651"/>
      <c r="Q2078" s="666">
        <v>0</v>
      </c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21</v>
      </c>
      <c r="B2079" s="650" t="s">
        <v>581</v>
      </c>
      <c r="C2079" s="650">
        <v>89301212</v>
      </c>
      <c r="D2079" s="729" t="s">
        <v>5559</v>
      </c>
      <c r="E2079" s="730" t="s">
        <v>3654</v>
      </c>
      <c r="F2079" s="650" t="s">
        <v>3625</v>
      </c>
      <c r="G2079" s="650" t="s">
        <v>3767</v>
      </c>
      <c r="H2079" s="650" t="s">
        <v>582</v>
      </c>
      <c r="I2079" s="650" t="s">
        <v>3768</v>
      </c>
      <c r="J2079" s="650" t="s">
        <v>3769</v>
      </c>
      <c r="K2079" s="650" t="s">
        <v>3770</v>
      </c>
      <c r="L2079" s="651">
        <v>1172.22</v>
      </c>
      <c r="M2079" s="651">
        <v>5861.1</v>
      </c>
      <c r="N2079" s="650">
        <v>5</v>
      </c>
      <c r="O2079" s="731">
        <v>4.5</v>
      </c>
      <c r="P2079" s="651">
        <v>5861.1</v>
      </c>
      <c r="Q2079" s="666">
        <v>1</v>
      </c>
      <c r="R2079" s="650">
        <v>5</v>
      </c>
      <c r="S2079" s="666">
        <v>1</v>
      </c>
      <c r="T2079" s="731">
        <v>4.5</v>
      </c>
      <c r="U2079" s="689">
        <v>1</v>
      </c>
    </row>
    <row r="2080" spans="1:21" ht="14.4" customHeight="1" x14ac:dyDescent="0.3">
      <c r="A2080" s="649">
        <v>21</v>
      </c>
      <c r="B2080" s="650" t="s">
        <v>581</v>
      </c>
      <c r="C2080" s="650">
        <v>89301212</v>
      </c>
      <c r="D2080" s="729" t="s">
        <v>5559</v>
      </c>
      <c r="E2080" s="730" t="s">
        <v>3654</v>
      </c>
      <c r="F2080" s="650" t="s">
        <v>3625</v>
      </c>
      <c r="G2080" s="650" t="s">
        <v>3767</v>
      </c>
      <c r="H2080" s="650" t="s">
        <v>582</v>
      </c>
      <c r="I2080" s="650" t="s">
        <v>4377</v>
      </c>
      <c r="J2080" s="650" t="s">
        <v>3769</v>
      </c>
      <c r="K2080" s="650" t="s">
        <v>3770</v>
      </c>
      <c r="L2080" s="651">
        <v>1172.22</v>
      </c>
      <c r="M2080" s="651">
        <v>2344.44</v>
      </c>
      <c r="N2080" s="650">
        <v>2</v>
      </c>
      <c r="O2080" s="731">
        <v>2</v>
      </c>
      <c r="P2080" s="651">
        <v>1172.22</v>
      </c>
      <c r="Q2080" s="666">
        <v>0.5</v>
      </c>
      <c r="R2080" s="650">
        <v>1</v>
      </c>
      <c r="S2080" s="666">
        <v>0.5</v>
      </c>
      <c r="T2080" s="731">
        <v>1</v>
      </c>
      <c r="U2080" s="689">
        <v>0.5</v>
      </c>
    </row>
    <row r="2081" spans="1:21" ht="14.4" customHeight="1" x14ac:dyDescent="0.3">
      <c r="A2081" s="649">
        <v>21</v>
      </c>
      <c r="B2081" s="650" t="s">
        <v>581</v>
      </c>
      <c r="C2081" s="650">
        <v>89301212</v>
      </c>
      <c r="D2081" s="729" t="s">
        <v>5559</v>
      </c>
      <c r="E2081" s="730" t="s">
        <v>3654</v>
      </c>
      <c r="F2081" s="650" t="s">
        <v>3625</v>
      </c>
      <c r="G2081" s="650" t="s">
        <v>3776</v>
      </c>
      <c r="H2081" s="650" t="s">
        <v>582</v>
      </c>
      <c r="I2081" s="650" t="s">
        <v>960</v>
      </c>
      <c r="J2081" s="650" t="s">
        <v>3777</v>
      </c>
      <c r="K2081" s="650" t="s">
        <v>3778</v>
      </c>
      <c r="L2081" s="651">
        <v>56.01</v>
      </c>
      <c r="M2081" s="651">
        <v>448.08000000000004</v>
      </c>
      <c r="N2081" s="650">
        <v>8</v>
      </c>
      <c r="O2081" s="731">
        <v>6.5</v>
      </c>
      <c r="P2081" s="651">
        <v>168.03</v>
      </c>
      <c r="Q2081" s="666">
        <v>0.37499999999999994</v>
      </c>
      <c r="R2081" s="650">
        <v>3</v>
      </c>
      <c r="S2081" s="666">
        <v>0.375</v>
      </c>
      <c r="T2081" s="731">
        <v>2.5</v>
      </c>
      <c r="U2081" s="689">
        <v>0.38461538461538464</v>
      </c>
    </row>
    <row r="2082" spans="1:21" ht="14.4" customHeight="1" x14ac:dyDescent="0.3">
      <c r="A2082" s="649">
        <v>21</v>
      </c>
      <c r="B2082" s="650" t="s">
        <v>581</v>
      </c>
      <c r="C2082" s="650">
        <v>89301212</v>
      </c>
      <c r="D2082" s="729" t="s">
        <v>5559</v>
      </c>
      <c r="E2082" s="730" t="s">
        <v>3654</v>
      </c>
      <c r="F2082" s="650" t="s">
        <v>3625</v>
      </c>
      <c r="G2082" s="650" t="s">
        <v>3666</v>
      </c>
      <c r="H2082" s="650" t="s">
        <v>582</v>
      </c>
      <c r="I2082" s="650" t="s">
        <v>764</v>
      </c>
      <c r="J2082" s="650" t="s">
        <v>765</v>
      </c>
      <c r="K2082" s="650" t="s">
        <v>3783</v>
      </c>
      <c r="L2082" s="651">
        <v>391.83</v>
      </c>
      <c r="M2082" s="651">
        <v>783.66</v>
      </c>
      <c r="N2082" s="650">
        <v>2</v>
      </c>
      <c r="O2082" s="731">
        <v>2</v>
      </c>
      <c r="P2082" s="651">
        <v>783.66</v>
      </c>
      <c r="Q2082" s="666">
        <v>1</v>
      </c>
      <c r="R2082" s="650">
        <v>2</v>
      </c>
      <c r="S2082" s="666">
        <v>1</v>
      </c>
      <c r="T2082" s="731">
        <v>2</v>
      </c>
      <c r="U2082" s="689">
        <v>1</v>
      </c>
    </row>
    <row r="2083" spans="1:21" ht="14.4" customHeight="1" x14ac:dyDescent="0.3">
      <c r="A2083" s="649">
        <v>21</v>
      </c>
      <c r="B2083" s="650" t="s">
        <v>581</v>
      </c>
      <c r="C2083" s="650">
        <v>89301212</v>
      </c>
      <c r="D2083" s="729" t="s">
        <v>5559</v>
      </c>
      <c r="E2083" s="730" t="s">
        <v>3654</v>
      </c>
      <c r="F2083" s="650" t="s">
        <v>3625</v>
      </c>
      <c r="G2083" s="650" t="s">
        <v>3666</v>
      </c>
      <c r="H2083" s="650" t="s">
        <v>582</v>
      </c>
      <c r="I2083" s="650" t="s">
        <v>4597</v>
      </c>
      <c r="J2083" s="650" t="s">
        <v>765</v>
      </c>
      <c r="K2083" s="650" t="s">
        <v>4010</v>
      </c>
      <c r="L2083" s="651">
        <v>0</v>
      </c>
      <c r="M2083" s="651">
        <v>0</v>
      </c>
      <c r="N2083" s="650">
        <v>19</v>
      </c>
      <c r="O2083" s="731">
        <v>15.5</v>
      </c>
      <c r="P2083" s="651">
        <v>0</v>
      </c>
      <c r="Q2083" s="666"/>
      <c r="R2083" s="650">
        <v>14</v>
      </c>
      <c r="S2083" s="666">
        <v>0.73684210526315785</v>
      </c>
      <c r="T2083" s="731">
        <v>11</v>
      </c>
      <c r="U2083" s="689">
        <v>0.70967741935483875</v>
      </c>
    </row>
    <row r="2084" spans="1:21" ht="14.4" customHeight="1" x14ac:dyDescent="0.3">
      <c r="A2084" s="649">
        <v>21</v>
      </c>
      <c r="B2084" s="650" t="s">
        <v>581</v>
      </c>
      <c r="C2084" s="650">
        <v>89301212</v>
      </c>
      <c r="D2084" s="729" t="s">
        <v>5559</v>
      </c>
      <c r="E2084" s="730" t="s">
        <v>3654</v>
      </c>
      <c r="F2084" s="650" t="s">
        <v>3625</v>
      </c>
      <c r="G2084" s="650" t="s">
        <v>3666</v>
      </c>
      <c r="H2084" s="650" t="s">
        <v>582</v>
      </c>
      <c r="I2084" s="650" t="s">
        <v>5360</v>
      </c>
      <c r="J2084" s="650" t="s">
        <v>765</v>
      </c>
      <c r="K2084" s="650" t="s">
        <v>3783</v>
      </c>
      <c r="L2084" s="651">
        <v>391.83</v>
      </c>
      <c r="M2084" s="651">
        <v>391.83</v>
      </c>
      <c r="N2084" s="650">
        <v>1</v>
      </c>
      <c r="O2084" s="731">
        <v>1</v>
      </c>
      <c r="P2084" s="651"/>
      <c r="Q2084" s="666">
        <v>0</v>
      </c>
      <c r="R2084" s="650"/>
      <c r="S2084" s="666">
        <v>0</v>
      </c>
      <c r="T2084" s="731"/>
      <c r="U2084" s="689">
        <v>0</v>
      </c>
    </row>
    <row r="2085" spans="1:21" ht="14.4" customHeight="1" x14ac:dyDescent="0.3">
      <c r="A2085" s="649">
        <v>21</v>
      </c>
      <c r="B2085" s="650" t="s">
        <v>581</v>
      </c>
      <c r="C2085" s="650">
        <v>89301212</v>
      </c>
      <c r="D2085" s="729" t="s">
        <v>5559</v>
      </c>
      <c r="E2085" s="730" t="s">
        <v>3654</v>
      </c>
      <c r="F2085" s="650" t="s">
        <v>3625</v>
      </c>
      <c r="G2085" s="650" t="s">
        <v>3666</v>
      </c>
      <c r="H2085" s="650" t="s">
        <v>582</v>
      </c>
      <c r="I2085" s="650" t="s">
        <v>4009</v>
      </c>
      <c r="J2085" s="650" t="s">
        <v>765</v>
      </c>
      <c r="K2085" s="650" t="s">
        <v>4010</v>
      </c>
      <c r="L2085" s="651">
        <v>0</v>
      </c>
      <c r="M2085" s="651">
        <v>0</v>
      </c>
      <c r="N2085" s="650">
        <v>1</v>
      </c>
      <c r="O2085" s="731">
        <v>0.5</v>
      </c>
      <c r="P2085" s="651">
        <v>0</v>
      </c>
      <c r="Q2085" s="666"/>
      <c r="R2085" s="650">
        <v>1</v>
      </c>
      <c r="S2085" s="666">
        <v>1</v>
      </c>
      <c r="T2085" s="731">
        <v>0.5</v>
      </c>
      <c r="U2085" s="689">
        <v>1</v>
      </c>
    </row>
    <row r="2086" spans="1:21" ht="14.4" customHeight="1" x14ac:dyDescent="0.3">
      <c r="A2086" s="649">
        <v>21</v>
      </c>
      <c r="B2086" s="650" t="s">
        <v>581</v>
      </c>
      <c r="C2086" s="650">
        <v>89301212</v>
      </c>
      <c r="D2086" s="729" t="s">
        <v>5559</v>
      </c>
      <c r="E2086" s="730" t="s">
        <v>3654</v>
      </c>
      <c r="F2086" s="650" t="s">
        <v>3625</v>
      </c>
      <c r="G2086" s="650" t="s">
        <v>3671</v>
      </c>
      <c r="H2086" s="650" t="s">
        <v>1839</v>
      </c>
      <c r="I2086" s="650" t="s">
        <v>2021</v>
      </c>
      <c r="J2086" s="650" t="s">
        <v>2018</v>
      </c>
      <c r="K2086" s="650" t="s">
        <v>2022</v>
      </c>
      <c r="L2086" s="651">
        <v>625.29</v>
      </c>
      <c r="M2086" s="651">
        <v>15006.96</v>
      </c>
      <c r="N2086" s="650">
        <v>24</v>
      </c>
      <c r="O2086" s="731">
        <v>13</v>
      </c>
      <c r="P2086" s="651">
        <v>13756.38</v>
      </c>
      <c r="Q2086" s="666">
        <v>0.91666666666666663</v>
      </c>
      <c r="R2086" s="650">
        <v>22</v>
      </c>
      <c r="S2086" s="666">
        <v>0.91666666666666663</v>
      </c>
      <c r="T2086" s="731">
        <v>12</v>
      </c>
      <c r="U2086" s="689">
        <v>0.92307692307692313</v>
      </c>
    </row>
    <row r="2087" spans="1:21" ht="14.4" customHeight="1" x14ac:dyDescent="0.3">
      <c r="A2087" s="649">
        <v>21</v>
      </c>
      <c r="B2087" s="650" t="s">
        <v>581</v>
      </c>
      <c r="C2087" s="650">
        <v>89301212</v>
      </c>
      <c r="D2087" s="729" t="s">
        <v>5559</v>
      </c>
      <c r="E2087" s="730" t="s">
        <v>3654</v>
      </c>
      <c r="F2087" s="650" t="s">
        <v>3625</v>
      </c>
      <c r="G2087" s="650" t="s">
        <v>3671</v>
      </c>
      <c r="H2087" s="650" t="s">
        <v>1839</v>
      </c>
      <c r="I2087" s="650" t="s">
        <v>1927</v>
      </c>
      <c r="J2087" s="650" t="s">
        <v>1924</v>
      </c>
      <c r="K2087" s="650" t="s">
        <v>2869</v>
      </c>
      <c r="L2087" s="651">
        <v>2332.92</v>
      </c>
      <c r="M2087" s="651">
        <v>4665.84</v>
      </c>
      <c r="N2087" s="650">
        <v>2</v>
      </c>
      <c r="O2087" s="731">
        <v>1</v>
      </c>
      <c r="P2087" s="651"/>
      <c r="Q2087" s="666">
        <v>0</v>
      </c>
      <c r="R2087" s="650"/>
      <c r="S2087" s="666">
        <v>0</v>
      </c>
      <c r="T2087" s="731"/>
      <c r="U2087" s="689">
        <v>0</v>
      </c>
    </row>
    <row r="2088" spans="1:21" ht="14.4" customHeight="1" x14ac:dyDescent="0.3">
      <c r="A2088" s="649">
        <v>21</v>
      </c>
      <c r="B2088" s="650" t="s">
        <v>581</v>
      </c>
      <c r="C2088" s="650">
        <v>89301212</v>
      </c>
      <c r="D2088" s="729" t="s">
        <v>5559</v>
      </c>
      <c r="E2088" s="730" t="s">
        <v>3654</v>
      </c>
      <c r="F2088" s="650" t="s">
        <v>3625</v>
      </c>
      <c r="G2088" s="650" t="s">
        <v>3672</v>
      </c>
      <c r="H2088" s="650" t="s">
        <v>582</v>
      </c>
      <c r="I2088" s="650" t="s">
        <v>4127</v>
      </c>
      <c r="J2088" s="650" t="s">
        <v>3787</v>
      </c>
      <c r="K2088" s="650" t="s">
        <v>4128</v>
      </c>
      <c r="L2088" s="651">
        <v>342.89</v>
      </c>
      <c r="M2088" s="651">
        <v>342.89</v>
      </c>
      <c r="N2088" s="650">
        <v>1</v>
      </c>
      <c r="O2088" s="731">
        <v>0.5</v>
      </c>
      <c r="P2088" s="651"/>
      <c r="Q2088" s="666">
        <v>0</v>
      </c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21</v>
      </c>
      <c r="B2089" s="650" t="s">
        <v>581</v>
      </c>
      <c r="C2089" s="650">
        <v>89301212</v>
      </c>
      <c r="D2089" s="729" t="s">
        <v>5559</v>
      </c>
      <c r="E2089" s="730" t="s">
        <v>3654</v>
      </c>
      <c r="F2089" s="650" t="s">
        <v>3625</v>
      </c>
      <c r="G2089" s="650" t="s">
        <v>3672</v>
      </c>
      <c r="H2089" s="650" t="s">
        <v>582</v>
      </c>
      <c r="I2089" s="650" t="s">
        <v>3673</v>
      </c>
      <c r="J2089" s="650" t="s">
        <v>3674</v>
      </c>
      <c r="K2089" s="650" t="s">
        <v>796</v>
      </c>
      <c r="L2089" s="651">
        <v>314.89999999999998</v>
      </c>
      <c r="M2089" s="651">
        <v>629.79999999999995</v>
      </c>
      <c r="N2089" s="650">
        <v>2</v>
      </c>
      <c r="O2089" s="731">
        <v>2</v>
      </c>
      <c r="P2089" s="651"/>
      <c r="Q2089" s="666">
        <v>0</v>
      </c>
      <c r="R2089" s="650"/>
      <c r="S2089" s="666">
        <v>0</v>
      </c>
      <c r="T2089" s="731"/>
      <c r="U2089" s="689">
        <v>0</v>
      </c>
    </row>
    <row r="2090" spans="1:21" ht="14.4" customHeight="1" x14ac:dyDescent="0.3">
      <c r="A2090" s="649">
        <v>21</v>
      </c>
      <c r="B2090" s="650" t="s">
        <v>581</v>
      </c>
      <c r="C2090" s="650">
        <v>89301212</v>
      </c>
      <c r="D2090" s="729" t="s">
        <v>5559</v>
      </c>
      <c r="E2090" s="730" t="s">
        <v>3654</v>
      </c>
      <c r="F2090" s="650" t="s">
        <v>3625</v>
      </c>
      <c r="G2090" s="650" t="s">
        <v>3672</v>
      </c>
      <c r="H2090" s="650" t="s">
        <v>582</v>
      </c>
      <c r="I2090" s="650" t="s">
        <v>4611</v>
      </c>
      <c r="J2090" s="650" t="s">
        <v>3787</v>
      </c>
      <c r="K2090" s="650" t="s">
        <v>793</v>
      </c>
      <c r="L2090" s="651">
        <v>97.97</v>
      </c>
      <c r="M2090" s="651">
        <v>97.97</v>
      </c>
      <c r="N2090" s="650">
        <v>1</v>
      </c>
      <c r="O2090" s="731">
        <v>1</v>
      </c>
      <c r="P2090" s="651"/>
      <c r="Q2090" s="666">
        <v>0</v>
      </c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21</v>
      </c>
      <c r="B2091" s="650" t="s">
        <v>581</v>
      </c>
      <c r="C2091" s="650">
        <v>89301212</v>
      </c>
      <c r="D2091" s="729" t="s">
        <v>5559</v>
      </c>
      <c r="E2091" s="730" t="s">
        <v>3654</v>
      </c>
      <c r="F2091" s="650" t="s">
        <v>3625</v>
      </c>
      <c r="G2091" s="650" t="s">
        <v>3672</v>
      </c>
      <c r="H2091" s="650" t="s">
        <v>582</v>
      </c>
      <c r="I2091" s="650" t="s">
        <v>5361</v>
      </c>
      <c r="J2091" s="650" t="s">
        <v>4936</v>
      </c>
      <c r="K2091" s="650" t="s">
        <v>5362</v>
      </c>
      <c r="L2091" s="651">
        <v>0</v>
      </c>
      <c r="M2091" s="651">
        <v>0</v>
      </c>
      <c r="N2091" s="650">
        <v>1</v>
      </c>
      <c r="O2091" s="731">
        <v>1</v>
      </c>
      <c r="P2091" s="651">
        <v>0</v>
      </c>
      <c r="Q2091" s="666"/>
      <c r="R2091" s="650">
        <v>1</v>
      </c>
      <c r="S2091" s="666">
        <v>1</v>
      </c>
      <c r="T2091" s="731">
        <v>1</v>
      </c>
      <c r="U2091" s="689">
        <v>1</v>
      </c>
    </row>
    <row r="2092" spans="1:21" ht="14.4" customHeight="1" x14ac:dyDescent="0.3">
      <c r="A2092" s="649">
        <v>21</v>
      </c>
      <c r="B2092" s="650" t="s">
        <v>581</v>
      </c>
      <c r="C2092" s="650">
        <v>89301212</v>
      </c>
      <c r="D2092" s="729" t="s">
        <v>5559</v>
      </c>
      <c r="E2092" s="730" t="s">
        <v>3654</v>
      </c>
      <c r="F2092" s="650" t="s">
        <v>3625</v>
      </c>
      <c r="G2092" s="650" t="s">
        <v>3672</v>
      </c>
      <c r="H2092" s="650" t="s">
        <v>582</v>
      </c>
      <c r="I2092" s="650" t="s">
        <v>791</v>
      </c>
      <c r="J2092" s="650" t="s">
        <v>792</v>
      </c>
      <c r="K2092" s="650" t="s">
        <v>4012</v>
      </c>
      <c r="L2092" s="651">
        <v>97.97</v>
      </c>
      <c r="M2092" s="651">
        <v>195.94</v>
      </c>
      <c r="N2092" s="650">
        <v>2</v>
      </c>
      <c r="O2092" s="731">
        <v>1.5</v>
      </c>
      <c r="P2092" s="651">
        <v>97.97</v>
      </c>
      <c r="Q2092" s="666">
        <v>0.5</v>
      </c>
      <c r="R2092" s="650">
        <v>1</v>
      </c>
      <c r="S2092" s="666">
        <v>0.5</v>
      </c>
      <c r="T2092" s="731">
        <v>0.5</v>
      </c>
      <c r="U2092" s="689">
        <v>0.33333333333333331</v>
      </c>
    </row>
    <row r="2093" spans="1:21" ht="14.4" customHeight="1" x14ac:dyDescent="0.3">
      <c r="A2093" s="649">
        <v>21</v>
      </c>
      <c r="B2093" s="650" t="s">
        <v>581</v>
      </c>
      <c r="C2093" s="650">
        <v>89301212</v>
      </c>
      <c r="D2093" s="729" t="s">
        <v>5559</v>
      </c>
      <c r="E2093" s="730" t="s">
        <v>3654</v>
      </c>
      <c r="F2093" s="650" t="s">
        <v>3625</v>
      </c>
      <c r="G2093" s="650" t="s">
        <v>3669</v>
      </c>
      <c r="H2093" s="650" t="s">
        <v>1839</v>
      </c>
      <c r="I2093" s="650" t="s">
        <v>2024</v>
      </c>
      <c r="J2093" s="650" t="s">
        <v>2025</v>
      </c>
      <c r="K2093" s="650" t="s">
        <v>2026</v>
      </c>
      <c r="L2093" s="651">
        <v>497.4</v>
      </c>
      <c r="M2093" s="651">
        <v>24372.6</v>
      </c>
      <c r="N2093" s="650">
        <v>49</v>
      </c>
      <c r="O2093" s="731">
        <v>45</v>
      </c>
      <c r="P2093" s="651">
        <v>17906.399999999998</v>
      </c>
      <c r="Q2093" s="666">
        <v>0.73469387755102034</v>
      </c>
      <c r="R2093" s="650">
        <v>36</v>
      </c>
      <c r="S2093" s="666">
        <v>0.73469387755102045</v>
      </c>
      <c r="T2093" s="731">
        <v>32.5</v>
      </c>
      <c r="U2093" s="689">
        <v>0.72222222222222221</v>
      </c>
    </row>
    <row r="2094" spans="1:21" ht="14.4" customHeight="1" x14ac:dyDescent="0.3">
      <c r="A2094" s="649">
        <v>21</v>
      </c>
      <c r="B2094" s="650" t="s">
        <v>581</v>
      </c>
      <c r="C2094" s="650">
        <v>89301212</v>
      </c>
      <c r="D2094" s="729" t="s">
        <v>5559</v>
      </c>
      <c r="E2094" s="730" t="s">
        <v>3654</v>
      </c>
      <c r="F2094" s="650" t="s">
        <v>3625</v>
      </c>
      <c r="G2094" s="650" t="s">
        <v>3669</v>
      </c>
      <c r="H2094" s="650" t="s">
        <v>1839</v>
      </c>
      <c r="I2094" s="650" t="s">
        <v>2042</v>
      </c>
      <c r="J2094" s="650" t="s">
        <v>2043</v>
      </c>
      <c r="K2094" s="650" t="s">
        <v>3418</v>
      </c>
      <c r="L2094" s="651">
        <v>1359.61</v>
      </c>
      <c r="M2094" s="651">
        <v>9517.2699999999986</v>
      </c>
      <c r="N2094" s="650">
        <v>7</v>
      </c>
      <c r="O2094" s="731">
        <v>6</v>
      </c>
      <c r="P2094" s="651">
        <v>6798.0499999999993</v>
      </c>
      <c r="Q2094" s="666">
        <v>0.7142857142857143</v>
      </c>
      <c r="R2094" s="650">
        <v>5</v>
      </c>
      <c r="S2094" s="666">
        <v>0.7142857142857143</v>
      </c>
      <c r="T2094" s="731">
        <v>4</v>
      </c>
      <c r="U2094" s="689">
        <v>0.66666666666666663</v>
      </c>
    </row>
    <row r="2095" spans="1:21" ht="14.4" customHeight="1" x14ac:dyDescent="0.3">
      <c r="A2095" s="649">
        <v>21</v>
      </c>
      <c r="B2095" s="650" t="s">
        <v>581</v>
      </c>
      <c r="C2095" s="650">
        <v>89301212</v>
      </c>
      <c r="D2095" s="729" t="s">
        <v>5559</v>
      </c>
      <c r="E2095" s="730" t="s">
        <v>3654</v>
      </c>
      <c r="F2095" s="650" t="s">
        <v>3625</v>
      </c>
      <c r="G2095" s="650" t="s">
        <v>3794</v>
      </c>
      <c r="H2095" s="650" t="s">
        <v>582</v>
      </c>
      <c r="I2095" s="650" t="s">
        <v>729</v>
      </c>
      <c r="J2095" s="650" t="s">
        <v>3795</v>
      </c>
      <c r="K2095" s="650" t="s">
        <v>2275</v>
      </c>
      <c r="L2095" s="651">
        <v>0</v>
      </c>
      <c r="M2095" s="651">
        <v>0</v>
      </c>
      <c r="N2095" s="650">
        <v>1</v>
      </c>
      <c r="O2095" s="731">
        <v>1</v>
      </c>
      <c r="P2095" s="651"/>
      <c r="Q2095" s="666"/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21</v>
      </c>
      <c r="B2096" s="650" t="s">
        <v>581</v>
      </c>
      <c r="C2096" s="650">
        <v>89301212</v>
      </c>
      <c r="D2096" s="729" t="s">
        <v>5559</v>
      </c>
      <c r="E2096" s="730" t="s">
        <v>3654</v>
      </c>
      <c r="F2096" s="650" t="s">
        <v>3625</v>
      </c>
      <c r="G2096" s="650" t="s">
        <v>3804</v>
      </c>
      <c r="H2096" s="650" t="s">
        <v>582</v>
      </c>
      <c r="I2096" s="650" t="s">
        <v>1033</v>
      </c>
      <c r="J2096" s="650" t="s">
        <v>1034</v>
      </c>
      <c r="K2096" s="650" t="s">
        <v>1035</v>
      </c>
      <c r="L2096" s="651">
        <v>67.42</v>
      </c>
      <c r="M2096" s="651">
        <v>67.42</v>
      </c>
      <c r="N2096" s="650">
        <v>1</v>
      </c>
      <c r="O2096" s="731">
        <v>1</v>
      </c>
      <c r="P2096" s="651"/>
      <c r="Q2096" s="666">
        <v>0</v>
      </c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21</v>
      </c>
      <c r="B2097" s="650" t="s">
        <v>581</v>
      </c>
      <c r="C2097" s="650">
        <v>89301212</v>
      </c>
      <c r="D2097" s="729" t="s">
        <v>5559</v>
      </c>
      <c r="E2097" s="730" t="s">
        <v>3654</v>
      </c>
      <c r="F2097" s="650" t="s">
        <v>3625</v>
      </c>
      <c r="G2097" s="650" t="s">
        <v>3805</v>
      </c>
      <c r="H2097" s="650" t="s">
        <v>582</v>
      </c>
      <c r="I2097" s="650" t="s">
        <v>849</v>
      </c>
      <c r="J2097" s="650" t="s">
        <v>850</v>
      </c>
      <c r="K2097" s="650" t="s">
        <v>851</v>
      </c>
      <c r="L2097" s="651">
        <v>56.69</v>
      </c>
      <c r="M2097" s="651">
        <v>396.83</v>
      </c>
      <c r="N2097" s="650">
        <v>7</v>
      </c>
      <c r="O2097" s="731">
        <v>6</v>
      </c>
      <c r="P2097" s="651">
        <v>170.07</v>
      </c>
      <c r="Q2097" s="666">
        <v>0.42857142857142855</v>
      </c>
      <c r="R2097" s="650">
        <v>3</v>
      </c>
      <c r="S2097" s="666">
        <v>0.42857142857142855</v>
      </c>
      <c r="T2097" s="731">
        <v>2</v>
      </c>
      <c r="U2097" s="689">
        <v>0.33333333333333331</v>
      </c>
    </row>
    <row r="2098" spans="1:21" ht="14.4" customHeight="1" x14ac:dyDescent="0.3">
      <c r="A2098" s="649">
        <v>21</v>
      </c>
      <c r="B2098" s="650" t="s">
        <v>581</v>
      </c>
      <c r="C2098" s="650">
        <v>89301212</v>
      </c>
      <c r="D2098" s="729" t="s">
        <v>5559</v>
      </c>
      <c r="E2098" s="730" t="s">
        <v>3654</v>
      </c>
      <c r="F2098" s="650" t="s">
        <v>3625</v>
      </c>
      <c r="G2098" s="650" t="s">
        <v>4025</v>
      </c>
      <c r="H2098" s="650" t="s">
        <v>1839</v>
      </c>
      <c r="I2098" s="650" t="s">
        <v>4260</v>
      </c>
      <c r="J2098" s="650" t="s">
        <v>4261</v>
      </c>
      <c r="K2098" s="650" t="s">
        <v>2145</v>
      </c>
      <c r="L2098" s="651">
        <v>31.59</v>
      </c>
      <c r="M2098" s="651">
        <v>126.36</v>
      </c>
      <c r="N2098" s="650">
        <v>4</v>
      </c>
      <c r="O2098" s="731">
        <v>1</v>
      </c>
      <c r="P2098" s="651">
        <v>126.36</v>
      </c>
      <c r="Q2098" s="666">
        <v>1</v>
      </c>
      <c r="R2098" s="650">
        <v>4</v>
      </c>
      <c r="S2098" s="666">
        <v>1</v>
      </c>
      <c r="T2098" s="731">
        <v>1</v>
      </c>
      <c r="U2098" s="689">
        <v>1</v>
      </c>
    </row>
    <row r="2099" spans="1:21" ht="14.4" customHeight="1" x14ac:dyDescent="0.3">
      <c r="A2099" s="649">
        <v>21</v>
      </c>
      <c r="B2099" s="650" t="s">
        <v>581</v>
      </c>
      <c r="C2099" s="650">
        <v>89301212</v>
      </c>
      <c r="D2099" s="729" t="s">
        <v>5559</v>
      </c>
      <c r="E2099" s="730" t="s">
        <v>3654</v>
      </c>
      <c r="F2099" s="650" t="s">
        <v>3625</v>
      </c>
      <c r="G2099" s="650" t="s">
        <v>4025</v>
      </c>
      <c r="H2099" s="650" t="s">
        <v>1839</v>
      </c>
      <c r="I2099" s="650" t="s">
        <v>4266</v>
      </c>
      <c r="J2099" s="650" t="s">
        <v>4267</v>
      </c>
      <c r="K2099" s="650" t="s">
        <v>2145</v>
      </c>
      <c r="L2099" s="651">
        <v>32.380000000000003</v>
      </c>
      <c r="M2099" s="651">
        <v>518.08000000000004</v>
      </c>
      <c r="N2099" s="650">
        <v>16</v>
      </c>
      <c r="O2099" s="731">
        <v>1.5</v>
      </c>
      <c r="P2099" s="651"/>
      <c r="Q2099" s="666">
        <v>0</v>
      </c>
      <c r="R2099" s="650"/>
      <c r="S2099" s="666">
        <v>0</v>
      </c>
      <c r="T2099" s="731"/>
      <c r="U2099" s="689">
        <v>0</v>
      </c>
    </row>
    <row r="2100" spans="1:21" ht="14.4" customHeight="1" x14ac:dyDescent="0.3">
      <c r="A2100" s="649">
        <v>21</v>
      </c>
      <c r="B2100" s="650" t="s">
        <v>581</v>
      </c>
      <c r="C2100" s="650">
        <v>89301212</v>
      </c>
      <c r="D2100" s="729" t="s">
        <v>5559</v>
      </c>
      <c r="E2100" s="730" t="s">
        <v>3654</v>
      </c>
      <c r="F2100" s="650" t="s">
        <v>3625</v>
      </c>
      <c r="G2100" s="650" t="s">
        <v>4025</v>
      </c>
      <c r="H2100" s="650" t="s">
        <v>1839</v>
      </c>
      <c r="I2100" s="650" t="s">
        <v>4268</v>
      </c>
      <c r="J2100" s="650" t="s">
        <v>4269</v>
      </c>
      <c r="K2100" s="650" t="s">
        <v>2145</v>
      </c>
      <c r="L2100" s="651">
        <v>32.380000000000003</v>
      </c>
      <c r="M2100" s="651">
        <v>647.6</v>
      </c>
      <c r="N2100" s="650">
        <v>20</v>
      </c>
      <c r="O2100" s="731">
        <v>1</v>
      </c>
      <c r="P2100" s="651">
        <v>647.6</v>
      </c>
      <c r="Q2100" s="666">
        <v>1</v>
      </c>
      <c r="R2100" s="650">
        <v>20</v>
      </c>
      <c r="S2100" s="666">
        <v>1</v>
      </c>
      <c r="T2100" s="731">
        <v>1</v>
      </c>
      <c r="U2100" s="689">
        <v>1</v>
      </c>
    </row>
    <row r="2101" spans="1:21" ht="14.4" customHeight="1" x14ac:dyDescent="0.3">
      <c r="A2101" s="649">
        <v>21</v>
      </c>
      <c r="B2101" s="650" t="s">
        <v>581</v>
      </c>
      <c r="C2101" s="650">
        <v>89301212</v>
      </c>
      <c r="D2101" s="729" t="s">
        <v>5559</v>
      </c>
      <c r="E2101" s="730" t="s">
        <v>3654</v>
      </c>
      <c r="F2101" s="650" t="s">
        <v>3625</v>
      </c>
      <c r="G2101" s="650" t="s">
        <v>4025</v>
      </c>
      <c r="H2101" s="650" t="s">
        <v>1839</v>
      </c>
      <c r="I2101" s="650" t="s">
        <v>3014</v>
      </c>
      <c r="J2101" s="650" t="s">
        <v>3015</v>
      </c>
      <c r="K2101" s="650" t="s">
        <v>3016</v>
      </c>
      <c r="L2101" s="651">
        <v>189.56</v>
      </c>
      <c r="M2101" s="651">
        <v>23505.439999999999</v>
      </c>
      <c r="N2101" s="650">
        <v>124</v>
      </c>
      <c r="O2101" s="731">
        <v>17.5</v>
      </c>
      <c r="P2101" s="651">
        <v>12131.84</v>
      </c>
      <c r="Q2101" s="666">
        <v>0.5161290322580645</v>
      </c>
      <c r="R2101" s="650">
        <v>64</v>
      </c>
      <c r="S2101" s="666">
        <v>0.5161290322580645</v>
      </c>
      <c r="T2101" s="731">
        <v>11</v>
      </c>
      <c r="U2101" s="689">
        <v>0.62857142857142856</v>
      </c>
    </row>
    <row r="2102" spans="1:21" ht="14.4" customHeight="1" x14ac:dyDescent="0.3">
      <c r="A2102" s="649">
        <v>21</v>
      </c>
      <c r="B2102" s="650" t="s">
        <v>581</v>
      </c>
      <c r="C2102" s="650">
        <v>89301212</v>
      </c>
      <c r="D2102" s="729" t="s">
        <v>5559</v>
      </c>
      <c r="E2102" s="730" t="s">
        <v>3654</v>
      </c>
      <c r="F2102" s="650" t="s">
        <v>3625</v>
      </c>
      <c r="G2102" s="650" t="s">
        <v>4025</v>
      </c>
      <c r="H2102" s="650" t="s">
        <v>1839</v>
      </c>
      <c r="I2102" s="650" t="s">
        <v>3014</v>
      </c>
      <c r="J2102" s="650" t="s">
        <v>3015</v>
      </c>
      <c r="K2102" s="650" t="s">
        <v>3016</v>
      </c>
      <c r="L2102" s="651">
        <v>194.26</v>
      </c>
      <c r="M2102" s="651">
        <v>81394.939999999973</v>
      </c>
      <c r="N2102" s="650">
        <v>419</v>
      </c>
      <c r="O2102" s="731">
        <v>73.5</v>
      </c>
      <c r="P2102" s="651">
        <v>50507.599999999984</v>
      </c>
      <c r="Q2102" s="666">
        <v>0.62052505966587113</v>
      </c>
      <c r="R2102" s="650">
        <v>260</v>
      </c>
      <c r="S2102" s="666">
        <v>0.62052505966587113</v>
      </c>
      <c r="T2102" s="731">
        <v>49</v>
      </c>
      <c r="U2102" s="689">
        <v>0.66666666666666663</v>
      </c>
    </row>
    <row r="2103" spans="1:21" ht="14.4" customHeight="1" x14ac:dyDescent="0.3">
      <c r="A2103" s="649">
        <v>21</v>
      </c>
      <c r="B2103" s="650" t="s">
        <v>581</v>
      </c>
      <c r="C2103" s="650">
        <v>89301212</v>
      </c>
      <c r="D2103" s="729" t="s">
        <v>5559</v>
      </c>
      <c r="E2103" s="730" t="s">
        <v>3654</v>
      </c>
      <c r="F2103" s="650" t="s">
        <v>3625</v>
      </c>
      <c r="G2103" s="650" t="s">
        <v>4025</v>
      </c>
      <c r="H2103" s="650" t="s">
        <v>1839</v>
      </c>
      <c r="I2103" s="650" t="s">
        <v>2143</v>
      </c>
      <c r="J2103" s="650" t="s">
        <v>3526</v>
      </c>
      <c r="K2103" s="650" t="s">
        <v>2145</v>
      </c>
      <c r="L2103" s="651">
        <v>21.06</v>
      </c>
      <c r="M2103" s="651">
        <v>1684.7999999999997</v>
      </c>
      <c r="N2103" s="650">
        <v>80</v>
      </c>
      <c r="O2103" s="731">
        <v>3.5</v>
      </c>
      <c r="P2103" s="651">
        <v>842.4</v>
      </c>
      <c r="Q2103" s="666">
        <v>0.50000000000000011</v>
      </c>
      <c r="R2103" s="650">
        <v>40</v>
      </c>
      <c r="S2103" s="666">
        <v>0.5</v>
      </c>
      <c r="T2103" s="731">
        <v>1.5</v>
      </c>
      <c r="U2103" s="689">
        <v>0.42857142857142855</v>
      </c>
    </row>
    <row r="2104" spans="1:21" ht="14.4" customHeight="1" x14ac:dyDescent="0.3">
      <c r="A2104" s="649">
        <v>21</v>
      </c>
      <c r="B2104" s="650" t="s">
        <v>581</v>
      </c>
      <c r="C2104" s="650">
        <v>89301212</v>
      </c>
      <c r="D2104" s="729" t="s">
        <v>5559</v>
      </c>
      <c r="E2104" s="730" t="s">
        <v>3654</v>
      </c>
      <c r="F2104" s="650" t="s">
        <v>3625</v>
      </c>
      <c r="G2104" s="650" t="s">
        <v>4025</v>
      </c>
      <c r="H2104" s="650" t="s">
        <v>1839</v>
      </c>
      <c r="I2104" s="650" t="s">
        <v>4274</v>
      </c>
      <c r="J2104" s="650" t="s">
        <v>4275</v>
      </c>
      <c r="K2104" s="650" t="s">
        <v>4028</v>
      </c>
      <c r="L2104" s="651">
        <v>129.51</v>
      </c>
      <c r="M2104" s="651">
        <v>129.51</v>
      </c>
      <c r="N2104" s="650">
        <v>1</v>
      </c>
      <c r="O2104" s="731">
        <v>0.5</v>
      </c>
      <c r="P2104" s="651">
        <v>129.51</v>
      </c>
      <c r="Q2104" s="666">
        <v>1</v>
      </c>
      <c r="R2104" s="650">
        <v>1</v>
      </c>
      <c r="S2104" s="666">
        <v>1</v>
      </c>
      <c r="T2104" s="731">
        <v>0.5</v>
      </c>
      <c r="U2104" s="689">
        <v>1</v>
      </c>
    </row>
    <row r="2105" spans="1:21" ht="14.4" customHeight="1" x14ac:dyDescent="0.3">
      <c r="A2105" s="649">
        <v>21</v>
      </c>
      <c r="B2105" s="650" t="s">
        <v>581</v>
      </c>
      <c r="C2105" s="650">
        <v>89301212</v>
      </c>
      <c r="D2105" s="729" t="s">
        <v>5559</v>
      </c>
      <c r="E2105" s="730" t="s">
        <v>3654</v>
      </c>
      <c r="F2105" s="650" t="s">
        <v>3625</v>
      </c>
      <c r="G2105" s="650" t="s">
        <v>4025</v>
      </c>
      <c r="H2105" s="650" t="s">
        <v>1839</v>
      </c>
      <c r="I2105" s="650" t="s">
        <v>4276</v>
      </c>
      <c r="J2105" s="650" t="s">
        <v>4277</v>
      </c>
      <c r="K2105" s="650" t="s">
        <v>2145</v>
      </c>
      <c r="L2105" s="651">
        <v>31.59</v>
      </c>
      <c r="M2105" s="651">
        <v>2084.94</v>
      </c>
      <c r="N2105" s="650">
        <v>66</v>
      </c>
      <c r="O2105" s="731">
        <v>2.5</v>
      </c>
      <c r="P2105" s="651"/>
      <c r="Q2105" s="666">
        <v>0</v>
      </c>
      <c r="R2105" s="650"/>
      <c r="S2105" s="666">
        <v>0</v>
      </c>
      <c r="T2105" s="731"/>
      <c r="U2105" s="689">
        <v>0</v>
      </c>
    </row>
    <row r="2106" spans="1:21" ht="14.4" customHeight="1" x14ac:dyDescent="0.3">
      <c r="A2106" s="649">
        <v>21</v>
      </c>
      <c r="B2106" s="650" t="s">
        <v>581</v>
      </c>
      <c r="C2106" s="650">
        <v>89301212</v>
      </c>
      <c r="D2106" s="729" t="s">
        <v>5559</v>
      </c>
      <c r="E2106" s="730" t="s">
        <v>3654</v>
      </c>
      <c r="F2106" s="650" t="s">
        <v>3625</v>
      </c>
      <c r="G2106" s="650" t="s">
        <v>4025</v>
      </c>
      <c r="H2106" s="650" t="s">
        <v>1839</v>
      </c>
      <c r="I2106" s="650" t="s">
        <v>4278</v>
      </c>
      <c r="J2106" s="650" t="s">
        <v>4279</v>
      </c>
      <c r="K2106" s="650" t="s">
        <v>2145</v>
      </c>
      <c r="L2106" s="651">
        <v>31.59</v>
      </c>
      <c r="M2106" s="651">
        <v>3032.64</v>
      </c>
      <c r="N2106" s="650">
        <v>96</v>
      </c>
      <c r="O2106" s="731">
        <v>4</v>
      </c>
      <c r="P2106" s="651">
        <v>947.69999999999993</v>
      </c>
      <c r="Q2106" s="666">
        <v>0.3125</v>
      </c>
      <c r="R2106" s="650">
        <v>30</v>
      </c>
      <c r="S2106" s="666">
        <v>0.3125</v>
      </c>
      <c r="T2106" s="731">
        <v>1.5</v>
      </c>
      <c r="U2106" s="689">
        <v>0.375</v>
      </c>
    </row>
    <row r="2107" spans="1:21" ht="14.4" customHeight="1" x14ac:dyDescent="0.3">
      <c r="A2107" s="649">
        <v>21</v>
      </c>
      <c r="B2107" s="650" t="s">
        <v>581</v>
      </c>
      <c r="C2107" s="650">
        <v>89301212</v>
      </c>
      <c r="D2107" s="729" t="s">
        <v>5559</v>
      </c>
      <c r="E2107" s="730" t="s">
        <v>3654</v>
      </c>
      <c r="F2107" s="650" t="s">
        <v>3625</v>
      </c>
      <c r="G2107" s="650" t="s">
        <v>4025</v>
      </c>
      <c r="H2107" s="650" t="s">
        <v>1839</v>
      </c>
      <c r="I2107" s="650" t="s">
        <v>4280</v>
      </c>
      <c r="J2107" s="650" t="s">
        <v>4281</v>
      </c>
      <c r="K2107" s="650" t="s">
        <v>2145</v>
      </c>
      <c r="L2107" s="651">
        <v>31.59</v>
      </c>
      <c r="M2107" s="651">
        <v>1421.5500000000002</v>
      </c>
      <c r="N2107" s="650">
        <v>45</v>
      </c>
      <c r="O2107" s="731">
        <v>1.5</v>
      </c>
      <c r="P2107" s="651"/>
      <c r="Q2107" s="666">
        <v>0</v>
      </c>
      <c r="R2107" s="650"/>
      <c r="S2107" s="666">
        <v>0</v>
      </c>
      <c r="T2107" s="731"/>
      <c r="U2107" s="689">
        <v>0</v>
      </c>
    </row>
    <row r="2108" spans="1:21" ht="14.4" customHeight="1" x14ac:dyDescent="0.3">
      <c r="A2108" s="649">
        <v>21</v>
      </c>
      <c r="B2108" s="650" t="s">
        <v>581</v>
      </c>
      <c r="C2108" s="650">
        <v>89301212</v>
      </c>
      <c r="D2108" s="729" t="s">
        <v>5559</v>
      </c>
      <c r="E2108" s="730" t="s">
        <v>3654</v>
      </c>
      <c r="F2108" s="650" t="s">
        <v>3625</v>
      </c>
      <c r="G2108" s="650" t="s">
        <v>4025</v>
      </c>
      <c r="H2108" s="650" t="s">
        <v>1839</v>
      </c>
      <c r="I2108" s="650" t="s">
        <v>4280</v>
      </c>
      <c r="J2108" s="650" t="s">
        <v>4281</v>
      </c>
      <c r="K2108" s="650" t="s">
        <v>2145</v>
      </c>
      <c r="L2108" s="651">
        <v>32.99</v>
      </c>
      <c r="M2108" s="651">
        <v>494.85</v>
      </c>
      <c r="N2108" s="650">
        <v>15</v>
      </c>
      <c r="O2108" s="731">
        <v>0.5</v>
      </c>
      <c r="P2108" s="651"/>
      <c r="Q2108" s="666">
        <v>0</v>
      </c>
      <c r="R2108" s="650"/>
      <c r="S2108" s="666">
        <v>0</v>
      </c>
      <c r="T2108" s="731"/>
      <c r="U2108" s="689">
        <v>0</v>
      </c>
    </row>
    <row r="2109" spans="1:21" ht="14.4" customHeight="1" x14ac:dyDescent="0.3">
      <c r="A2109" s="649">
        <v>21</v>
      </c>
      <c r="B2109" s="650" t="s">
        <v>581</v>
      </c>
      <c r="C2109" s="650">
        <v>89301212</v>
      </c>
      <c r="D2109" s="729" t="s">
        <v>5559</v>
      </c>
      <c r="E2109" s="730" t="s">
        <v>3654</v>
      </c>
      <c r="F2109" s="650" t="s">
        <v>3625</v>
      </c>
      <c r="G2109" s="650" t="s">
        <v>4025</v>
      </c>
      <c r="H2109" s="650" t="s">
        <v>1839</v>
      </c>
      <c r="I2109" s="650" t="s">
        <v>4284</v>
      </c>
      <c r="J2109" s="650" t="s">
        <v>4285</v>
      </c>
      <c r="K2109" s="650" t="s">
        <v>2145</v>
      </c>
      <c r="L2109" s="651">
        <v>31.59</v>
      </c>
      <c r="M2109" s="651">
        <v>221.13</v>
      </c>
      <c r="N2109" s="650">
        <v>7</v>
      </c>
      <c r="O2109" s="731">
        <v>1</v>
      </c>
      <c r="P2109" s="651"/>
      <c r="Q2109" s="666">
        <v>0</v>
      </c>
      <c r="R2109" s="650"/>
      <c r="S2109" s="666">
        <v>0</v>
      </c>
      <c r="T2109" s="731"/>
      <c r="U2109" s="689">
        <v>0</v>
      </c>
    </row>
    <row r="2110" spans="1:21" ht="14.4" customHeight="1" x14ac:dyDescent="0.3">
      <c r="A2110" s="649">
        <v>21</v>
      </c>
      <c r="B2110" s="650" t="s">
        <v>581</v>
      </c>
      <c r="C2110" s="650">
        <v>89301212</v>
      </c>
      <c r="D2110" s="729" t="s">
        <v>5559</v>
      </c>
      <c r="E2110" s="730" t="s">
        <v>3654</v>
      </c>
      <c r="F2110" s="650" t="s">
        <v>3625</v>
      </c>
      <c r="G2110" s="650" t="s">
        <v>4025</v>
      </c>
      <c r="H2110" s="650" t="s">
        <v>1839</v>
      </c>
      <c r="I2110" s="650" t="s">
        <v>2159</v>
      </c>
      <c r="J2110" s="650" t="s">
        <v>2160</v>
      </c>
      <c r="K2110" s="650" t="s">
        <v>2161</v>
      </c>
      <c r="L2110" s="651">
        <v>105.31</v>
      </c>
      <c r="M2110" s="651">
        <v>19903.59</v>
      </c>
      <c r="N2110" s="650">
        <v>189</v>
      </c>
      <c r="O2110" s="731">
        <v>6</v>
      </c>
      <c r="P2110" s="651">
        <v>5476.12</v>
      </c>
      <c r="Q2110" s="666">
        <v>0.27513227513227512</v>
      </c>
      <c r="R2110" s="650">
        <v>52</v>
      </c>
      <c r="S2110" s="666">
        <v>0.27513227513227512</v>
      </c>
      <c r="T2110" s="731">
        <v>1.5</v>
      </c>
      <c r="U2110" s="689">
        <v>0.25</v>
      </c>
    </row>
    <row r="2111" spans="1:21" ht="14.4" customHeight="1" x14ac:dyDescent="0.3">
      <c r="A2111" s="649">
        <v>21</v>
      </c>
      <c r="B2111" s="650" t="s">
        <v>581</v>
      </c>
      <c r="C2111" s="650">
        <v>89301212</v>
      </c>
      <c r="D2111" s="729" t="s">
        <v>5559</v>
      </c>
      <c r="E2111" s="730" t="s">
        <v>3654</v>
      </c>
      <c r="F2111" s="650" t="s">
        <v>3625</v>
      </c>
      <c r="G2111" s="650" t="s">
        <v>4025</v>
      </c>
      <c r="H2111" s="650" t="s">
        <v>1839</v>
      </c>
      <c r="I2111" s="650" t="s">
        <v>5363</v>
      </c>
      <c r="J2111" s="650" t="s">
        <v>2160</v>
      </c>
      <c r="K2111" s="650" t="s">
        <v>5364</v>
      </c>
      <c r="L2111" s="651">
        <v>52.66</v>
      </c>
      <c r="M2111" s="651">
        <v>1579.8</v>
      </c>
      <c r="N2111" s="650">
        <v>30</v>
      </c>
      <c r="O2111" s="731">
        <v>0.5</v>
      </c>
      <c r="P2111" s="651"/>
      <c r="Q2111" s="666">
        <v>0</v>
      </c>
      <c r="R2111" s="650"/>
      <c r="S2111" s="666">
        <v>0</v>
      </c>
      <c r="T2111" s="731"/>
      <c r="U2111" s="689">
        <v>0</v>
      </c>
    </row>
    <row r="2112" spans="1:21" ht="14.4" customHeight="1" x14ac:dyDescent="0.3">
      <c r="A2112" s="649">
        <v>21</v>
      </c>
      <c r="B2112" s="650" t="s">
        <v>581</v>
      </c>
      <c r="C2112" s="650">
        <v>89301212</v>
      </c>
      <c r="D2112" s="729" t="s">
        <v>5559</v>
      </c>
      <c r="E2112" s="730" t="s">
        <v>3654</v>
      </c>
      <c r="F2112" s="650" t="s">
        <v>3625</v>
      </c>
      <c r="G2112" s="650" t="s">
        <v>4025</v>
      </c>
      <c r="H2112" s="650" t="s">
        <v>1839</v>
      </c>
      <c r="I2112" s="650" t="s">
        <v>4286</v>
      </c>
      <c r="J2112" s="650" t="s">
        <v>4287</v>
      </c>
      <c r="K2112" s="650" t="s">
        <v>2161</v>
      </c>
      <c r="L2112" s="651">
        <v>108.47</v>
      </c>
      <c r="M2112" s="651">
        <v>6508.2</v>
      </c>
      <c r="N2112" s="650">
        <v>60</v>
      </c>
      <c r="O2112" s="731">
        <v>1</v>
      </c>
      <c r="P2112" s="651"/>
      <c r="Q2112" s="666">
        <v>0</v>
      </c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21</v>
      </c>
      <c r="B2113" s="650" t="s">
        <v>581</v>
      </c>
      <c r="C2113" s="650">
        <v>89301212</v>
      </c>
      <c r="D2113" s="729" t="s">
        <v>5559</v>
      </c>
      <c r="E2113" s="730" t="s">
        <v>3654</v>
      </c>
      <c r="F2113" s="650" t="s">
        <v>3625</v>
      </c>
      <c r="G2113" s="650" t="s">
        <v>4025</v>
      </c>
      <c r="H2113" s="650" t="s">
        <v>1839</v>
      </c>
      <c r="I2113" s="650" t="s">
        <v>2153</v>
      </c>
      <c r="J2113" s="650" t="s">
        <v>3529</v>
      </c>
      <c r="K2113" s="650" t="s">
        <v>2145</v>
      </c>
      <c r="L2113" s="651">
        <v>21.91</v>
      </c>
      <c r="M2113" s="651">
        <v>1511.7899999999997</v>
      </c>
      <c r="N2113" s="650">
        <v>69</v>
      </c>
      <c r="O2113" s="731">
        <v>4.5</v>
      </c>
      <c r="P2113" s="651">
        <v>219.1</v>
      </c>
      <c r="Q2113" s="666">
        <v>0.14492753623188409</v>
      </c>
      <c r="R2113" s="650">
        <v>10</v>
      </c>
      <c r="S2113" s="666">
        <v>0.14492753623188406</v>
      </c>
      <c r="T2113" s="731">
        <v>0.5</v>
      </c>
      <c r="U2113" s="689">
        <v>0.1111111111111111</v>
      </c>
    </row>
    <row r="2114" spans="1:21" ht="14.4" customHeight="1" x14ac:dyDescent="0.3">
      <c r="A2114" s="649">
        <v>21</v>
      </c>
      <c r="B2114" s="650" t="s">
        <v>581</v>
      </c>
      <c r="C2114" s="650">
        <v>89301212</v>
      </c>
      <c r="D2114" s="729" t="s">
        <v>5559</v>
      </c>
      <c r="E2114" s="730" t="s">
        <v>3654</v>
      </c>
      <c r="F2114" s="650" t="s">
        <v>3625</v>
      </c>
      <c r="G2114" s="650" t="s">
        <v>4025</v>
      </c>
      <c r="H2114" s="650" t="s">
        <v>1839</v>
      </c>
      <c r="I2114" s="650" t="s">
        <v>4290</v>
      </c>
      <c r="J2114" s="650" t="s">
        <v>4291</v>
      </c>
      <c r="K2114" s="650" t="s">
        <v>4028</v>
      </c>
      <c r="L2114" s="651">
        <v>126.28</v>
      </c>
      <c r="M2114" s="651">
        <v>883.96</v>
      </c>
      <c r="N2114" s="650">
        <v>7</v>
      </c>
      <c r="O2114" s="731">
        <v>1</v>
      </c>
      <c r="P2114" s="651">
        <v>252.56</v>
      </c>
      <c r="Q2114" s="666">
        <v>0.2857142857142857</v>
      </c>
      <c r="R2114" s="650">
        <v>2</v>
      </c>
      <c r="S2114" s="666">
        <v>0.2857142857142857</v>
      </c>
      <c r="T2114" s="731">
        <v>0.5</v>
      </c>
      <c r="U2114" s="689">
        <v>0.5</v>
      </c>
    </row>
    <row r="2115" spans="1:21" ht="14.4" customHeight="1" x14ac:dyDescent="0.3">
      <c r="A2115" s="649">
        <v>21</v>
      </c>
      <c r="B2115" s="650" t="s">
        <v>581</v>
      </c>
      <c r="C2115" s="650">
        <v>89301212</v>
      </c>
      <c r="D2115" s="729" t="s">
        <v>5559</v>
      </c>
      <c r="E2115" s="730" t="s">
        <v>3654</v>
      </c>
      <c r="F2115" s="650" t="s">
        <v>3625</v>
      </c>
      <c r="G2115" s="650" t="s">
        <v>4025</v>
      </c>
      <c r="H2115" s="650" t="s">
        <v>1839</v>
      </c>
      <c r="I2115" s="650" t="s">
        <v>4290</v>
      </c>
      <c r="J2115" s="650" t="s">
        <v>4291</v>
      </c>
      <c r="K2115" s="650" t="s">
        <v>4028</v>
      </c>
      <c r="L2115" s="651">
        <v>127.34</v>
      </c>
      <c r="M2115" s="651">
        <v>1910.1000000000001</v>
      </c>
      <c r="N2115" s="650">
        <v>15</v>
      </c>
      <c r="O2115" s="731">
        <v>3</v>
      </c>
      <c r="P2115" s="651">
        <v>1273.4000000000001</v>
      </c>
      <c r="Q2115" s="666">
        <v>0.66666666666666663</v>
      </c>
      <c r="R2115" s="650">
        <v>10</v>
      </c>
      <c r="S2115" s="666">
        <v>0.66666666666666663</v>
      </c>
      <c r="T2115" s="731">
        <v>2</v>
      </c>
      <c r="U2115" s="689">
        <v>0.66666666666666663</v>
      </c>
    </row>
    <row r="2116" spans="1:21" ht="14.4" customHeight="1" x14ac:dyDescent="0.3">
      <c r="A2116" s="649">
        <v>21</v>
      </c>
      <c r="B2116" s="650" t="s">
        <v>581</v>
      </c>
      <c r="C2116" s="650">
        <v>89301212</v>
      </c>
      <c r="D2116" s="729" t="s">
        <v>5559</v>
      </c>
      <c r="E2116" s="730" t="s">
        <v>3654</v>
      </c>
      <c r="F2116" s="650" t="s">
        <v>3625</v>
      </c>
      <c r="G2116" s="650" t="s">
        <v>4025</v>
      </c>
      <c r="H2116" s="650" t="s">
        <v>1839</v>
      </c>
      <c r="I2116" s="650" t="s">
        <v>4292</v>
      </c>
      <c r="J2116" s="650" t="s">
        <v>4293</v>
      </c>
      <c r="K2116" s="650" t="s">
        <v>4028</v>
      </c>
      <c r="L2116" s="651">
        <v>127.34</v>
      </c>
      <c r="M2116" s="651">
        <v>382.02</v>
      </c>
      <c r="N2116" s="650">
        <v>3</v>
      </c>
      <c r="O2116" s="731">
        <v>0.5</v>
      </c>
      <c r="P2116" s="651">
        <v>382.02</v>
      </c>
      <c r="Q2116" s="666">
        <v>1</v>
      </c>
      <c r="R2116" s="650">
        <v>3</v>
      </c>
      <c r="S2116" s="666">
        <v>1</v>
      </c>
      <c r="T2116" s="731">
        <v>0.5</v>
      </c>
      <c r="U2116" s="689">
        <v>1</v>
      </c>
    </row>
    <row r="2117" spans="1:21" ht="14.4" customHeight="1" x14ac:dyDescent="0.3">
      <c r="A2117" s="649">
        <v>21</v>
      </c>
      <c r="B2117" s="650" t="s">
        <v>581</v>
      </c>
      <c r="C2117" s="650">
        <v>89301212</v>
      </c>
      <c r="D2117" s="729" t="s">
        <v>5559</v>
      </c>
      <c r="E2117" s="730" t="s">
        <v>3654</v>
      </c>
      <c r="F2117" s="650" t="s">
        <v>3625</v>
      </c>
      <c r="G2117" s="650" t="s">
        <v>4025</v>
      </c>
      <c r="H2117" s="650" t="s">
        <v>1839</v>
      </c>
      <c r="I2117" s="650" t="s">
        <v>4294</v>
      </c>
      <c r="J2117" s="650" t="s">
        <v>4295</v>
      </c>
      <c r="K2117" s="650" t="s">
        <v>4028</v>
      </c>
      <c r="L2117" s="651">
        <v>129.51</v>
      </c>
      <c r="M2117" s="651">
        <v>388.53</v>
      </c>
      <c r="N2117" s="650">
        <v>3</v>
      </c>
      <c r="O2117" s="731">
        <v>0.5</v>
      </c>
      <c r="P2117" s="651">
        <v>388.53</v>
      </c>
      <c r="Q2117" s="666">
        <v>1</v>
      </c>
      <c r="R2117" s="650">
        <v>3</v>
      </c>
      <c r="S2117" s="666">
        <v>1</v>
      </c>
      <c r="T2117" s="731">
        <v>0.5</v>
      </c>
      <c r="U2117" s="689">
        <v>1</v>
      </c>
    </row>
    <row r="2118" spans="1:21" ht="14.4" customHeight="1" x14ac:dyDescent="0.3">
      <c r="A2118" s="649">
        <v>21</v>
      </c>
      <c r="B2118" s="650" t="s">
        <v>581</v>
      </c>
      <c r="C2118" s="650">
        <v>89301212</v>
      </c>
      <c r="D2118" s="729" t="s">
        <v>5559</v>
      </c>
      <c r="E2118" s="730" t="s">
        <v>3654</v>
      </c>
      <c r="F2118" s="650" t="s">
        <v>3625</v>
      </c>
      <c r="G2118" s="650" t="s">
        <v>4025</v>
      </c>
      <c r="H2118" s="650" t="s">
        <v>1839</v>
      </c>
      <c r="I2118" s="650" t="s">
        <v>3026</v>
      </c>
      <c r="J2118" s="650" t="s">
        <v>3603</v>
      </c>
      <c r="K2118" s="650" t="s">
        <v>3022</v>
      </c>
      <c r="L2118" s="651">
        <v>84.89</v>
      </c>
      <c r="M2118" s="651">
        <v>84.89</v>
      </c>
      <c r="N2118" s="650">
        <v>1</v>
      </c>
      <c r="O2118" s="731">
        <v>0.5</v>
      </c>
      <c r="P2118" s="651">
        <v>84.89</v>
      </c>
      <c r="Q2118" s="666">
        <v>1</v>
      </c>
      <c r="R2118" s="650">
        <v>1</v>
      </c>
      <c r="S2118" s="666">
        <v>1</v>
      </c>
      <c r="T2118" s="731">
        <v>0.5</v>
      </c>
      <c r="U2118" s="689">
        <v>1</v>
      </c>
    </row>
    <row r="2119" spans="1:21" ht="14.4" customHeight="1" x14ac:dyDescent="0.3">
      <c r="A2119" s="649">
        <v>21</v>
      </c>
      <c r="B2119" s="650" t="s">
        <v>581</v>
      </c>
      <c r="C2119" s="650">
        <v>89301212</v>
      </c>
      <c r="D2119" s="729" t="s">
        <v>5559</v>
      </c>
      <c r="E2119" s="730" t="s">
        <v>3654</v>
      </c>
      <c r="F2119" s="650" t="s">
        <v>3625</v>
      </c>
      <c r="G2119" s="650" t="s">
        <v>4025</v>
      </c>
      <c r="H2119" s="650" t="s">
        <v>1839</v>
      </c>
      <c r="I2119" s="650" t="s">
        <v>3023</v>
      </c>
      <c r="J2119" s="650" t="s">
        <v>3024</v>
      </c>
      <c r="K2119" s="650" t="s">
        <v>3022</v>
      </c>
      <c r="L2119" s="651">
        <v>84.19</v>
      </c>
      <c r="M2119" s="651">
        <v>420.95</v>
      </c>
      <c r="N2119" s="650">
        <v>5</v>
      </c>
      <c r="O2119" s="731">
        <v>1</v>
      </c>
      <c r="P2119" s="651">
        <v>420.95</v>
      </c>
      <c r="Q2119" s="666">
        <v>1</v>
      </c>
      <c r="R2119" s="650">
        <v>5</v>
      </c>
      <c r="S2119" s="666">
        <v>1</v>
      </c>
      <c r="T2119" s="731">
        <v>1</v>
      </c>
      <c r="U2119" s="689">
        <v>1</v>
      </c>
    </row>
    <row r="2120" spans="1:21" ht="14.4" customHeight="1" x14ac:dyDescent="0.3">
      <c r="A2120" s="649">
        <v>21</v>
      </c>
      <c r="B2120" s="650" t="s">
        <v>581</v>
      </c>
      <c r="C2120" s="650">
        <v>89301212</v>
      </c>
      <c r="D2120" s="729" t="s">
        <v>5559</v>
      </c>
      <c r="E2120" s="730" t="s">
        <v>3654</v>
      </c>
      <c r="F2120" s="650" t="s">
        <v>3625</v>
      </c>
      <c r="G2120" s="650" t="s">
        <v>4025</v>
      </c>
      <c r="H2120" s="650" t="s">
        <v>1839</v>
      </c>
      <c r="I2120" s="650" t="s">
        <v>4296</v>
      </c>
      <c r="J2120" s="650" t="s">
        <v>4297</v>
      </c>
      <c r="K2120" s="650" t="s">
        <v>4028</v>
      </c>
      <c r="L2120" s="651">
        <v>126.28</v>
      </c>
      <c r="M2120" s="651">
        <v>631.4</v>
      </c>
      <c r="N2120" s="650">
        <v>5</v>
      </c>
      <c r="O2120" s="731">
        <v>0.5</v>
      </c>
      <c r="P2120" s="651"/>
      <c r="Q2120" s="666">
        <v>0</v>
      </c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21</v>
      </c>
      <c r="B2121" s="650" t="s">
        <v>581</v>
      </c>
      <c r="C2121" s="650">
        <v>89301212</v>
      </c>
      <c r="D2121" s="729" t="s">
        <v>5559</v>
      </c>
      <c r="E2121" s="730" t="s">
        <v>3654</v>
      </c>
      <c r="F2121" s="650" t="s">
        <v>3625</v>
      </c>
      <c r="G2121" s="650" t="s">
        <v>4025</v>
      </c>
      <c r="H2121" s="650" t="s">
        <v>1839</v>
      </c>
      <c r="I2121" s="650" t="s">
        <v>4296</v>
      </c>
      <c r="J2121" s="650" t="s">
        <v>4297</v>
      </c>
      <c r="K2121" s="650" t="s">
        <v>4028</v>
      </c>
      <c r="L2121" s="651">
        <v>127.34</v>
      </c>
      <c r="M2121" s="651">
        <v>1146.06</v>
      </c>
      <c r="N2121" s="650">
        <v>9</v>
      </c>
      <c r="O2121" s="731">
        <v>2</v>
      </c>
      <c r="P2121" s="651">
        <v>509.36</v>
      </c>
      <c r="Q2121" s="666">
        <v>0.44444444444444448</v>
      </c>
      <c r="R2121" s="650">
        <v>4</v>
      </c>
      <c r="S2121" s="666">
        <v>0.44444444444444442</v>
      </c>
      <c r="T2121" s="731">
        <v>1</v>
      </c>
      <c r="U2121" s="689">
        <v>0.5</v>
      </c>
    </row>
    <row r="2122" spans="1:21" ht="14.4" customHeight="1" x14ac:dyDescent="0.3">
      <c r="A2122" s="649">
        <v>21</v>
      </c>
      <c r="B2122" s="650" t="s">
        <v>581</v>
      </c>
      <c r="C2122" s="650">
        <v>89301212</v>
      </c>
      <c r="D2122" s="729" t="s">
        <v>5559</v>
      </c>
      <c r="E2122" s="730" t="s">
        <v>3654</v>
      </c>
      <c r="F2122" s="650" t="s">
        <v>3625</v>
      </c>
      <c r="G2122" s="650" t="s">
        <v>4025</v>
      </c>
      <c r="H2122" s="650" t="s">
        <v>1839</v>
      </c>
      <c r="I2122" s="650" t="s">
        <v>3030</v>
      </c>
      <c r="J2122" s="650" t="s">
        <v>3031</v>
      </c>
      <c r="K2122" s="650" t="s">
        <v>3022</v>
      </c>
      <c r="L2122" s="651">
        <v>84.89</v>
      </c>
      <c r="M2122" s="651">
        <v>84.89</v>
      </c>
      <c r="N2122" s="650">
        <v>1</v>
      </c>
      <c r="O2122" s="731">
        <v>0.5</v>
      </c>
      <c r="P2122" s="651">
        <v>84.89</v>
      </c>
      <c r="Q2122" s="666">
        <v>1</v>
      </c>
      <c r="R2122" s="650">
        <v>1</v>
      </c>
      <c r="S2122" s="666">
        <v>1</v>
      </c>
      <c r="T2122" s="731">
        <v>0.5</v>
      </c>
      <c r="U2122" s="689">
        <v>1</v>
      </c>
    </row>
    <row r="2123" spans="1:21" ht="14.4" customHeight="1" x14ac:dyDescent="0.3">
      <c r="A2123" s="649">
        <v>21</v>
      </c>
      <c r="B2123" s="650" t="s">
        <v>581</v>
      </c>
      <c r="C2123" s="650">
        <v>89301212</v>
      </c>
      <c r="D2123" s="729" t="s">
        <v>5559</v>
      </c>
      <c r="E2123" s="730" t="s">
        <v>3654</v>
      </c>
      <c r="F2123" s="650" t="s">
        <v>3625</v>
      </c>
      <c r="G2123" s="650" t="s">
        <v>4025</v>
      </c>
      <c r="H2123" s="650" t="s">
        <v>1839</v>
      </c>
      <c r="I2123" s="650" t="s">
        <v>3020</v>
      </c>
      <c r="J2123" s="650" t="s">
        <v>3021</v>
      </c>
      <c r="K2123" s="650" t="s">
        <v>3022</v>
      </c>
      <c r="L2123" s="651">
        <v>84.19</v>
      </c>
      <c r="M2123" s="651">
        <v>168.38</v>
      </c>
      <c r="N2123" s="650">
        <v>2</v>
      </c>
      <c r="O2123" s="731">
        <v>0.5</v>
      </c>
      <c r="P2123" s="651">
        <v>168.38</v>
      </c>
      <c r="Q2123" s="666">
        <v>1</v>
      </c>
      <c r="R2123" s="650">
        <v>2</v>
      </c>
      <c r="S2123" s="666">
        <v>1</v>
      </c>
      <c r="T2123" s="731">
        <v>0.5</v>
      </c>
      <c r="U2123" s="689">
        <v>1</v>
      </c>
    </row>
    <row r="2124" spans="1:21" ht="14.4" customHeight="1" x14ac:dyDescent="0.3">
      <c r="A2124" s="649">
        <v>21</v>
      </c>
      <c r="B2124" s="650" t="s">
        <v>581</v>
      </c>
      <c r="C2124" s="650">
        <v>89301212</v>
      </c>
      <c r="D2124" s="729" t="s">
        <v>5559</v>
      </c>
      <c r="E2124" s="730" t="s">
        <v>3654</v>
      </c>
      <c r="F2124" s="650" t="s">
        <v>3625</v>
      </c>
      <c r="G2124" s="650" t="s">
        <v>4025</v>
      </c>
      <c r="H2124" s="650" t="s">
        <v>1839</v>
      </c>
      <c r="I2124" s="650" t="s">
        <v>4026</v>
      </c>
      <c r="J2124" s="650" t="s">
        <v>4027</v>
      </c>
      <c r="K2124" s="650" t="s">
        <v>4028</v>
      </c>
      <c r="L2124" s="651">
        <v>82.04</v>
      </c>
      <c r="M2124" s="651">
        <v>410.20000000000005</v>
      </c>
      <c r="N2124" s="650">
        <v>5</v>
      </c>
      <c r="O2124" s="731">
        <v>2</v>
      </c>
      <c r="P2124" s="651">
        <v>246.12</v>
      </c>
      <c r="Q2124" s="666">
        <v>0.6</v>
      </c>
      <c r="R2124" s="650">
        <v>3</v>
      </c>
      <c r="S2124" s="666">
        <v>0.6</v>
      </c>
      <c r="T2124" s="731">
        <v>1.5</v>
      </c>
      <c r="U2124" s="689">
        <v>0.75</v>
      </c>
    </row>
    <row r="2125" spans="1:21" ht="14.4" customHeight="1" x14ac:dyDescent="0.3">
      <c r="A2125" s="649">
        <v>21</v>
      </c>
      <c r="B2125" s="650" t="s">
        <v>581</v>
      </c>
      <c r="C2125" s="650">
        <v>89301212</v>
      </c>
      <c r="D2125" s="729" t="s">
        <v>5559</v>
      </c>
      <c r="E2125" s="730" t="s">
        <v>3654</v>
      </c>
      <c r="F2125" s="650" t="s">
        <v>3625</v>
      </c>
      <c r="G2125" s="650" t="s">
        <v>4025</v>
      </c>
      <c r="H2125" s="650" t="s">
        <v>1839</v>
      </c>
      <c r="I2125" s="650" t="s">
        <v>4300</v>
      </c>
      <c r="J2125" s="650" t="s">
        <v>4301</v>
      </c>
      <c r="K2125" s="650" t="s">
        <v>4028</v>
      </c>
      <c r="L2125" s="651">
        <v>127.34</v>
      </c>
      <c r="M2125" s="651">
        <v>509.36</v>
      </c>
      <c r="N2125" s="650">
        <v>4</v>
      </c>
      <c r="O2125" s="731">
        <v>0.5</v>
      </c>
      <c r="P2125" s="651">
        <v>509.36</v>
      </c>
      <c r="Q2125" s="666">
        <v>1</v>
      </c>
      <c r="R2125" s="650">
        <v>4</v>
      </c>
      <c r="S2125" s="666">
        <v>1</v>
      </c>
      <c r="T2125" s="731">
        <v>0.5</v>
      </c>
      <c r="U2125" s="689">
        <v>1</v>
      </c>
    </row>
    <row r="2126" spans="1:21" ht="14.4" customHeight="1" x14ac:dyDescent="0.3">
      <c r="A2126" s="649">
        <v>21</v>
      </c>
      <c r="B2126" s="650" t="s">
        <v>581</v>
      </c>
      <c r="C2126" s="650">
        <v>89301212</v>
      </c>
      <c r="D2126" s="729" t="s">
        <v>5559</v>
      </c>
      <c r="E2126" s="730" t="s">
        <v>3654</v>
      </c>
      <c r="F2126" s="650" t="s">
        <v>3625</v>
      </c>
      <c r="G2126" s="650" t="s">
        <v>4025</v>
      </c>
      <c r="H2126" s="650" t="s">
        <v>1839</v>
      </c>
      <c r="I2126" s="650" t="s">
        <v>4302</v>
      </c>
      <c r="J2126" s="650" t="s">
        <v>4303</v>
      </c>
      <c r="K2126" s="650" t="s">
        <v>4028</v>
      </c>
      <c r="L2126" s="651">
        <v>82.04</v>
      </c>
      <c r="M2126" s="651">
        <v>410.20000000000005</v>
      </c>
      <c r="N2126" s="650">
        <v>5</v>
      </c>
      <c r="O2126" s="731">
        <v>1.5</v>
      </c>
      <c r="P2126" s="651">
        <v>246.12</v>
      </c>
      <c r="Q2126" s="666">
        <v>0.6</v>
      </c>
      <c r="R2126" s="650">
        <v>3</v>
      </c>
      <c r="S2126" s="666">
        <v>0.6</v>
      </c>
      <c r="T2126" s="731">
        <v>1</v>
      </c>
      <c r="U2126" s="689">
        <v>0.66666666666666663</v>
      </c>
    </row>
    <row r="2127" spans="1:21" ht="14.4" customHeight="1" x14ac:dyDescent="0.3">
      <c r="A2127" s="649">
        <v>21</v>
      </c>
      <c r="B2127" s="650" t="s">
        <v>581</v>
      </c>
      <c r="C2127" s="650">
        <v>89301212</v>
      </c>
      <c r="D2127" s="729" t="s">
        <v>5559</v>
      </c>
      <c r="E2127" s="730" t="s">
        <v>3654</v>
      </c>
      <c r="F2127" s="650" t="s">
        <v>3625</v>
      </c>
      <c r="G2127" s="650" t="s">
        <v>4025</v>
      </c>
      <c r="H2127" s="650" t="s">
        <v>582</v>
      </c>
      <c r="I2127" s="650" t="s">
        <v>4307</v>
      </c>
      <c r="J2127" s="650" t="s">
        <v>4308</v>
      </c>
      <c r="K2127" s="650" t="s">
        <v>3016</v>
      </c>
      <c r="L2127" s="651">
        <v>194.26</v>
      </c>
      <c r="M2127" s="651">
        <v>1942.6</v>
      </c>
      <c r="N2127" s="650">
        <v>10</v>
      </c>
      <c r="O2127" s="731">
        <v>2</v>
      </c>
      <c r="P2127" s="651">
        <v>1359.82</v>
      </c>
      <c r="Q2127" s="666">
        <v>0.7</v>
      </c>
      <c r="R2127" s="650">
        <v>7</v>
      </c>
      <c r="S2127" s="666">
        <v>0.7</v>
      </c>
      <c r="T2127" s="731">
        <v>1.5</v>
      </c>
      <c r="U2127" s="689">
        <v>0.75</v>
      </c>
    </row>
    <row r="2128" spans="1:21" ht="14.4" customHeight="1" x14ac:dyDescent="0.3">
      <c r="A2128" s="649">
        <v>21</v>
      </c>
      <c r="B2128" s="650" t="s">
        <v>581</v>
      </c>
      <c r="C2128" s="650">
        <v>89301212</v>
      </c>
      <c r="D2128" s="729" t="s">
        <v>5559</v>
      </c>
      <c r="E2128" s="730" t="s">
        <v>3654</v>
      </c>
      <c r="F2128" s="650" t="s">
        <v>3625</v>
      </c>
      <c r="G2128" s="650" t="s">
        <v>4031</v>
      </c>
      <c r="H2128" s="650" t="s">
        <v>582</v>
      </c>
      <c r="I2128" s="650" t="s">
        <v>2480</v>
      </c>
      <c r="J2128" s="650" t="s">
        <v>2481</v>
      </c>
      <c r="K2128" s="650" t="s">
        <v>2482</v>
      </c>
      <c r="L2128" s="651">
        <v>61.3</v>
      </c>
      <c r="M2128" s="651">
        <v>122.6</v>
      </c>
      <c r="N2128" s="650">
        <v>2</v>
      </c>
      <c r="O2128" s="731">
        <v>0.5</v>
      </c>
      <c r="P2128" s="651">
        <v>122.6</v>
      </c>
      <c r="Q2128" s="666">
        <v>1</v>
      </c>
      <c r="R2128" s="650">
        <v>2</v>
      </c>
      <c r="S2128" s="666">
        <v>1</v>
      </c>
      <c r="T2128" s="731">
        <v>0.5</v>
      </c>
      <c r="U2128" s="689">
        <v>1</v>
      </c>
    </row>
    <row r="2129" spans="1:21" ht="14.4" customHeight="1" x14ac:dyDescent="0.3">
      <c r="A2129" s="649">
        <v>21</v>
      </c>
      <c r="B2129" s="650" t="s">
        <v>581</v>
      </c>
      <c r="C2129" s="650">
        <v>89301212</v>
      </c>
      <c r="D2129" s="729" t="s">
        <v>5559</v>
      </c>
      <c r="E2129" s="730" t="s">
        <v>3654</v>
      </c>
      <c r="F2129" s="650" t="s">
        <v>3625</v>
      </c>
      <c r="G2129" s="650" t="s">
        <v>4031</v>
      </c>
      <c r="H2129" s="650" t="s">
        <v>582</v>
      </c>
      <c r="I2129" s="650" t="s">
        <v>2480</v>
      </c>
      <c r="J2129" s="650" t="s">
        <v>2481</v>
      </c>
      <c r="K2129" s="650" t="s">
        <v>2482</v>
      </c>
      <c r="L2129" s="651">
        <v>73.260000000000005</v>
      </c>
      <c r="M2129" s="651">
        <v>73.260000000000005</v>
      </c>
      <c r="N2129" s="650">
        <v>1</v>
      </c>
      <c r="O2129" s="731">
        <v>0.5</v>
      </c>
      <c r="P2129" s="651">
        <v>73.260000000000005</v>
      </c>
      <c r="Q2129" s="666">
        <v>1</v>
      </c>
      <c r="R2129" s="650">
        <v>1</v>
      </c>
      <c r="S2129" s="666">
        <v>1</v>
      </c>
      <c r="T2129" s="731">
        <v>0.5</v>
      </c>
      <c r="U2129" s="689">
        <v>1</v>
      </c>
    </row>
    <row r="2130" spans="1:21" ht="14.4" customHeight="1" x14ac:dyDescent="0.3">
      <c r="A2130" s="649">
        <v>21</v>
      </c>
      <c r="B2130" s="650" t="s">
        <v>581</v>
      </c>
      <c r="C2130" s="650">
        <v>89301212</v>
      </c>
      <c r="D2130" s="729" t="s">
        <v>5559</v>
      </c>
      <c r="E2130" s="730" t="s">
        <v>3654</v>
      </c>
      <c r="F2130" s="650" t="s">
        <v>3625</v>
      </c>
      <c r="G2130" s="650" t="s">
        <v>3806</v>
      </c>
      <c r="H2130" s="650" t="s">
        <v>582</v>
      </c>
      <c r="I2130" s="650" t="s">
        <v>2333</v>
      </c>
      <c r="J2130" s="650" t="s">
        <v>3807</v>
      </c>
      <c r="K2130" s="650" t="s">
        <v>3808</v>
      </c>
      <c r="L2130" s="651">
        <v>22.88</v>
      </c>
      <c r="M2130" s="651">
        <v>68.64</v>
      </c>
      <c r="N2130" s="650">
        <v>3</v>
      </c>
      <c r="O2130" s="731">
        <v>3</v>
      </c>
      <c r="P2130" s="651">
        <v>68.64</v>
      </c>
      <c r="Q2130" s="666">
        <v>1</v>
      </c>
      <c r="R2130" s="650">
        <v>3</v>
      </c>
      <c r="S2130" s="666">
        <v>1</v>
      </c>
      <c r="T2130" s="731">
        <v>3</v>
      </c>
      <c r="U2130" s="689">
        <v>1</v>
      </c>
    </row>
    <row r="2131" spans="1:21" ht="14.4" customHeight="1" x14ac:dyDescent="0.3">
      <c r="A2131" s="649">
        <v>21</v>
      </c>
      <c r="B2131" s="650" t="s">
        <v>581</v>
      </c>
      <c r="C2131" s="650">
        <v>89301212</v>
      </c>
      <c r="D2131" s="729" t="s">
        <v>5559</v>
      </c>
      <c r="E2131" s="730" t="s">
        <v>3654</v>
      </c>
      <c r="F2131" s="650" t="s">
        <v>3625</v>
      </c>
      <c r="G2131" s="650" t="s">
        <v>3806</v>
      </c>
      <c r="H2131" s="650" t="s">
        <v>582</v>
      </c>
      <c r="I2131" s="650" t="s">
        <v>1294</v>
      </c>
      <c r="J2131" s="650" t="s">
        <v>3809</v>
      </c>
      <c r="K2131" s="650" t="s">
        <v>3810</v>
      </c>
      <c r="L2131" s="651">
        <v>91.52</v>
      </c>
      <c r="M2131" s="651">
        <v>91.52</v>
      </c>
      <c r="N2131" s="650">
        <v>1</v>
      </c>
      <c r="O2131" s="731">
        <v>0.5</v>
      </c>
      <c r="P2131" s="651"/>
      <c r="Q2131" s="666">
        <v>0</v>
      </c>
      <c r="R2131" s="650"/>
      <c r="S2131" s="666">
        <v>0</v>
      </c>
      <c r="T2131" s="731"/>
      <c r="U2131" s="689">
        <v>0</v>
      </c>
    </row>
    <row r="2132" spans="1:21" ht="14.4" customHeight="1" x14ac:dyDescent="0.3">
      <c r="A2132" s="649">
        <v>21</v>
      </c>
      <c r="B2132" s="650" t="s">
        <v>581</v>
      </c>
      <c r="C2132" s="650">
        <v>89301212</v>
      </c>
      <c r="D2132" s="729" t="s">
        <v>5559</v>
      </c>
      <c r="E2132" s="730" t="s">
        <v>3654</v>
      </c>
      <c r="F2132" s="650" t="s">
        <v>3625</v>
      </c>
      <c r="G2132" s="650" t="s">
        <v>3815</v>
      </c>
      <c r="H2132" s="650" t="s">
        <v>582</v>
      </c>
      <c r="I2132" s="650" t="s">
        <v>986</v>
      </c>
      <c r="J2132" s="650" t="s">
        <v>3816</v>
      </c>
      <c r="K2132" s="650" t="s">
        <v>3817</v>
      </c>
      <c r="L2132" s="651">
        <v>0</v>
      </c>
      <c r="M2132" s="651">
        <v>0</v>
      </c>
      <c r="N2132" s="650">
        <v>2</v>
      </c>
      <c r="O2132" s="731">
        <v>2</v>
      </c>
      <c r="P2132" s="651">
        <v>0</v>
      </c>
      <c r="Q2132" s="666"/>
      <c r="R2132" s="650">
        <v>1</v>
      </c>
      <c r="S2132" s="666">
        <v>0.5</v>
      </c>
      <c r="T2132" s="731">
        <v>1</v>
      </c>
      <c r="U2132" s="689">
        <v>0.5</v>
      </c>
    </row>
    <row r="2133" spans="1:21" ht="14.4" customHeight="1" x14ac:dyDescent="0.3">
      <c r="A2133" s="649">
        <v>21</v>
      </c>
      <c r="B2133" s="650" t="s">
        <v>581</v>
      </c>
      <c r="C2133" s="650">
        <v>89301212</v>
      </c>
      <c r="D2133" s="729" t="s">
        <v>5559</v>
      </c>
      <c r="E2133" s="730" t="s">
        <v>3654</v>
      </c>
      <c r="F2133" s="650" t="s">
        <v>3625</v>
      </c>
      <c r="G2133" s="650" t="s">
        <v>4078</v>
      </c>
      <c r="H2133" s="650" t="s">
        <v>582</v>
      </c>
      <c r="I2133" s="650" t="s">
        <v>4079</v>
      </c>
      <c r="J2133" s="650" t="s">
        <v>749</v>
      </c>
      <c r="K2133" s="650" t="s">
        <v>4080</v>
      </c>
      <c r="L2133" s="651">
        <v>0</v>
      </c>
      <c r="M2133" s="651">
        <v>0</v>
      </c>
      <c r="N2133" s="650">
        <v>1</v>
      </c>
      <c r="O2133" s="731">
        <v>1</v>
      </c>
      <c r="P2133" s="651"/>
      <c r="Q2133" s="666"/>
      <c r="R2133" s="650"/>
      <c r="S2133" s="666">
        <v>0</v>
      </c>
      <c r="T2133" s="731"/>
      <c r="U2133" s="689">
        <v>0</v>
      </c>
    </row>
    <row r="2134" spans="1:21" ht="14.4" customHeight="1" x14ac:dyDescent="0.3">
      <c r="A2134" s="649">
        <v>21</v>
      </c>
      <c r="B2134" s="650" t="s">
        <v>581</v>
      </c>
      <c r="C2134" s="650">
        <v>89301212</v>
      </c>
      <c r="D2134" s="729" t="s">
        <v>5559</v>
      </c>
      <c r="E2134" s="730" t="s">
        <v>3654</v>
      </c>
      <c r="F2134" s="650" t="s">
        <v>3625</v>
      </c>
      <c r="G2134" s="650" t="s">
        <v>5365</v>
      </c>
      <c r="H2134" s="650" t="s">
        <v>582</v>
      </c>
      <c r="I2134" s="650" t="s">
        <v>5366</v>
      </c>
      <c r="J2134" s="650" t="s">
        <v>5367</v>
      </c>
      <c r="K2134" s="650" t="s">
        <v>5368</v>
      </c>
      <c r="L2134" s="651">
        <v>0</v>
      </c>
      <c r="M2134" s="651">
        <v>0</v>
      </c>
      <c r="N2134" s="650">
        <v>2</v>
      </c>
      <c r="O2134" s="731">
        <v>1</v>
      </c>
      <c r="P2134" s="651"/>
      <c r="Q2134" s="666"/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21</v>
      </c>
      <c r="B2135" s="650" t="s">
        <v>581</v>
      </c>
      <c r="C2135" s="650">
        <v>89301212</v>
      </c>
      <c r="D2135" s="729" t="s">
        <v>5559</v>
      </c>
      <c r="E2135" s="730" t="s">
        <v>3654</v>
      </c>
      <c r="F2135" s="650" t="s">
        <v>3625</v>
      </c>
      <c r="G2135" s="650" t="s">
        <v>3818</v>
      </c>
      <c r="H2135" s="650" t="s">
        <v>582</v>
      </c>
      <c r="I2135" s="650" t="s">
        <v>1048</v>
      </c>
      <c r="J2135" s="650" t="s">
        <v>884</v>
      </c>
      <c r="K2135" s="650" t="s">
        <v>5289</v>
      </c>
      <c r="L2135" s="651">
        <v>0</v>
      </c>
      <c r="M2135" s="651">
        <v>0</v>
      </c>
      <c r="N2135" s="650">
        <v>2</v>
      </c>
      <c r="O2135" s="731">
        <v>1.5</v>
      </c>
      <c r="P2135" s="651"/>
      <c r="Q2135" s="666"/>
      <c r="R2135" s="650"/>
      <c r="S2135" s="666">
        <v>0</v>
      </c>
      <c r="T2135" s="731"/>
      <c r="U2135" s="689">
        <v>0</v>
      </c>
    </row>
    <row r="2136" spans="1:21" ht="14.4" customHeight="1" x14ac:dyDescent="0.3">
      <c r="A2136" s="649">
        <v>21</v>
      </c>
      <c r="B2136" s="650" t="s">
        <v>581</v>
      </c>
      <c r="C2136" s="650">
        <v>89301212</v>
      </c>
      <c r="D2136" s="729" t="s">
        <v>5559</v>
      </c>
      <c r="E2136" s="730" t="s">
        <v>3654</v>
      </c>
      <c r="F2136" s="650" t="s">
        <v>3625</v>
      </c>
      <c r="G2136" s="650" t="s">
        <v>3818</v>
      </c>
      <c r="H2136" s="650" t="s">
        <v>582</v>
      </c>
      <c r="I2136" s="650" t="s">
        <v>3819</v>
      </c>
      <c r="J2136" s="650" t="s">
        <v>884</v>
      </c>
      <c r="K2136" s="650" t="s">
        <v>3820</v>
      </c>
      <c r="L2136" s="651">
        <v>0</v>
      </c>
      <c r="M2136" s="651">
        <v>0</v>
      </c>
      <c r="N2136" s="650">
        <v>3</v>
      </c>
      <c r="O2136" s="731">
        <v>2.5</v>
      </c>
      <c r="P2136" s="651"/>
      <c r="Q2136" s="666"/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21</v>
      </c>
      <c r="B2137" s="650" t="s">
        <v>581</v>
      </c>
      <c r="C2137" s="650">
        <v>89301212</v>
      </c>
      <c r="D2137" s="729" t="s">
        <v>5559</v>
      </c>
      <c r="E2137" s="730" t="s">
        <v>3654</v>
      </c>
      <c r="F2137" s="650" t="s">
        <v>3625</v>
      </c>
      <c r="G2137" s="650" t="s">
        <v>3821</v>
      </c>
      <c r="H2137" s="650" t="s">
        <v>582</v>
      </c>
      <c r="I2137" s="650" t="s">
        <v>857</v>
      </c>
      <c r="J2137" s="650" t="s">
        <v>3822</v>
      </c>
      <c r="K2137" s="650" t="s">
        <v>3823</v>
      </c>
      <c r="L2137" s="651">
        <v>0</v>
      </c>
      <c r="M2137" s="651">
        <v>0</v>
      </c>
      <c r="N2137" s="650">
        <v>16</v>
      </c>
      <c r="O2137" s="731">
        <v>9.5</v>
      </c>
      <c r="P2137" s="651">
        <v>0</v>
      </c>
      <c r="Q2137" s="666"/>
      <c r="R2137" s="650">
        <v>9</v>
      </c>
      <c r="S2137" s="666">
        <v>0.5625</v>
      </c>
      <c r="T2137" s="731">
        <v>4.5</v>
      </c>
      <c r="U2137" s="689">
        <v>0.47368421052631576</v>
      </c>
    </row>
    <row r="2138" spans="1:21" ht="14.4" customHeight="1" x14ac:dyDescent="0.3">
      <c r="A2138" s="649">
        <v>21</v>
      </c>
      <c r="B2138" s="650" t="s">
        <v>581</v>
      </c>
      <c r="C2138" s="650">
        <v>89301212</v>
      </c>
      <c r="D2138" s="729" t="s">
        <v>5559</v>
      </c>
      <c r="E2138" s="730" t="s">
        <v>3654</v>
      </c>
      <c r="F2138" s="650" t="s">
        <v>3625</v>
      </c>
      <c r="G2138" s="650" t="s">
        <v>3826</v>
      </c>
      <c r="H2138" s="650" t="s">
        <v>582</v>
      </c>
      <c r="I2138" s="650" t="s">
        <v>3827</v>
      </c>
      <c r="J2138" s="650" t="s">
        <v>2231</v>
      </c>
      <c r="K2138" s="650" t="s">
        <v>3828</v>
      </c>
      <c r="L2138" s="651">
        <v>23.46</v>
      </c>
      <c r="M2138" s="651">
        <v>23.46</v>
      </c>
      <c r="N2138" s="650">
        <v>1</v>
      </c>
      <c r="O2138" s="731">
        <v>1</v>
      </c>
      <c r="P2138" s="651"/>
      <c r="Q2138" s="666">
        <v>0</v>
      </c>
      <c r="R2138" s="650"/>
      <c r="S2138" s="666">
        <v>0</v>
      </c>
      <c r="T2138" s="731"/>
      <c r="U2138" s="689">
        <v>0</v>
      </c>
    </row>
    <row r="2139" spans="1:21" ht="14.4" customHeight="1" x14ac:dyDescent="0.3">
      <c r="A2139" s="649">
        <v>21</v>
      </c>
      <c r="B2139" s="650" t="s">
        <v>581</v>
      </c>
      <c r="C2139" s="650">
        <v>89301212</v>
      </c>
      <c r="D2139" s="729" t="s">
        <v>5559</v>
      </c>
      <c r="E2139" s="730" t="s">
        <v>3654</v>
      </c>
      <c r="F2139" s="650" t="s">
        <v>3625</v>
      </c>
      <c r="G2139" s="650" t="s">
        <v>4081</v>
      </c>
      <c r="H2139" s="650" t="s">
        <v>1839</v>
      </c>
      <c r="I2139" s="650" t="s">
        <v>3003</v>
      </c>
      <c r="J2139" s="650" t="s">
        <v>3571</v>
      </c>
      <c r="K2139" s="650" t="s">
        <v>3572</v>
      </c>
      <c r="L2139" s="651">
        <v>514.67999999999995</v>
      </c>
      <c r="M2139" s="651">
        <v>26248.680000000008</v>
      </c>
      <c r="N2139" s="650">
        <v>51</v>
      </c>
      <c r="O2139" s="731">
        <v>50.5</v>
      </c>
      <c r="P2139" s="651">
        <v>12352.320000000003</v>
      </c>
      <c r="Q2139" s="666">
        <v>0.47058823529411764</v>
      </c>
      <c r="R2139" s="650">
        <v>24</v>
      </c>
      <c r="S2139" s="666">
        <v>0.47058823529411764</v>
      </c>
      <c r="T2139" s="731">
        <v>23.5</v>
      </c>
      <c r="U2139" s="689">
        <v>0.46534653465346537</v>
      </c>
    </row>
    <row r="2140" spans="1:21" ht="14.4" customHeight="1" x14ac:dyDescent="0.3">
      <c r="A2140" s="649">
        <v>21</v>
      </c>
      <c r="B2140" s="650" t="s">
        <v>581</v>
      </c>
      <c r="C2140" s="650">
        <v>89301212</v>
      </c>
      <c r="D2140" s="729" t="s">
        <v>5559</v>
      </c>
      <c r="E2140" s="730" t="s">
        <v>3654</v>
      </c>
      <c r="F2140" s="650" t="s">
        <v>3625</v>
      </c>
      <c r="G2140" s="650" t="s">
        <v>3909</v>
      </c>
      <c r="H2140" s="650" t="s">
        <v>582</v>
      </c>
      <c r="I2140" s="650" t="s">
        <v>5369</v>
      </c>
      <c r="J2140" s="650" t="s">
        <v>5370</v>
      </c>
      <c r="K2140" s="650" t="s">
        <v>2940</v>
      </c>
      <c r="L2140" s="651">
        <v>492.45</v>
      </c>
      <c r="M2140" s="651">
        <v>492.45</v>
      </c>
      <c r="N2140" s="650">
        <v>1</v>
      </c>
      <c r="O2140" s="731">
        <v>0.5</v>
      </c>
      <c r="P2140" s="651">
        <v>492.45</v>
      </c>
      <c r="Q2140" s="666">
        <v>1</v>
      </c>
      <c r="R2140" s="650">
        <v>1</v>
      </c>
      <c r="S2140" s="666">
        <v>1</v>
      </c>
      <c r="T2140" s="731">
        <v>0.5</v>
      </c>
      <c r="U2140" s="689">
        <v>1</v>
      </c>
    </row>
    <row r="2141" spans="1:21" ht="14.4" customHeight="1" x14ac:dyDescent="0.3">
      <c r="A2141" s="649">
        <v>21</v>
      </c>
      <c r="B2141" s="650" t="s">
        <v>581</v>
      </c>
      <c r="C2141" s="650">
        <v>89301212</v>
      </c>
      <c r="D2141" s="729" t="s">
        <v>5559</v>
      </c>
      <c r="E2141" s="730" t="s">
        <v>3654</v>
      </c>
      <c r="F2141" s="650" t="s">
        <v>3625</v>
      </c>
      <c r="G2141" s="650" t="s">
        <v>3829</v>
      </c>
      <c r="H2141" s="650" t="s">
        <v>582</v>
      </c>
      <c r="I2141" s="650" t="s">
        <v>2344</v>
      </c>
      <c r="J2141" s="650" t="s">
        <v>946</v>
      </c>
      <c r="K2141" s="650" t="s">
        <v>3882</v>
      </c>
      <c r="L2141" s="651">
        <v>57.85</v>
      </c>
      <c r="M2141" s="651">
        <v>289.25</v>
      </c>
      <c r="N2141" s="650">
        <v>5</v>
      </c>
      <c r="O2141" s="731">
        <v>1.5</v>
      </c>
      <c r="P2141" s="651"/>
      <c r="Q2141" s="666">
        <v>0</v>
      </c>
      <c r="R2141" s="650"/>
      <c r="S2141" s="666">
        <v>0</v>
      </c>
      <c r="T2141" s="731"/>
      <c r="U2141" s="689">
        <v>0</v>
      </c>
    </row>
    <row r="2142" spans="1:21" ht="14.4" customHeight="1" x14ac:dyDescent="0.3">
      <c r="A2142" s="649">
        <v>21</v>
      </c>
      <c r="B2142" s="650" t="s">
        <v>581</v>
      </c>
      <c r="C2142" s="650">
        <v>89301212</v>
      </c>
      <c r="D2142" s="729" t="s">
        <v>5559</v>
      </c>
      <c r="E2142" s="730" t="s">
        <v>3654</v>
      </c>
      <c r="F2142" s="650" t="s">
        <v>3625</v>
      </c>
      <c r="G2142" s="650" t="s">
        <v>3883</v>
      </c>
      <c r="H2142" s="650" t="s">
        <v>582</v>
      </c>
      <c r="I2142" s="650" t="s">
        <v>4139</v>
      </c>
      <c r="J2142" s="650" t="s">
        <v>2453</v>
      </c>
      <c r="K2142" s="650" t="s">
        <v>4140</v>
      </c>
      <c r="L2142" s="651">
        <v>0</v>
      </c>
      <c r="M2142" s="651">
        <v>0</v>
      </c>
      <c r="N2142" s="650">
        <v>1</v>
      </c>
      <c r="O2142" s="731">
        <v>1</v>
      </c>
      <c r="P2142" s="651">
        <v>0</v>
      </c>
      <c r="Q2142" s="666"/>
      <c r="R2142" s="650">
        <v>1</v>
      </c>
      <c r="S2142" s="666">
        <v>1</v>
      </c>
      <c r="T2142" s="731">
        <v>1</v>
      </c>
      <c r="U2142" s="689">
        <v>1</v>
      </c>
    </row>
    <row r="2143" spans="1:21" ht="14.4" customHeight="1" x14ac:dyDescent="0.3">
      <c r="A2143" s="649">
        <v>21</v>
      </c>
      <c r="B2143" s="650" t="s">
        <v>581</v>
      </c>
      <c r="C2143" s="650">
        <v>89301212</v>
      </c>
      <c r="D2143" s="729" t="s">
        <v>5559</v>
      </c>
      <c r="E2143" s="730" t="s">
        <v>3654</v>
      </c>
      <c r="F2143" s="650" t="s">
        <v>3625</v>
      </c>
      <c r="G2143" s="650" t="s">
        <v>3883</v>
      </c>
      <c r="H2143" s="650" t="s">
        <v>582</v>
      </c>
      <c r="I2143" s="650" t="s">
        <v>3884</v>
      </c>
      <c r="J2143" s="650" t="s">
        <v>2453</v>
      </c>
      <c r="K2143" s="650" t="s">
        <v>2518</v>
      </c>
      <c r="L2143" s="651">
        <v>98.31</v>
      </c>
      <c r="M2143" s="651">
        <v>98.31</v>
      </c>
      <c r="N2143" s="650">
        <v>1</v>
      </c>
      <c r="O2143" s="731">
        <v>0.5</v>
      </c>
      <c r="P2143" s="651">
        <v>98.31</v>
      </c>
      <c r="Q2143" s="666">
        <v>1</v>
      </c>
      <c r="R2143" s="650">
        <v>1</v>
      </c>
      <c r="S2143" s="666">
        <v>1</v>
      </c>
      <c r="T2143" s="731">
        <v>0.5</v>
      </c>
      <c r="U2143" s="689">
        <v>1</v>
      </c>
    </row>
    <row r="2144" spans="1:21" ht="14.4" customHeight="1" x14ac:dyDescent="0.3">
      <c r="A2144" s="649">
        <v>21</v>
      </c>
      <c r="B2144" s="650" t="s">
        <v>581</v>
      </c>
      <c r="C2144" s="650">
        <v>89301212</v>
      </c>
      <c r="D2144" s="729" t="s">
        <v>5559</v>
      </c>
      <c r="E2144" s="730" t="s">
        <v>3654</v>
      </c>
      <c r="F2144" s="650" t="s">
        <v>3625</v>
      </c>
      <c r="G2144" s="650" t="s">
        <v>3831</v>
      </c>
      <c r="H2144" s="650" t="s">
        <v>1839</v>
      </c>
      <c r="I2144" s="650" t="s">
        <v>1878</v>
      </c>
      <c r="J2144" s="650" t="s">
        <v>1879</v>
      </c>
      <c r="K2144" s="650" t="s">
        <v>1880</v>
      </c>
      <c r="L2144" s="651">
        <v>32.74</v>
      </c>
      <c r="M2144" s="651">
        <v>32.74</v>
      </c>
      <c r="N2144" s="650">
        <v>1</v>
      </c>
      <c r="O2144" s="731">
        <v>1</v>
      </c>
      <c r="P2144" s="651"/>
      <c r="Q2144" s="666">
        <v>0</v>
      </c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21</v>
      </c>
      <c r="B2145" s="650" t="s">
        <v>581</v>
      </c>
      <c r="C2145" s="650">
        <v>89301212</v>
      </c>
      <c r="D2145" s="729" t="s">
        <v>5559</v>
      </c>
      <c r="E2145" s="730" t="s">
        <v>3654</v>
      </c>
      <c r="F2145" s="650" t="s">
        <v>3625</v>
      </c>
      <c r="G2145" s="650" t="s">
        <v>3831</v>
      </c>
      <c r="H2145" s="650" t="s">
        <v>1839</v>
      </c>
      <c r="I2145" s="650" t="s">
        <v>4163</v>
      </c>
      <c r="J2145" s="650" t="s">
        <v>1895</v>
      </c>
      <c r="K2145" s="650" t="s">
        <v>4164</v>
      </c>
      <c r="L2145" s="651">
        <v>49.12</v>
      </c>
      <c r="M2145" s="651">
        <v>98.24</v>
      </c>
      <c r="N2145" s="650">
        <v>2</v>
      </c>
      <c r="O2145" s="731">
        <v>0.5</v>
      </c>
      <c r="P2145" s="651">
        <v>98.24</v>
      </c>
      <c r="Q2145" s="666">
        <v>1</v>
      </c>
      <c r="R2145" s="650">
        <v>2</v>
      </c>
      <c r="S2145" s="666">
        <v>1</v>
      </c>
      <c r="T2145" s="731">
        <v>0.5</v>
      </c>
      <c r="U2145" s="689">
        <v>1</v>
      </c>
    </row>
    <row r="2146" spans="1:21" ht="14.4" customHeight="1" x14ac:dyDescent="0.3">
      <c r="A2146" s="649">
        <v>21</v>
      </c>
      <c r="B2146" s="650" t="s">
        <v>581</v>
      </c>
      <c r="C2146" s="650">
        <v>89301212</v>
      </c>
      <c r="D2146" s="729" t="s">
        <v>5559</v>
      </c>
      <c r="E2146" s="730" t="s">
        <v>3654</v>
      </c>
      <c r="F2146" s="650" t="s">
        <v>3625</v>
      </c>
      <c r="G2146" s="650" t="s">
        <v>3831</v>
      </c>
      <c r="H2146" s="650" t="s">
        <v>1839</v>
      </c>
      <c r="I2146" s="650" t="s">
        <v>1920</v>
      </c>
      <c r="J2146" s="650" t="s">
        <v>1917</v>
      </c>
      <c r="K2146" s="650" t="s">
        <v>2826</v>
      </c>
      <c r="L2146" s="651">
        <v>98.23</v>
      </c>
      <c r="M2146" s="651">
        <v>196.46</v>
      </c>
      <c r="N2146" s="650">
        <v>2</v>
      </c>
      <c r="O2146" s="731">
        <v>2</v>
      </c>
      <c r="P2146" s="651"/>
      <c r="Q2146" s="666">
        <v>0</v>
      </c>
      <c r="R2146" s="650"/>
      <c r="S2146" s="666">
        <v>0</v>
      </c>
      <c r="T2146" s="731"/>
      <c r="U2146" s="689">
        <v>0</v>
      </c>
    </row>
    <row r="2147" spans="1:21" ht="14.4" customHeight="1" x14ac:dyDescent="0.3">
      <c r="A2147" s="649">
        <v>21</v>
      </c>
      <c r="B2147" s="650" t="s">
        <v>581</v>
      </c>
      <c r="C2147" s="650">
        <v>89301212</v>
      </c>
      <c r="D2147" s="729" t="s">
        <v>5559</v>
      </c>
      <c r="E2147" s="730" t="s">
        <v>3654</v>
      </c>
      <c r="F2147" s="650" t="s">
        <v>3625</v>
      </c>
      <c r="G2147" s="650" t="s">
        <v>3831</v>
      </c>
      <c r="H2147" s="650" t="s">
        <v>1839</v>
      </c>
      <c r="I2147" s="650" t="s">
        <v>4039</v>
      </c>
      <c r="J2147" s="650" t="s">
        <v>1917</v>
      </c>
      <c r="K2147" s="650" t="s">
        <v>4040</v>
      </c>
      <c r="L2147" s="651">
        <v>163.72999999999999</v>
      </c>
      <c r="M2147" s="651">
        <v>163.72999999999999</v>
      </c>
      <c r="N2147" s="650">
        <v>1</v>
      </c>
      <c r="O2147" s="731">
        <v>1</v>
      </c>
      <c r="P2147" s="651"/>
      <c r="Q2147" s="666">
        <v>0</v>
      </c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21</v>
      </c>
      <c r="B2148" s="650" t="s">
        <v>581</v>
      </c>
      <c r="C2148" s="650">
        <v>89301212</v>
      </c>
      <c r="D2148" s="729" t="s">
        <v>5559</v>
      </c>
      <c r="E2148" s="730" t="s">
        <v>3654</v>
      </c>
      <c r="F2148" s="650" t="s">
        <v>3625</v>
      </c>
      <c r="G2148" s="650" t="s">
        <v>3832</v>
      </c>
      <c r="H2148" s="650" t="s">
        <v>582</v>
      </c>
      <c r="I2148" s="650" t="s">
        <v>1223</v>
      </c>
      <c r="J2148" s="650" t="s">
        <v>1130</v>
      </c>
      <c r="K2148" s="650" t="s">
        <v>1224</v>
      </c>
      <c r="L2148" s="651">
        <v>60.97</v>
      </c>
      <c r="M2148" s="651">
        <v>60.97</v>
      </c>
      <c r="N2148" s="650">
        <v>1</v>
      </c>
      <c r="O2148" s="731">
        <v>1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21</v>
      </c>
      <c r="B2149" s="650" t="s">
        <v>581</v>
      </c>
      <c r="C2149" s="650">
        <v>89301212</v>
      </c>
      <c r="D2149" s="729" t="s">
        <v>5559</v>
      </c>
      <c r="E2149" s="730" t="s">
        <v>3654</v>
      </c>
      <c r="F2149" s="650" t="s">
        <v>3625</v>
      </c>
      <c r="G2149" s="650" t="s">
        <v>4655</v>
      </c>
      <c r="H2149" s="650" t="s">
        <v>582</v>
      </c>
      <c r="I2149" s="650" t="s">
        <v>4656</v>
      </c>
      <c r="J2149" s="650" t="s">
        <v>4657</v>
      </c>
      <c r="K2149" s="650" t="s">
        <v>4658</v>
      </c>
      <c r="L2149" s="651">
        <v>489.48</v>
      </c>
      <c r="M2149" s="651">
        <v>489.48</v>
      </c>
      <c r="N2149" s="650">
        <v>1</v>
      </c>
      <c r="O2149" s="731">
        <v>1</v>
      </c>
      <c r="P2149" s="651"/>
      <c r="Q2149" s="666">
        <v>0</v>
      </c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21</v>
      </c>
      <c r="B2150" s="650" t="s">
        <v>581</v>
      </c>
      <c r="C2150" s="650">
        <v>89301212</v>
      </c>
      <c r="D2150" s="729" t="s">
        <v>5559</v>
      </c>
      <c r="E2150" s="730" t="s">
        <v>3654</v>
      </c>
      <c r="F2150" s="650" t="s">
        <v>3625</v>
      </c>
      <c r="G2150" s="650" t="s">
        <v>5371</v>
      </c>
      <c r="H2150" s="650" t="s">
        <v>582</v>
      </c>
      <c r="I2150" s="650" t="s">
        <v>5372</v>
      </c>
      <c r="J2150" s="650" t="s">
        <v>5373</v>
      </c>
      <c r="K2150" s="650" t="s">
        <v>5374</v>
      </c>
      <c r="L2150" s="651">
        <v>0</v>
      </c>
      <c r="M2150" s="651">
        <v>0</v>
      </c>
      <c r="N2150" s="650">
        <v>1</v>
      </c>
      <c r="O2150" s="731">
        <v>1</v>
      </c>
      <c r="P2150" s="651"/>
      <c r="Q2150" s="666"/>
      <c r="R2150" s="650"/>
      <c r="S2150" s="666">
        <v>0</v>
      </c>
      <c r="T2150" s="731"/>
      <c r="U2150" s="689">
        <v>0</v>
      </c>
    </row>
    <row r="2151" spans="1:21" ht="14.4" customHeight="1" x14ac:dyDescent="0.3">
      <c r="A2151" s="649">
        <v>21</v>
      </c>
      <c r="B2151" s="650" t="s">
        <v>581</v>
      </c>
      <c r="C2151" s="650">
        <v>89301212</v>
      </c>
      <c r="D2151" s="729" t="s">
        <v>5559</v>
      </c>
      <c r="E2151" s="730" t="s">
        <v>3654</v>
      </c>
      <c r="F2151" s="650" t="s">
        <v>3625</v>
      </c>
      <c r="G2151" s="650" t="s">
        <v>4393</v>
      </c>
      <c r="H2151" s="650" t="s">
        <v>582</v>
      </c>
      <c r="I2151" s="650" t="s">
        <v>4667</v>
      </c>
      <c r="J2151" s="650" t="s">
        <v>4473</v>
      </c>
      <c r="K2151" s="650" t="s">
        <v>4668</v>
      </c>
      <c r="L2151" s="651">
        <v>167.42</v>
      </c>
      <c r="M2151" s="651">
        <v>502.26</v>
      </c>
      <c r="N2151" s="650">
        <v>3</v>
      </c>
      <c r="O2151" s="731">
        <v>1</v>
      </c>
      <c r="P2151" s="651"/>
      <c r="Q2151" s="666">
        <v>0</v>
      </c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21</v>
      </c>
      <c r="B2152" s="650" t="s">
        <v>581</v>
      </c>
      <c r="C2152" s="650">
        <v>89301212</v>
      </c>
      <c r="D2152" s="729" t="s">
        <v>5559</v>
      </c>
      <c r="E2152" s="730" t="s">
        <v>3654</v>
      </c>
      <c r="F2152" s="650" t="s">
        <v>3625</v>
      </c>
      <c r="G2152" s="650" t="s">
        <v>4393</v>
      </c>
      <c r="H2152" s="650" t="s">
        <v>582</v>
      </c>
      <c r="I2152" s="650" t="s">
        <v>1406</v>
      </c>
      <c r="J2152" s="650" t="s">
        <v>4839</v>
      </c>
      <c r="K2152" s="650" t="s">
        <v>4668</v>
      </c>
      <c r="L2152" s="651">
        <v>0</v>
      </c>
      <c r="M2152" s="651">
        <v>0</v>
      </c>
      <c r="N2152" s="650">
        <v>3</v>
      </c>
      <c r="O2152" s="731">
        <v>1.5</v>
      </c>
      <c r="P2152" s="651"/>
      <c r="Q2152" s="666"/>
      <c r="R2152" s="650"/>
      <c r="S2152" s="666">
        <v>0</v>
      </c>
      <c r="T2152" s="731"/>
      <c r="U2152" s="689">
        <v>0</v>
      </c>
    </row>
    <row r="2153" spans="1:21" ht="14.4" customHeight="1" x14ac:dyDescent="0.3">
      <c r="A2153" s="649">
        <v>21</v>
      </c>
      <c r="B2153" s="650" t="s">
        <v>581</v>
      </c>
      <c r="C2153" s="650">
        <v>89301212</v>
      </c>
      <c r="D2153" s="729" t="s">
        <v>5559</v>
      </c>
      <c r="E2153" s="730" t="s">
        <v>3654</v>
      </c>
      <c r="F2153" s="650" t="s">
        <v>3625</v>
      </c>
      <c r="G2153" s="650" t="s">
        <v>4393</v>
      </c>
      <c r="H2153" s="650" t="s">
        <v>582</v>
      </c>
      <c r="I2153" s="650" t="s">
        <v>5375</v>
      </c>
      <c r="J2153" s="650" t="s">
        <v>4839</v>
      </c>
      <c r="K2153" s="650" t="s">
        <v>4474</v>
      </c>
      <c r="L2153" s="651">
        <v>0</v>
      </c>
      <c r="M2153" s="651">
        <v>0</v>
      </c>
      <c r="N2153" s="650">
        <v>2</v>
      </c>
      <c r="O2153" s="731">
        <v>1.5</v>
      </c>
      <c r="P2153" s="651">
        <v>0</v>
      </c>
      <c r="Q2153" s="666"/>
      <c r="R2153" s="650">
        <v>1</v>
      </c>
      <c r="S2153" s="666">
        <v>0.5</v>
      </c>
      <c r="T2153" s="731">
        <v>0.5</v>
      </c>
      <c r="U2153" s="689">
        <v>0.33333333333333331</v>
      </c>
    </row>
    <row r="2154" spans="1:21" ht="14.4" customHeight="1" x14ac:dyDescent="0.3">
      <c r="A2154" s="649">
        <v>21</v>
      </c>
      <c r="B2154" s="650" t="s">
        <v>581</v>
      </c>
      <c r="C2154" s="650">
        <v>89301212</v>
      </c>
      <c r="D2154" s="729" t="s">
        <v>5559</v>
      </c>
      <c r="E2154" s="730" t="s">
        <v>3654</v>
      </c>
      <c r="F2154" s="650" t="s">
        <v>3625</v>
      </c>
      <c r="G2154" s="650" t="s">
        <v>4772</v>
      </c>
      <c r="H2154" s="650" t="s">
        <v>1839</v>
      </c>
      <c r="I2154" s="650" t="s">
        <v>4773</v>
      </c>
      <c r="J2154" s="650" t="s">
        <v>4774</v>
      </c>
      <c r="K2154" s="650" t="s">
        <v>3001</v>
      </c>
      <c r="L2154" s="651">
        <v>0</v>
      </c>
      <c r="M2154" s="651">
        <v>0</v>
      </c>
      <c r="N2154" s="650">
        <v>1</v>
      </c>
      <c r="O2154" s="731">
        <v>1</v>
      </c>
      <c r="P2154" s="651"/>
      <c r="Q2154" s="666"/>
      <c r="R2154" s="650"/>
      <c r="S2154" s="666">
        <v>0</v>
      </c>
      <c r="T2154" s="731"/>
      <c r="U2154" s="689">
        <v>0</v>
      </c>
    </row>
    <row r="2155" spans="1:21" ht="14.4" customHeight="1" x14ac:dyDescent="0.3">
      <c r="A2155" s="649">
        <v>21</v>
      </c>
      <c r="B2155" s="650" t="s">
        <v>581</v>
      </c>
      <c r="C2155" s="650">
        <v>89301212</v>
      </c>
      <c r="D2155" s="729" t="s">
        <v>5559</v>
      </c>
      <c r="E2155" s="730" t="s">
        <v>3654</v>
      </c>
      <c r="F2155" s="650" t="s">
        <v>3625</v>
      </c>
      <c r="G2155" s="650" t="s">
        <v>3836</v>
      </c>
      <c r="H2155" s="650" t="s">
        <v>582</v>
      </c>
      <c r="I2155" s="650" t="s">
        <v>4057</v>
      </c>
      <c r="J2155" s="650" t="s">
        <v>3839</v>
      </c>
      <c r="K2155" s="650" t="s">
        <v>977</v>
      </c>
      <c r="L2155" s="651">
        <v>0</v>
      </c>
      <c r="M2155" s="651">
        <v>0</v>
      </c>
      <c r="N2155" s="650">
        <v>1</v>
      </c>
      <c r="O2155" s="731">
        <v>1</v>
      </c>
      <c r="P2155" s="651"/>
      <c r="Q2155" s="666"/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21</v>
      </c>
      <c r="B2156" s="650" t="s">
        <v>581</v>
      </c>
      <c r="C2156" s="650">
        <v>89301212</v>
      </c>
      <c r="D2156" s="729" t="s">
        <v>5559</v>
      </c>
      <c r="E2156" s="730" t="s">
        <v>3654</v>
      </c>
      <c r="F2156" s="650" t="s">
        <v>3625</v>
      </c>
      <c r="G2156" s="650" t="s">
        <v>3836</v>
      </c>
      <c r="H2156" s="650" t="s">
        <v>582</v>
      </c>
      <c r="I2156" s="650" t="s">
        <v>3837</v>
      </c>
      <c r="J2156" s="650" t="s">
        <v>1734</v>
      </c>
      <c r="K2156" s="650" t="s">
        <v>980</v>
      </c>
      <c r="L2156" s="651">
        <v>0</v>
      </c>
      <c r="M2156" s="651">
        <v>0</v>
      </c>
      <c r="N2156" s="650">
        <v>1</v>
      </c>
      <c r="O2156" s="731">
        <v>0.5</v>
      </c>
      <c r="P2156" s="651"/>
      <c r="Q2156" s="666"/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21</v>
      </c>
      <c r="B2157" s="650" t="s">
        <v>581</v>
      </c>
      <c r="C2157" s="650">
        <v>89301212</v>
      </c>
      <c r="D2157" s="729" t="s">
        <v>5559</v>
      </c>
      <c r="E2157" s="730" t="s">
        <v>3654</v>
      </c>
      <c r="F2157" s="650" t="s">
        <v>3625</v>
      </c>
      <c r="G2157" s="650" t="s">
        <v>3836</v>
      </c>
      <c r="H2157" s="650" t="s">
        <v>582</v>
      </c>
      <c r="I2157" s="650" t="s">
        <v>1733</v>
      </c>
      <c r="J2157" s="650" t="s">
        <v>1734</v>
      </c>
      <c r="K2157" s="650" t="s">
        <v>980</v>
      </c>
      <c r="L2157" s="651">
        <v>0</v>
      </c>
      <c r="M2157" s="651">
        <v>0</v>
      </c>
      <c r="N2157" s="650">
        <v>1</v>
      </c>
      <c r="O2157" s="731">
        <v>1</v>
      </c>
      <c r="P2157" s="651">
        <v>0</v>
      </c>
      <c r="Q2157" s="666"/>
      <c r="R2157" s="650">
        <v>1</v>
      </c>
      <c r="S2157" s="666">
        <v>1</v>
      </c>
      <c r="T2157" s="731">
        <v>1</v>
      </c>
      <c r="U2157" s="689">
        <v>1</v>
      </c>
    </row>
    <row r="2158" spans="1:21" ht="14.4" customHeight="1" x14ac:dyDescent="0.3">
      <c r="A2158" s="649">
        <v>21</v>
      </c>
      <c r="B2158" s="650" t="s">
        <v>581</v>
      </c>
      <c r="C2158" s="650">
        <v>89301212</v>
      </c>
      <c r="D2158" s="729" t="s">
        <v>5559</v>
      </c>
      <c r="E2158" s="730" t="s">
        <v>3654</v>
      </c>
      <c r="F2158" s="650" t="s">
        <v>3625</v>
      </c>
      <c r="G2158" s="650" t="s">
        <v>3836</v>
      </c>
      <c r="H2158" s="650" t="s">
        <v>582</v>
      </c>
      <c r="I2158" s="650" t="s">
        <v>1733</v>
      </c>
      <c r="J2158" s="650" t="s">
        <v>3839</v>
      </c>
      <c r="K2158" s="650" t="s">
        <v>980</v>
      </c>
      <c r="L2158" s="651">
        <v>0</v>
      </c>
      <c r="M2158" s="651">
        <v>0</v>
      </c>
      <c r="N2158" s="650">
        <v>1</v>
      </c>
      <c r="O2158" s="731">
        <v>1</v>
      </c>
      <c r="P2158" s="651"/>
      <c r="Q2158" s="666"/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21</v>
      </c>
      <c r="B2159" s="650" t="s">
        <v>581</v>
      </c>
      <c r="C2159" s="650">
        <v>89301212</v>
      </c>
      <c r="D2159" s="729" t="s">
        <v>5559</v>
      </c>
      <c r="E2159" s="730" t="s">
        <v>3654</v>
      </c>
      <c r="F2159" s="650" t="s">
        <v>3625</v>
      </c>
      <c r="G2159" s="650" t="s">
        <v>3836</v>
      </c>
      <c r="H2159" s="650" t="s">
        <v>582</v>
      </c>
      <c r="I2159" s="650" t="s">
        <v>5376</v>
      </c>
      <c r="J2159" s="650" t="s">
        <v>3839</v>
      </c>
      <c r="K2159" s="650" t="s">
        <v>4477</v>
      </c>
      <c r="L2159" s="651">
        <v>0</v>
      </c>
      <c r="M2159" s="651">
        <v>0</v>
      </c>
      <c r="N2159" s="650">
        <v>1</v>
      </c>
      <c r="O2159" s="731">
        <v>0.5</v>
      </c>
      <c r="P2159" s="651">
        <v>0</v>
      </c>
      <c r="Q2159" s="666"/>
      <c r="R2159" s="650">
        <v>1</v>
      </c>
      <c r="S2159" s="666">
        <v>1</v>
      </c>
      <c r="T2159" s="731">
        <v>0.5</v>
      </c>
      <c r="U2159" s="689">
        <v>1</v>
      </c>
    </row>
    <row r="2160" spans="1:21" ht="14.4" customHeight="1" x14ac:dyDescent="0.3">
      <c r="A2160" s="649">
        <v>21</v>
      </c>
      <c r="B2160" s="650" t="s">
        <v>581</v>
      </c>
      <c r="C2160" s="650">
        <v>89301212</v>
      </c>
      <c r="D2160" s="729" t="s">
        <v>5559</v>
      </c>
      <c r="E2160" s="730" t="s">
        <v>3654</v>
      </c>
      <c r="F2160" s="650" t="s">
        <v>3625</v>
      </c>
      <c r="G2160" s="650" t="s">
        <v>3836</v>
      </c>
      <c r="H2160" s="650" t="s">
        <v>582</v>
      </c>
      <c r="I2160" s="650" t="s">
        <v>4324</v>
      </c>
      <c r="J2160" s="650" t="s">
        <v>4323</v>
      </c>
      <c r="K2160" s="650" t="s">
        <v>980</v>
      </c>
      <c r="L2160" s="651">
        <v>0</v>
      </c>
      <c r="M2160" s="651">
        <v>0</v>
      </c>
      <c r="N2160" s="650">
        <v>4</v>
      </c>
      <c r="O2160" s="731">
        <v>2</v>
      </c>
      <c r="P2160" s="651">
        <v>0</v>
      </c>
      <c r="Q2160" s="666"/>
      <c r="R2160" s="650">
        <v>4</v>
      </c>
      <c r="S2160" s="666">
        <v>1</v>
      </c>
      <c r="T2160" s="731">
        <v>2</v>
      </c>
      <c r="U2160" s="689">
        <v>1</v>
      </c>
    </row>
    <row r="2161" spans="1:21" ht="14.4" customHeight="1" x14ac:dyDescent="0.3">
      <c r="A2161" s="649">
        <v>21</v>
      </c>
      <c r="B2161" s="650" t="s">
        <v>581</v>
      </c>
      <c r="C2161" s="650">
        <v>89301212</v>
      </c>
      <c r="D2161" s="729" t="s">
        <v>5559</v>
      </c>
      <c r="E2161" s="730" t="s">
        <v>3654</v>
      </c>
      <c r="F2161" s="650" t="s">
        <v>3625</v>
      </c>
      <c r="G2161" s="650" t="s">
        <v>3836</v>
      </c>
      <c r="H2161" s="650" t="s">
        <v>582</v>
      </c>
      <c r="I2161" s="650" t="s">
        <v>3841</v>
      </c>
      <c r="J2161" s="650" t="s">
        <v>3839</v>
      </c>
      <c r="K2161" s="650" t="s">
        <v>1903</v>
      </c>
      <c r="L2161" s="651">
        <v>0</v>
      </c>
      <c r="M2161" s="651">
        <v>0</v>
      </c>
      <c r="N2161" s="650">
        <v>1</v>
      </c>
      <c r="O2161" s="731">
        <v>0.5</v>
      </c>
      <c r="P2161" s="651">
        <v>0</v>
      </c>
      <c r="Q2161" s="666"/>
      <c r="R2161" s="650">
        <v>1</v>
      </c>
      <c r="S2161" s="666">
        <v>1</v>
      </c>
      <c r="T2161" s="731">
        <v>0.5</v>
      </c>
      <c r="U2161" s="689">
        <v>1</v>
      </c>
    </row>
    <row r="2162" spans="1:21" ht="14.4" customHeight="1" x14ac:dyDescent="0.3">
      <c r="A2162" s="649">
        <v>21</v>
      </c>
      <c r="B2162" s="650" t="s">
        <v>581</v>
      </c>
      <c r="C2162" s="650">
        <v>89301212</v>
      </c>
      <c r="D2162" s="729" t="s">
        <v>5559</v>
      </c>
      <c r="E2162" s="730" t="s">
        <v>3654</v>
      </c>
      <c r="F2162" s="650" t="s">
        <v>3625</v>
      </c>
      <c r="G2162" s="650" t="s">
        <v>3836</v>
      </c>
      <c r="H2162" s="650" t="s">
        <v>582</v>
      </c>
      <c r="I2162" s="650" t="s">
        <v>3842</v>
      </c>
      <c r="J2162" s="650" t="s">
        <v>1734</v>
      </c>
      <c r="K2162" s="650" t="s">
        <v>3843</v>
      </c>
      <c r="L2162" s="651">
        <v>0</v>
      </c>
      <c r="M2162" s="651">
        <v>0</v>
      </c>
      <c r="N2162" s="650">
        <v>1</v>
      </c>
      <c r="O2162" s="731">
        <v>1</v>
      </c>
      <c r="P2162" s="651"/>
      <c r="Q2162" s="666"/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21</v>
      </c>
      <c r="B2163" s="650" t="s">
        <v>581</v>
      </c>
      <c r="C2163" s="650">
        <v>89301212</v>
      </c>
      <c r="D2163" s="729" t="s">
        <v>5559</v>
      </c>
      <c r="E2163" s="730" t="s">
        <v>3654</v>
      </c>
      <c r="F2163" s="650" t="s">
        <v>3625</v>
      </c>
      <c r="G2163" s="650" t="s">
        <v>5377</v>
      </c>
      <c r="H2163" s="650" t="s">
        <v>582</v>
      </c>
      <c r="I2163" s="650" t="s">
        <v>5378</v>
      </c>
      <c r="J2163" s="650" t="s">
        <v>5379</v>
      </c>
      <c r="K2163" s="650" t="s">
        <v>4361</v>
      </c>
      <c r="L2163" s="651">
        <v>19152.34</v>
      </c>
      <c r="M2163" s="651">
        <v>229828.08000000002</v>
      </c>
      <c r="N2163" s="650">
        <v>12</v>
      </c>
      <c r="O2163" s="731">
        <v>4</v>
      </c>
      <c r="P2163" s="651">
        <v>229828.08000000002</v>
      </c>
      <c r="Q2163" s="666">
        <v>1</v>
      </c>
      <c r="R2163" s="650">
        <v>12</v>
      </c>
      <c r="S2163" s="666">
        <v>1</v>
      </c>
      <c r="T2163" s="731">
        <v>4</v>
      </c>
      <c r="U2163" s="689">
        <v>1</v>
      </c>
    </row>
    <row r="2164" spans="1:21" ht="14.4" customHeight="1" x14ac:dyDescent="0.3">
      <c r="A2164" s="649">
        <v>21</v>
      </c>
      <c r="B2164" s="650" t="s">
        <v>581</v>
      </c>
      <c r="C2164" s="650">
        <v>89301212</v>
      </c>
      <c r="D2164" s="729" t="s">
        <v>5559</v>
      </c>
      <c r="E2164" s="730" t="s">
        <v>3654</v>
      </c>
      <c r="F2164" s="650" t="s">
        <v>3626</v>
      </c>
      <c r="G2164" s="650" t="s">
        <v>4058</v>
      </c>
      <c r="H2164" s="650" t="s">
        <v>582</v>
      </c>
      <c r="I2164" s="650" t="s">
        <v>4059</v>
      </c>
      <c r="J2164" s="650" t="s">
        <v>3640</v>
      </c>
      <c r="K2164" s="650"/>
      <c r="L2164" s="651">
        <v>0</v>
      </c>
      <c r="M2164" s="651">
        <v>0</v>
      </c>
      <c r="N2164" s="650">
        <v>15</v>
      </c>
      <c r="O2164" s="731">
        <v>15</v>
      </c>
      <c r="P2164" s="651">
        <v>0</v>
      </c>
      <c r="Q2164" s="666"/>
      <c r="R2164" s="650">
        <v>14</v>
      </c>
      <c r="S2164" s="666">
        <v>0.93333333333333335</v>
      </c>
      <c r="T2164" s="731">
        <v>14</v>
      </c>
      <c r="U2164" s="689">
        <v>0.93333333333333335</v>
      </c>
    </row>
    <row r="2165" spans="1:21" ht="14.4" customHeight="1" x14ac:dyDescent="0.3">
      <c r="A2165" s="649">
        <v>21</v>
      </c>
      <c r="B2165" s="650" t="s">
        <v>581</v>
      </c>
      <c r="C2165" s="650">
        <v>89301212</v>
      </c>
      <c r="D2165" s="729" t="s">
        <v>5559</v>
      </c>
      <c r="E2165" s="730" t="s">
        <v>3654</v>
      </c>
      <c r="F2165" s="650" t="s">
        <v>3626</v>
      </c>
      <c r="G2165" s="650" t="s">
        <v>4058</v>
      </c>
      <c r="H2165" s="650" t="s">
        <v>582</v>
      </c>
      <c r="I2165" s="650" t="s">
        <v>4932</v>
      </c>
      <c r="J2165" s="650" t="s">
        <v>3640</v>
      </c>
      <c r="K2165" s="650"/>
      <c r="L2165" s="651">
        <v>0</v>
      </c>
      <c r="M2165" s="651">
        <v>0</v>
      </c>
      <c r="N2165" s="650">
        <v>1</v>
      </c>
      <c r="O2165" s="731">
        <v>1</v>
      </c>
      <c r="P2165" s="651">
        <v>0</v>
      </c>
      <c r="Q2165" s="666"/>
      <c r="R2165" s="650">
        <v>1</v>
      </c>
      <c r="S2165" s="666">
        <v>1</v>
      </c>
      <c r="T2165" s="731">
        <v>1</v>
      </c>
      <c r="U2165" s="689">
        <v>1</v>
      </c>
    </row>
    <row r="2166" spans="1:21" ht="14.4" customHeight="1" x14ac:dyDescent="0.3">
      <c r="A2166" s="649">
        <v>21</v>
      </c>
      <c r="B2166" s="650" t="s">
        <v>581</v>
      </c>
      <c r="C2166" s="650">
        <v>89301212</v>
      </c>
      <c r="D2166" s="729" t="s">
        <v>5559</v>
      </c>
      <c r="E2166" s="730" t="s">
        <v>3654</v>
      </c>
      <c r="F2166" s="650" t="s">
        <v>3627</v>
      </c>
      <c r="G2166" s="650" t="s">
        <v>3844</v>
      </c>
      <c r="H2166" s="650" t="s">
        <v>582</v>
      </c>
      <c r="I2166" s="650" t="s">
        <v>3896</v>
      </c>
      <c r="J2166" s="650" t="s">
        <v>3897</v>
      </c>
      <c r="K2166" s="650" t="s">
        <v>3898</v>
      </c>
      <c r="L2166" s="651">
        <v>1000</v>
      </c>
      <c r="M2166" s="651">
        <v>5000</v>
      </c>
      <c r="N2166" s="650">
        <v>5</v>
      </c>
      <c r="O2166" s="731">
        <v>5</v>
      </c>
      <c r="P2166" s="651">
        <v>1000</v>
      </c>
      <c r="Q2166" s="666">
        <v>0.2</v>
      </c>
      <c r="R2166" s="650">
        <v>1</v>
      </c>
      <c r="S2166" s="666">
        <v>0.2</v>
      </c>
      <c r="T2166" s="731">
        <v>1</v>
      </c>
      <c r="U2166" s="689">
        <v>0.2</v>
      </c>
    </row>
    <row r="2167" spans="1:21" ht="14.4" customHeight="1" x14ac:dyDescent="0.3">
      <c r="A2167" s="649">
        <v>21</v>
      </c>
      <c r="B2167" s="650" t="s">
        <v>581</v>
      </c>
      <c r="C2167" s="650">
        <v>89301212</v>
      </c>
      <c r="D2167" s="729" t="s">
        <v>5559</v>
      </c>
      <c r="E2167" s="730" t="s">
        <v>3654</v>
      </c>
      <c r="F2167" s="650" t="s">
        <v>3627</v>
      </c>
      <c r="G2167" s="650" t="s">
        <v>4330</v>
      </c>
      <c r="H2167" s="650" t="s">
        <v>582</v>
      </c>
      <c r="I2167" s="650" t="s">
        <v>5148</v>
      </c>
      <c r="J2167" s="650" t="s">
        <v>5149</v>
      </c>
      <c r="K2167" s="650" t="s">
        <v>5150</v>
      </c>
      <c r="L2167" s="651">
        <v>1300</v>
      </c>
      <c r="M2167" s="651">
        <v>1300</v>
      </c>
      <c r="N2167" s="650">
        <v>1</v>
      </c>
      <c r="O2167" s="731">
        <v>1</v>
      </c>
      <c r="P2167" s="651"/>
      <c r="Q2167" s="666">
        <v>0</v>
      </c>
      <c r="R2167" s="650"/>
      <c r="S2167" s="666">
        <v>0</v>
      </c>
      <c r="T2167" s="731"/>
      <c r="U2167" s="689">
        <v>0</v>
      </c>
    </row>
    <row r="2168" spans="1:21" ht="14.4" customHeight="1" x14ac:dyDescent="0.3">
      <c r="A2168" s="649">
        <v>21</v>
      </c>
      <c r="B2168" s="650" t="s">
        <v>581</v>
      </c>
      <c r="C2168" s="650">
        <v>89301212</v>
      </c>
      <c r="D2168" s="729" t="s">
        <v>5559</v>
      </c>
      <c r="E2168" s="730" t="s">
        <v>3654</v>
      </c>
      <c r="F2168" s="650" t="s">
        <v>3627</v>
      </c>
      <c r="G2168" s="650" t="s">
        <v>4330</v>
      </c>
      <c r="H2168" s="650" t="s">
        <v>582</v>
      </c>
      <c r="I2168" s="650" t="s">
        <v>4331</v>
      </c>
      <c r="J2168" s="650" t="s">
        <v>4332</v>
      </c>
      <c r="K2168" s="650" t="s">
        <v>4333</v>
      </c>
      <c r="L2168" s="651">
        <v>1800</v>
      </c>
      <c r="M2168" s="651">
        <v>27000</v>
      </c>
      <c r="N2168" s="650">
        <v>15</v>
      </c>
      <c r="O2168" s="731">
        <v>14</v>
      </c>
      <c r="P2168" s="651">
        <v>7200</v>
      </c>
      <c r="Q2168" s="666">
        <v>0.26666666666666666</v>
      </c>
      <c r="R2168" s="650">
        <v>4</v>
      </c>
      <c r="S2168" s="666">
        <v>0.26666666666666666</v>
      </c>
      <c r="T2168" s="731">
        <v>4</v>
      </c>
      <c r="U2168" s="689">
        <v>0.2857142857142857</v>
      </c>
    </row>
    <row r="2169" spans="1:21" ht="14.4" customHeight="1" x14ac:dyDescent="0.3">
      <c r="A2169" s="649">
        <v>21</v>
      </c>
      <c r="B2169" s="650" t="s">
        <v>581</v>
      </c>
      <c r="C2169" s="650">
        <v>89301212</v>
      </c>
      <c r="D2169" s="729" t="s">
        <v>5559</v>
      </c>
      <c r="E2169" s="730" t="s">
        <v>3655</v>
      </c>
      <c r="F2169" s="650" t="s">
        <v>3625</v>
      </c>
      <c r="G2169" s="650" t="s">
        <v>5380</v>
      </c>
      <c r="H2169" s="650" t="s">
        <v>582</v>
      </c>
      <c r="I2169" s="650" t="s">
        <v>5381</v>
      </c>
      <c r="J2169" s="650" t="s">
        <v>5382</v>
      </c>
      <c r="K2169" s="650" t="s">
        <v>5383</v>
      </c>
      <c r="L2169" s="651">
        <v>304.5</v>
      </c>
      <c r="M2169" s="651">
        <v>609</v>
      </c>
      <c r="N2169" s="650">
        <v>2</v>
      </c>
      <c r="O2169" s="731">
        <v>2</v>
      </c>
      <c r="P2169" s="651"/>
      <c r="Q2169" s="666">
        <v>0</v>
      </c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21</v>
      </c>
      <c r="B2170" s="650" t="s">
        <v>581</v>
      </c>
      <c r="C2170" s="650">
        <v>89301212</v>
      </c>
      <c r="D2170" s="729" t="s">
        <v>5559</v>
      </c>
      <c r="E2170" s="730" t="s">
        <v>3655</v>
      </c>
      <c r="F2170" s="650" t="s">
        <v>3625</v>
      </c>
      <c r="G2170" s="650" t="s">
        <v>5384</v>
      </c>
      <c r="H2170" s="650" t="s">
        <v>582</v>
      </c>
      <c r="I2170" s="650" t="s">
        <v>5385</v>
      </c>
      <c r="J2170" s="650" t="s">
        <v>5386</v>
      </c>
      <c r="K2170" s="650" t="s">
        <v>5387</v>
      </c>
      <c r="L2170" s="651">
        <v>0</v>
      </c>
      <c r="M2170" s="651">
        <v>0</v>
      </c>
      <c r="N2170" s="650">
        <v>4</v>
      </c>
      <c r="O2170" s="731">
        <v>2</v>
      </c>
      <c r="P2170" s="651">
        <v>0</v>
      </c>
      <c r="Q2170" s="666"/>
      <c r="R2170" s="650">
        <v>4</v>
      </c>
      <c r="S2170" s="666">
        <v>1</v>
      </c>
      <c r="T2170" s="731">
        <v>2</v>
      </c>
      <c r="U2170" s="689">
        <v>1</v>
      </c>
    </row>
    <row r="2171" spans="1:21" ht="14.4" customHeight="1" x14ac:dyDescent="0.3">
      <c r="A2171" s="649">
        <v>21</v>
      </c>
      <c r="B2171" s="650" t="s">
        <v>581</v>
      </c>
      <c r="C2171" s="650">
        <v>89301212</v>
      </c>
      <c r="D2171" s="729" t="s">
        <v>5559</v>
      </c>
      <c r="E2171" s="730" t="s">
        <v>3655</v>
      </c>
      <c r="F2171" s="650" t="s">
        <v>3625</v>
      </c>
      <c r="G2171" s="650" t="s">
        <v>5384</v>
      </c>
      <c r="H2171" s="650" t="s">
        <v>582</v>
      </c>
      <c r="I2171" s="650" t="s">
        <v>5388</v>
      </c>
      <c r="J2171" s="650" t="s">
        <v>5389</v>
      </c>
      <c r="K2171" s="650" t="s">
        <v>5387</v>
      </c>
      <c r="L2171" s="651">
        <v>0</v>
      </c>
      <c r="M2171" s="651">
        <v>0</v>
      </c>
      <c r="N2171" s="650">
        <v>1</v>
      </c>
      <c r="O2171" s="731">
        <v>1</v>
      </c>
      <c r="P2171" s="651"/>
      <c r="Q2171" s="666"/>
      <c r="R2171" s="650"/>
      <c r="S2171" s="666">
        <v>0</v>
      </c>
      <c r="T2171" s="731"/>
      <c r="U2171" s="689">
        <v>0</v>
      </c>
    </row>
    <row r="2172" spans="1:21" ht="14.4" customHeight="1" x14ac:dyDescent="0.3">
      <c r="A2172" s="649">
        <v>21</v>
      </c>
      <c r="B2172" s="650" t="s">
        <v>581</v>
      </c>
      <c r="C2172" s="650">
        <v>89301212</v>
      </c>
      <c r="D2172" s="729" t="s">
        <v>5559</v>
      </c>
      <c r="E2172" s="730" t="s">
        <v>3655</v>
      </c>
      <c r="F2172" s="650" t="s">
        <v>3625</v>
      </c>
      <c r="G2172" s="650" t="s">
        <v>3707</v>
      </c>
      <c r="H2172" s="650" t="s">
        <v>582</v>
      </c>
      <c r="I2172" s="650" t="s">
        <v>5390</v>
      </c>
      <c r="J2172" s="650" t="s">
        <v>5391</v>
      </c>
      <c r="K2172" s="650" t="s">
        <v>2557</v>
      </c>
      <c r="L2172" s="651">
        <v>356.47</v>
      </c>
      <c r="M2172" s="651">
        <v>356.47</v>
      </c>
      <c r="N2172" s="650">
        <v>1</v>
      </c>
      <c r="O2172" s="731">
        <v>0.5</v>
      </c>
      <c r="P2172" s="651">
        <v>356.47</v>
      </c>
      <c r="Q2172" s="666">
        <v>1</v>
      </c>
      <c r="R2172" s="650">
        <v>1</v>
      </c>
      <c r="S2172" s="666">
        <v>1</v>
      </c>
      <c r="T2172" s="731">
        <v>0.5</v>
      </c>
      <c r="U2172" s="689">
        <v>1</v>
      </c>
    </row>
    <row r="2173" spans="1:21" ht="14.4" customHeight="1" x14ac:dyDescent="0.3">
      <c r="A2173" s="649">
        <v>21</v>
      </c>
      <c r="B2173" s="650" t="s">
        <v>581</v>
      </c>
      <c r="C2173" s="650">
        <v>89301212</v>
      </c>
      <c r="D2173" s="729" t="s">
        <v>5559</v>
      </c>
      <c r="E2173" s="730" t="s">
        <v>3655</v>
      </c>
      <c r="F2173" s="650" t="s">
        <v>3625</v>
      </c>
      <c r="G2173" s="650" t="s">
        <v>5182</v>
      </c>
      <c r="H2173" s="650" t="s">
        <v>582</v>
      </c>
      <c r="I2173" s="650" t="s">
        <v>5183</v>
      </c>
      <c r="J2173" s="650" t="s">
        <v>5184</v>
      </c>
      <c r="K2173" s="650" t="s">
        <v>5185</v>
      </c>
      <c r="L2173" s="651">
        <v>0</v>
      </c>
      <c r="M2173" s="651">
        <v>0</v>
      </c>
      <c r="N2173" s="650">
        <v>3</v>
      </c>
      <c r="O2173" s="731">
        <v>2</v>
      </c>
      <c r="P2173" s="651">
        <v>0</v>
      </c>
      <c r="Q2173" s="666"/>
      <c r="R2173" s="650">
        <v>3</v>
      </c>
      <c r="S2173" s="666">
        <v>1</v>
      </c>
      <c r="T2173" s="731">
        <v>2</v>
      </c>
      <c r="U2173" s="689">
        <v>1</v>
      </c>
    </row>
    <row r="2174" spans="1:21" ht="14.4" customHeight="1" x14ac:dyDescent="0.3">
      <c r="A2174" s="649">
        <v>21</v>
      </c>
      <c r="B2174" s="650" t="s">
        <v>581</v>
      </c>
      <c r="C2174" s="650">
        <v>89301212</v>
      </c>
      <c r="D2174" s="729" t="s">
        <v>5559</v>
      </c>
      <c r="E2174" s="730" t="s">
        <v>3655</v>
      </c>
      <c r="F2174" s="650" t="s">
        <v>3625</v>
      </c>
      <c r="G2174" s="650" t="s">
        <v>3944</v>
      </c>
      <c r="H2174" s="650" t="s">
        <v>582</v>
      </c>
      <c r="I2174" s="650" t="s">
        <v>3036</v>
      </c>
      <c r="J2174" s="650" t="s">
        <v>3037</v>
      </c>
      <c r="K2174" s="650" t="s">
        <v>3945</v>
      </c>
      <c r="L2174" s="651">
        <v>83.09</v>
      </c>
      <c r="M2174" s="651">
        <v>166.18</v>
      </c>
      <c r="N2174" s="650">
        <v>2</v>
      </c>
      <c r="O2174" s="731">
        <v>1</v>
      </c>
      <c r="P2174" s="651">
        <v>166.18</v>
      </c>
      <c r="Q2174" s="666">
        <v>1</v>
      </c>
      <c r="R2174" s="650">
        <v>2</v>
      </c>
      <c r="S2174" s="666">
        <v>1</v>
      </c>
      <c r="T2174" s="731">
        <v>1</v>
      </c>
      <c r="U2174" s="689">
        <v>1</v>
      </c>
    </row>
    <row r="2175" spans="1:21" ht="14.4" customHeight="1" x14ac:dyDescent="0.3">
      <c r="A2175" s="649">
        <v>21</v>
      </c>
      <c r="B2175" s="650" t="s">
        <v>581</v>
      </c>
      <c r="C2175" s="650">
        <v>89301212</v>
      </c>
      <c r="D2175" s="729" t="s">
        <v>5559</v>
      </c>
      <c r="E2175" s="730" t="s">
        <v>3655</v>
      </c>
      <c r="F2175" s="650" t="s">
        <v>3625</v>
      </c>
      <c r="G2175" s="650" t="s">
        <v>5345</v>
      </c>
      <c r="H2175" s="650" t="s">
        <v>582</v>
      </c>
      <c r="I2175" s="650" t="s">
        <v>5392</v>
      </c>
      <c r="J2175" s="650" t="s">
        <v>5393</v>
      </c>
      <c r="K2175" s="650" t="s">
        <v>5387</v>
      </c>
      <c r="L2175" s="651">
        <v>0</v>
      </c>
      <c r="M2175" s="651">
        <v>0</v>
      </c>
      <c r="N2175" s="650">
        <v>1</v>
      </c>
      <c r="O2175" s="731">
        <v>1</v>
      </c>
      <c r="P2175" s="651"/>
      <c r="Q2175" s="666"/>
      <c r="R2175" s="650"/>
      <c r="S2175" s="666">
        <v>0</v>
      </c>
      <c r="T2175" s="731"/>
      <c r="U2175" s="689">
        <v>0</v>
      </c>
    </row>
    <row r="2176" spans="1:21" ht="14.4" customHeight="1" x14ac:dyDescent="0.3">
      <c r="A2176" s="649">
        <v>21</v>
      </c>
      <c r="B2176" s="650" t="s">
        <v>581</v>
      </c>
      <c r="C2176" s="650">
        <v>89301212</v>
      </c>
      <c r="D2176" s="729" t="s">
        <v>5559</v>
      </c>
      <c r="E2176" s="730" t="s">
        <v>3655</v>
      </c>
      <c r="F2176" s="650" t="s">
        <v>3625</v>
      </c>
      <c r="G2176" s="650" t="s">
        <v>5394</v>
      </c>
      <c r="H2176" s="650" t="s">
        <v>582</v>
      </c>
      <c r="I2176" s="650" t="s">
        <v>5395</v>
      </c>
      <c r="J2176" s="650" t="s">
        <v>2399</v>
      </c>
      <c r="K2176" s="650" t="s">
        <v>4989</v>
      </c>
      <c r="L2176" s="651">
        <v>0</v>
      </c>
      <c r="M2176" s="651">
        <v>0</v>
      </c>
      <c r="N2176" s="650">
        <v>1</v>
      </c>
      <c r="O2176" s="731">
        <v>1</v>
      </c>
      <c r="P2176" s="651">
        <v>0</v>
      </c>
      <c r="Q2176" s="666"/>
      <c r="R2176" s="650">
        <v>1</v>
      </c>
      <c r="S2176" s="666">
        <v>1</v>
      </c>
      <c r="T2176" s="731">
        <v>1</v>
      </c>
      <c r="U2176" s="689">
        <v>1</v>
      </c>
    </row>
    <row r="2177" spans="1:21" ht="14.4" customHeight="1" x14ac:dyDescent="0.3">
      <c r="A2177" s="649">
        <v>21</v>
      </c>
      <c r="B2177" s="650" t="s">
        <v>581</v>
      </c>
      <c r="C2177" s="650">
        <v>89301212</v>
      </c>
      <c r="D2177" s="729" t="s">
        <v>5559</v>
      </c>
      <c r="E2177" s="730" t="s">
        <v>3655</v>
      </c>
      <c r="F2177" s="650" t="s">
        <v>3625</v>
      </c>
      <c r="G2177" s="650" t="s">
        <v>4417</v>
      </c>
      <c r="H2177" s="650" t="s">
        <v>582</v>
      </c>
      <c r="I2177" s="650" t="s">
        <v>5396</v>
      </c>
      <c r="J2177" s="650" t="s">
        <v>5397</v>
      </c>
      <c r="K2177" s="650" t="s">
        <v>2833</v>
      </c>
      <c r="L2177" s="651">
        <v>236.01</v>
      </c>
      <c r="M2177" s="651">
        <v>472.02</v>
      </c>
      <c r="N2177" s="650">
        <v>2</v>
      </c>
      <c r="O2177" s="731">
        <v>0.5</v>
      </c>
      <c r="P2177" s="651">
        <v>472.02</v>
      </c>
      <c r="Q2177" s="666">
        <v>1</v>
      </c>
      <c r="R2177" s="650">
        <v>2</v>
      </c>
      <c r="S2177" s="666">
        <v>1</v>
      </c>
      <c r="T2177" s="731">
        <v>0.5</v>
      </c>
      <c r="U2177" s="689">
        <v>1</v>
      </c>
    </row>
    <row r="2178" spans="1:21" ht="14.4" customHeight="1" x14ac:dyDescent="0.3">
      <c r="A2178" s="649">
        <v>21</v>
      </c>
      <c r="B2178" s="650" t="s">
        <v>581</v>
      </c>
      <c r="C2178" s="650">
        <v>89301212</v>
      </c>
      <c r="D2178" s="729" t="s">
        <v>5559</v>
      </c>
      <c r="E2178" s="730" t="s">
        <v>3655</v>
      </c>
      <c r="F2178" s="650" t="s">
        <v>3625</v>
      </c>
      <c r="G2178" s="650" t="s">
        <v>4869</v>
      </c>
      <c r="H2178" s="650" t="s">
        <v>582</v>
      </c>
      <c r="I2178" s="650" t="s">
        <v>5398</v>
      </c>
      <c r="J2178" s="650" t="s">
        <v>4871</v>
      </c>
      <c r="K2178" s="650" t="s">
        <v>5399</v>
      </c>
      <c r="L2178" s="651">
        <v>0</v>
      </c>
      <c r="M2178" s="651">
        <v>0</v>
      </c>
      <c r="N2178" s="650">
        <v>2</v>
      </c>
      <c r="O2178" s="731">
        <v>2</v>
      </c>
      <c r="P2178" s="651">
        <v>0</v>
      </c>
      <c r="Q2178" s="666"/>
      <c r="R2178" s="650">
        <v>1</v>
      </c>
      <c r="S2178" s="666">
        <v>0.5</v>
      </c>
      <c r="T2178" s="731">
        <v>1</v>
      </c>
      <c r="U2178" s="689">
        <v>0.5</v>
      </c>
    </row>
    <row r="2179" spans="1:21" ht="14.4" customHeight="1" x14ac:dyDescent="0.3">
      <c r="A2179" s="649">
        <v>21</v>
      </c>
      <c r="B2179" s="650" t="s">
        <v>581</v>
      </c>
      <c r="C2179" s="650">
        <v>89301212</v>
      </c>
      <c r="D2179" s="729" t="s">
        <v>5559</v>
      </c>
      <c r="E2179" s="730" t="s">
        <v>3655</v>
      </c>
      <c r="F2179" s="650" t="s">
        <v>3625</v>
      </c>
      <c r="G2179" s="650" t="s">
        <v>4628</v>
      </c>
      <c r="H2179" s="650" t="s">
        <v>1839</v>
      </c>
      <c r="I2179" s="650" t="s">
        <v>4629</v>
      </c>
      <c r="J2179" s="650" t="s">
        <v>4630</v>
      </c>
      <c r="K2179" s="650" t="s">
        <v>4631</v>
      </c>
      <c r="L2179" s="651">
        <v>94.8</v>
      </c>
      <c r="M2179" s="651">
        <v>94.8</v>
      </c>
      <c r="N2179" s="650">
        <v>1</v>
      </c>
      <c r="O2179" s="731">
        <v>1</v>
      </c>
      <c r="P2179" s="651">
        <v>94.8</v>
      </c>
      <c r="Q2179" s="666">
        <v>1</v>
      </c>
      <c r="R2179" s="650">
        <v>1</v>
      </c>
      <c r="S2179" s="666">
        <v>1</v>
      </c>
      <c r="T2179" s="731">
        <v>1</v>
      </c>
      <c r="U2179" s="689">
        <v>1</v>
      </c>
    </row>
    <row r="2180" spans="1:21" ht="14.4" customHeight="1" x14ac:dyDescent="0.3">
      <c r="A2180" s="649">
        <v>21</v>
      </c>
      <c r="B2180" s="650" t="s">
        <v>581</v>
      </c>
      <c r="C2180" s="650">
        <v>89301212</v>
      </c>
      <c r="D2180" s="729" t="s">
        <v>5559</v>
      </c>
      <c r="E2180" s="730" t="s">
        <v>3655</v>
      </c>
      <c r="F2180" s="650" t="s">
        <v>3625</v>
      </c>
      <c r="G2180" s="650" t="s">
        <v>4311</v>
      </c>
      <c r="H2180" s="650" t="s">
        <v>582</v>
      </c>
      <c r="I2180" s="650" t="s">
        <v>5400</v>
      </c>
      <c r="J2180" s="650" t="s">
        <v>5401</v>
      </c>
      <c r="K2180" s="650" t="s">
        <v>5402</v>
      </c>
      <c r="L2180" s="651">
        <v>377.83</v>
      </c>
      <c r="M2180" s="651">
        <v>1511.32</v>
      </c>
      <c r="N2180" s="650">
        <v>4</v>
      </c>
      <c r="O2180" s="731">
        <v>2</v>
      </c>
      <c r="P2180" s="651">
        <v>1511.32</v>
      </c>
      <c r="Q2180" s="666">
        <v>1</v>
      </c>
      <c r="R2180" s="650">
        <v>4</v>
      </c>
      <c r="S2180" s="666">
        <v>1</v>
      </c>
      <c r="T2180" s="731">
        <v>2</v>
      </c>
      <c r="U2180" s="689">
        <v>1</v>
      </c>
    </row>
    <row r="2181" spans="1:21" ht="14.4" customHeight="1" x14ac:dyDescent="0.3">
      <c r="A2181" s="649">
        <v>21</v>
      </c>
      <c r="B2181" s="650" t="s">
        <v>581</v>
      </c>
      <c r="C2181" s="650">
        <v>89301212</v>
      </c>
      <c r="D2181" s="729" t="s">
        <v>5559</v>
      </c>
      <c r="E2181" s="730" t="s">
        <v>3657</v>
      </c>
      <c r="F2181" s="650" t="s">
        <v>3625</v>
      </c>
      <c r="G2181" s="650" t="s">
        <v>3903</v>
      </c>
      <c r="H2181" s="650" t="s">
        <v>582</v>
      </c>
      <c r="I2181" s="650" t="s">
        <v>1220</v>
      </c>
      <c r="J2181" s="650" t="s">
        <v>1221</v>
      </c>
      <c r="K2181" s="650" t="s">
        <v>766</v>
      </c>
      <c r="L2181" s="651">
        <v>0</v>
      </c>
      <c r="M2181" s="651">
        <v>0</v>
      </c>
      <c r="N2181" s="650">
        <v>1</v>
      </c>
      <c r="O2181" s="731">
        <v>0.5</v>
      </c>
      <c r="P2181" s="651"/>
      <c r="Q2181" s="666"/>
      <c r="R2181" s="650"/>
      <c r="S2181" s="666">
        <v>0</v>
      </c>
      <c r="T2181" s="731"/>
      <c r="U2181" s="689">
        <v>0</v>
      </c>
    </row>
    <row r="2182" spans="1:21" ht="14.4" customHeight="1" x14ac:dyDescent="0.3">
      <c r="A2182" s="649">
        <v>21</v>
      </c>
      <c r="B2182" s="650" t="s">
        <v>581</v>
      </c>
      <c r="C2182" s="650">
        <v>89301212</v>
      </c>
      <c r="D2182" s="729" t="s">
        <v>5559</v>
      </c>
      <c r="E2182" s="730" t="s">
        <v>3657</v>
      </c>
      <c r="F2182" s="650" t="s">
        <v>3625</v>
      </c>
      <c r="G2182" s="650" t="s">
        <v>3903</v>
      </c>
      <c r="H2182" s="650" t="s">
        <v>582</v>
      </c>
      <c r="I2182" s="650" t="s">
        <v>2354</v>
      </c>
      <c r="J2182" s="650" t="s">
        <v>2355</v>
      </c>
      <c r="K2182" s="650" t="s">
        <v>2356</v>
      </c>
      <c r="L2182" s="651">
        <v>33.79</v>
      </c>
      <c r="M2182" s="651">
        <v>33.79</v>
      </c>
      <c r="N2182" s="650">
        <v>1</v>
      </c>
      <c r="O2182" s="731">
        <v>0.5</v>
      </c>
      <c r="P2182" s="651"/>
      <c r="Q2182" s="666">
        <v>0</v>
      </c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21</v>
      </c>
      <c r="B2183" s="650" t="s">
        <v>581</v>
      </c>
      <c r="C2183" s="650">
        <v>89301212</v>
      </c>
      <c r="D2183" s="729" t="s">
        <v>5559</v>
      </c>
      <c r="E2183" s="730" t="s">
        <v>3657</v>
      </c>
      <c r="F2183" s="650" t="s">
        <v>3625</v>
      </c>
      <c r="G2183" s="650" t="s">
        <v>3671</v>
      </c>
      <c r="H2183" s="650" t="s">
        <v>1839</v>
      </c>
      <c r="I2183" s="650" t="s">
        <v>2865</v>
      </c>
      <c r="J2183" s="650" t="s">
        <v>2018</v>
      </c>
      <c r="K2183" s="650" t="s">
        <v>2866</v>
      </c>
      <c r="L2183" s="651">
        <v>937.93</v>
      </c>
      <c r="M2183" s="651">
        <v>2813.79</v>
      </c>
      <c r="N2183" s="650">
        <v>3</v>
      </c>
      <c r="O2183" s="731">
        <v>1</v>
      </c>
      <c r="P2183" s="651">
        <v>2813.79</v>
      </c>
      <c r="Q2183" s="666">
        <v>1</v>
      </c>
      <c r="R2183" s="650">
        <v>3</v>
      </c>
      <c r="S2183" s="666">
        <v>1</v>
      </c>
      <c r="T2183" s="731">
        <v>1</v>
      </c>
      <c r="U2183" s="689">
        <v>1</v>
      </c>
    </row>
    <row r="2184" spans="1:21" ht="14.4" customHeight="1" x14ac:dyDescent="0.3">
      <c r="A2184" s="649">
        <v>21</v>
      </c>
      <c r="B2184" s="650" t="s">
        <v>581</v>
      </c>
      <c r="C2184" s="650">
        <v>89301212</v>
      </c>
      <c r="D2184" s="729" t="s">
        <v>5559</v>
      </c>
      <c r="E2184" s="730" t="s">
        <v>3658</v>
      </c>
      <c r="F2184" s="650" t="s">
        <v>3625</v>
      </c>
      <c r="G2184" s="650" t="s">
        <v>3677</v>
      </c>
      <c r="H2184" s="650" t="s">
        <v>582</v>
      </c>
      <c r="I2184" s="650" t="s">
        <v>695</v>
      </c>
      <c r="J2184" s="650" t="s">
        <v>696</v>
      </c>
      <c r="K2184" s="650" t="s">
        <v>3678</v>
      </c>
      <c r="L2184" s="651">
        <v>42.42</v>
      </c>
      <c r="M2184" s="651">
        <v>42.42</v>
      </c>
      <c r="N2184" s="650">
        <v>1</v>
      </c>
      <c r="O2184" s="731">
        <v>0.5</v>
      </c>
      <c r="P2184" s="651"/>
      <c r="Q2184" s="666">
        <v>0</v>
      </c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21</v>
      </c>
      <c r="B2185" s="650" t="s">
        <v>581</v>
      </c>
      <c r="C2185" s="650">
        <v>89301212</v>
      </c>
      <c r="D2185" s="729" t="s">
        <v>5559</v>
      </c>
      <c r="E2185" s="730" t="s">
        <v>3658</v>
      </c>
      <c r="F2185" s="650" t="s">
        <v>3625</v>
      </c>
      <c r="G2185" s="650" t="s">
        <v>3677</v>
      </c>
      <c r="H2185" s="650" t="s">
        <v>582</v>
      </c>
      <c r="I2185" s="650" t="s">
        <v>3690</v>
      </c>
      <c r="J2185" s="650" t="s">
        <v>696</v>
      </c>
      <c r="K2185" s="650" t="s">
        <v>3691</v>
      </c>
      <c r="L2185" s="651">
        <v>285.75</v>
      </c>
      <c r="M2185" s="651">
        <v>857.25</v>
      </c>
      <c r="N2185" s="650">
        <v>3</v>
      </c>
      <c r="O2185" s="731">
        <v>2</v>
      </c>
      <c r="P2185" s="651">
        <v>571.5</v>
      </c>
      <c r="Q2185" s="666">
        <v>0.66666666666666663</v>
      </c>
      <c r="R2185" s="650">
        <v>2</v>
      </c>
      <c r="S2185" s="666">
        <v>0.66666666666666663</v>
      </c>
      <c r="T2185" s="731">
        <v>1</v>
      </c>
      <c r="U2185" s="689">
        <v>0.5</v>
      </c>
    </row>
    <row r="2186" spans="1:21" ht="14.4" customHeight="1" x14ac:dyDescent="0.3">
      <c r="A2186" s="649">
        <v>21</v>
      </c>
      <c r="B2186" s="650" t="s">
        <v>581</v>
      </c>
      <c r="C2186" s="650">
        <v>89301212</v>
      </c>
      <c r="D2186" s="729" t="s">
        <v>5559</v>
      </c>
      <c r="E2186" s="730" t="s">
        <v>3658</v>
      </c>
      <c r="F2186" s="650" t="s">
        <v>3625</v>
      </c>
      <c r="G2186" s="650" t="s">
        <v>3692</v>
      </c>
      <c r="H2186" s="650" t="s">
        <v>1839</v>
      </c>
      <c r="I2186" s="650" t="s">
        <v>1941</v>
      </c>
      <c r="J2186" s="650" t="s">
        <v>3506</v>
      </c>
      <c r="K2186" s="650" t="s">
        <v>3507</v>
      </c>
      <c r="L2186" s="651">
        <v>6.98</v>
      </c>
      <c r="M2186" s="651">
        <v>27.92</v>
      </c>
      <c r="N2186" s="650">
        <v>4</v>
      </c>
      <c r="O2186" s="731">
        <v>3</v>
      </c>
      <c r="P2186" s="651"/>
      <c r="Q2186" s="666">
        <v>0</v>
      </c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21</v>
      </c>
      <c r="B2187" s="650" t="s">
        <v>581</v>
      </c>
      <c r="C2187" s="650">
        <v>89301212</v>
      </c>
      <c r="D2187" s="729" t="s">
        <v>5559</v>
      </c>
      <c r="E2187" s="730" t="s">
        <v>3658</v>
      </c>
      <c r="F2187" s="650" t="s">
        <v>3625</v>
      </c>
      <c r="G2187" s="650" t="s">
        <v>3692</v>
      </c>
      <c r="H2187" s="650" t="s">
        <v>582</v>
      </c>
      <c r="I2187" s="650" t="s">
        <v>4483</v>
      </c>
      <c r="J2187" s="650" t="s">
        <v>4484</v>
      </c>
      <c r="K2187" s="650" t="s">
        <v>3507</v>
      </c>
      <c r="L2187" s="651">
        <v>5.37</v>
      </c>
      <c r="M2187" s="651">
        <v>10.74</v>
      </c>
      <c r="N2187" s="650">
        <v>2</v>
      </c>
      <c r="O2187" s="731">
        <v>0.5</v>
      </c>
      <c r="P2187" s="651">
        <v>10.74</v>
      </c>
      <c r="Q2187" s="666">
        <v>1</v>
      </c>
      <c r="R2187" s="650">
        <v>2</v>
      </c>
      <c r="S2187" s="666">
        <v>1</v>
      </c>
      <c r="T2187" s="731">
        <v>0.5</v>
      </c>
      <c r="U2187" s="689">
        <v>1</v>
      </c>
    </row>
    <row r="2188" spans="1:21" ht="14.4" customHeight="1" x14ac:dyDescent="0.3">
      <c r="A2188" s="649">
        <v>21</v>
      </c>
      <c r="B2188" s="650" t="s">
        <v>581</v>
      </c>
      <c r="C2188" s="650">
        <v>89301212</v>
      </c>
      <c r="D2188" s="729" t="s">
        <v>5559</v>
      </c>
      <c r="E2188" s="730" t="s">
        <v>3658</v>
      </c>
      <c r="F2188" s="650" t="s">
        <v>3625</v>
      </c>
      <c r="G2188" s="650" t="s">
        <v>3697</v>
      </c>
      <c r="H2188" s="650" t="s">
        <v>582</v>
      </c>
      <c r="I2188" s="650" t="s">
        <v>2175</v>
      </c>
      <c r="J2188" s="650" t="s">
        <v>3453</v>
      </c>
      <c r="K2188" s="650" t="s">
        <v>3454</v>
      </c>
      <c r="L2188" s="651">
        <v>156.86000000000001</v>
      </c>
      <c r="M2188" s="651">
        <v>470.58000000000004</v>
      </c>
      <c r="N2188" s="650">
        <v>3</v>
      </c>
      <c r="O2188" s="731">
        <v>2.5</v>
      </c>
      <c r="P2188" s="651">
        <v>156.86000000000001</v>
      </c>
      <c r="Q2188" s="666">
        <v>0.33333333333333331</v>
      </c>
      <c r="R2188" s="650">
        <v>1</v>
      </c>
      <c r="S2188" s="666">
        <v>0.33333333333333331</v>
      </c>
      <c r="T2188" s="731">
        <v>1</v>
      </c>
      <c r="U2188" s="689">
        <v>0.4</v>
      </c>
    </row>
    <row r="2189" spans="1:21" ht="14.4" customHeight="1" x14ac:dyDescent="0.3">
      <c r="A2189" s="649">
        <v>21</v>
      </c>
      <c r="B2189" s="650" t="s">
        <v>581</v>
      </c>
      <c r="C2189" s="650">
        <v>89301212</v>
      </c>
      <c r="D2189" s="729" t="s">
        <v>5559</v>
      </c>
      <c r="E2189" s="730" t="s">
        <v>3658</v>
      </c>
      <c r="F2189" s="650" t="s">
        <v>3625</v>
      </c>
      <c r="G2189" s="650" t="s">
        <v>4510</v>
      </c>
      <c r="H2189" s="650" t="s">
        <v>582</v>
      </c>
      <c r="I2189" s="650" t="s">
        <v>784</v>
      </c>
      <c r="J2189" s="650" t="s">
        <v>785</v>
      </c>
      <c r="K2189" s="650" t="s">
        <v>786</v>
      </c>
      <c r="L2189" s="651">
        <v>0</v>
      </c>
      <c r="M2189" s="651">
        <v>0</v>
      </c>
      <c r="N2189" s="650">
        <v>1</v>
      </c>
      <c r="O2189" s="731">
        <v>1</v>
      </c>
      <c r="P2189" s="651"/>
      <c r="Q2189" s="666"/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21</v>
      </c>
      <c r="B2190" s="650" t="s">
        <v>581</v>
      </c>
      <c r="C2190" s="650">
        <v>89301212</v>
      </c>
      <c r="D2190" s="729" t="s">
        <v>5559</v>
      </c>
      <c r="E2190" s="730" t="s">
        <v>3658</v>
      </c>
      <c r="F2190" s="650" t="s">
        <v>3625</v>
      </c>
      <c r="G2190" s="650" t="s">
        <v>3706</v>
      </c>
      <c r="H2190" s="650" t="s">
        <v>1839</v>
      </c>
      <c r="I2190" s="650" t="s">
        <v>1980</v>
      </c>
      <c r="J2190" s="650" t="s">
        <v>1981</v>
      </c>
      <c r="K2190" s="650" t="s">
        <v>3514</v>
      </c>
      <c r="L2190" s="651">
        <v>162.13</v>
      </c>
      <c r="M2190" s="651">
        <v>162.13</v>
      </c>
      <c r="N2190" s="650">
        <v>1</v>
      </c>
      <c r="O2190" s="731">
        <v>1</v>
      </c>
      <c r="P2190" s="651"/>
      <c r="Q2190" s="666">
        <v>0</v>
      </c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21</v>
      </c>
      <c r="B2191" s="650" t="s">
        <v>581</v>
      </c>
      <c r="C2191" s="650">
        <v>89301212</v>
      </c>
      <c r="D2191" s="729" t="s">
        <v>5559</v>
      </c>
      <c r="E2191" s="730" t="s">
        <v>3658</v>
      </c>
      <c r="F2191" s="650" t="s">
        <v>3625</v>
      </c>
      <c r="G2191" s="650" t="s">
        <v>3707</v>
      </c>
      <c r="H2191" s="650" t="s">
        <v>582</v>
      </c>
      <c r="I2191" s="650" t="s">
        <v>3708</v>
      </c>
      <c r="J2191" s="650" t="s">
        <v>803</v>
      </c>
      <c r="K2191" s="650" t="s">
        <v>3709</v>
      </c>
      <c r="L2191" s="651">
        <v>0</v>
      </c>
      <c r="M2191" s="651">
        <v>0</v>
      </c>
      <c r="N2191" s="650">
        <v>1</v>
      </c>
      <c r="O2191" s="731">
        <v>0.5</v>
      </c>
      <c r="P2191" s="651">
        <v>0</v>
      </c>
      <c r="Q2191" s="666"/>
      <c r="R2191" s="650">
        <v>1</v>
      </c>
      <c r="S2191" s="666">
        <v>1</v>
      </c>
      <c r="T2191" s="731">
        <v>0.5</v>
      </c>
      <c r="U2191" s="689">
        <v>1</v>
      </c>
    </row>
    <row r="2192" spans="1:21" ht="14.4" customHeight="1" x14ac:dyDescent="0.3">
      <c r="A2192" s="649">
        <v>21</v>
      </c>
      <c r="B2192" s="650" t="s">
        <v>581</v>
      </c>
      <c r="C2192" s="650">
        <v>89301212</v>
      </c>
      <c r="D2192" s="729" t="s">
        <v>5559</v>
      </c>
      <c r="E2192" s="730" t="s">
        <v>3658</v>
      </c>
      <c r="F2192" s="650" t="s">
        <v>3625</v>
      </c>
      <c r="G2192" s="650" t="s">
        <v>3707</v>
      </c>
      <c r="H2192" s="650" t="s">
        <v>582</v>
      </c>
      <c r="I2192" s="650" t="s">
        <v>1127</v>
      </c>
      <c r="J2192" s="650" t="s">
        <v>803</v>
      </c>
      <c r="K2192" s="650" t="s">
        <v>1035</v>
      </c>
      <c r="L2192" s="651">
        <v>137.74</v>
      </c>
      <c r="M2192" s="651">
        <v>137.74</v>
      </c>
      <c r="N2192" s="650">
        <v>1</v>
      </c>
      <c r="O2192" s="731">
        <v>1</v>
      </c>
      <c r="P2192" s="651">
        <v>137.74</v>
      </c>
      <c r="Q2192" s="666">
        <v>1</v>
      </c>
      <c r="R2192" s="650">
        <v>1</v>
      </c>
      <c r="S2192" s="666">
        <v>1</v>
      </c>
      <c r="T2192" s="731">
        <v>1</v>
      </c>
      <c r="U2192" s="689">
        <v>1</v>
      </c>
    </row>
    <row r="2193" spans="1:21" ht="14.4" customHeight="1" x14ac:dyDescent="0.3">
      <c r="A2193" s="649">
        <v>21</v>
      </c>
      <c r="B2193" s="650" t="s">
        <v>581</v>
      </c>
      <c r="C2193" s="650">
        <v>89301212</v>
      </c>
      <c r="D2193" s="729" t="s">
        <v>5559</v>
      </c>
      <c r="E2193" s="730" t="s">
        <v>3658</v>
      </c>
      <c r="F2193" s="650" t="s">
        <v>3625</v>
      </c>
      <c r="G2193" s="650" t="s">
        <v>3714</v>
      </c>
      <c r="H2193" s="650" t="s">
        <v>582</v>
      </c>
      <c r="I2193" s="650" t="s">
        <v>887</v>
      </c>
      <c r="J2193" s="650" t="s">
        <v>888</v>
      </c>
      <c r="K2193" s="650" t="s">
        <v>1756</v>
      </c>
      <c r="L2193" s="651">
        <v>56.52</v>
      </c>
      <c r="M2193" s="651">
        <v>56.52</v>
      </c>
      <c r="N2193" s="650">
        <v>1</v>
      </c>
      <c r="O2193" s="731">
        <v>0.5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21</v>
      </c>
      <c r="B2194" s="650" t="s">
        <v>581</v>
      </c>
      <c r="C2194" s="650">
        <v>89301212</v>
      </c>
      <c r="D2194" s="729" t="s">
        <v>5559</v>
      </c>
      <c r="E2194" s="730" t="s">
        <v>3658</v>
      </c>
      <c r="F2194" s="650" t="s">
        <v>3625</v>
      </c>
      <c r="G2194" s="650" t="s">
        <v>3662</v>
      </c>
      <c r="H2194" s="650" t="s">
        <v>582</v>
      </c>
      <c r="I2194" s="650" t="s">
        <v>4701</v>
      </c>
      <c r="J2194" s="650" t="s">
        <v>761</v>
      </c>
      <c r="K2194" s="650" t="s">
        <v>3531</v>
      </c>
      <c r="L2194" s="651">
        <v>115.3</v>
      </c>
      <c r="M2194" s="651">
        <v>115.3</v>
      </c>
      <c r="N2194" s="650">
        <v>1</v>
      </c>
      <c r="O2194" s="731">
        <v>0.5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21</v>
      </c>
      <c r="B2195" s="650" t="s">
        <v>581</v>
      </c>
      <c r="C2195" s="650">
        <v>89301212</v>
      </c>
      <c r="D2195" s="729" t="s">
        <v>5559</v>
      </c>
      <c r="E2195" s="730" t="s">
        <v>3658</v>
      </c>
      <c r="F2195" s="650" t="s">
        <v>3625</v>
      </c>
      <c r="G2195" s="650" t="s">
        <v>5199</v>
      </c>
      <c r="H2195" s="650" t="s">
        <v>582</v>
      </c>
      <c r="I2195" s="650" t="s">
        <v>5403</v>
      </c>
      <c r="J2195" s="650" t="s">
        <v>5404</v>
      </c>
      <c r="K2195" s="650" t="s">
        <v>3444</v>
      </c>
      <c r="L2195" s="651">
        <v>175.43</v>
      </c>
      <c r="M2195" s="651">
        <v>175.43</v>
      </c>
      <c r="N2195" s="650">
        <v>1</v>
      </c>
      <c r="O2195" s="731">
        <v>0.5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21</v>
      </c>
      <c r="B2196" s="650" t="s">
        <v>581</v>
      </c>
      <c r="C2196" s="650">
        <v>89301212</v>
      </c>
      <c r="D2196" s="729" t="s">
        <v>5559</v>
      </c>
      <c r="E2196" s="730" t="s">
        <v>3658</v>
      </c>
      <c r="F2196" s="650" t="s">
        <v>3625</v>
      </c>
      <c r="G2196" s="650" t="s">
        <v>5405</v>
      </c>
      <c r="H2196" s="650" t="s">
        <v>582</v>
      </c>
      <c r="I2196" s="650" t="s">
        <v>5406</v>
      </c>
      <c r="J2196" s="650" t="s">
        <v>5407</v>
      </c>
      <c r="K2196" s="650" t="s">
        <v>3717</v>
      </c>
      <c r="L2196" s="651">
        <v>0</v>
      </c>
      <c r="M2196" s="651">
        <v>0</v>
      </c>
      <c r="N2196" s="650">
        <v>1</v>
      </c>
      <c r="O2196" s="731">
        <v>0.5</v>
      </c>
      <c r="P2196" s="651"/>
      <c r="Q2196" s="666"/>
      <c r="R2196" s="650"/>
      <c r="S2196" s="666">
        <v>0</v>
      </c>
      <c r="T2196" s="731"/>
      <c r="U2196" s="689">
        <v>0</v>
      </c>
    </row>
    <row r="2197" spans="1:21" ht="14.4" customHeight="1" x14ac:dyDescent="0.3">
      <c r="A2197" s="649">
        <v>21</v>
      </c>
      <c r="B2197" s="650" t="s">
        <v>581</v>
      </c>
      <c r="C2197" s="650">
        <v>89301212</v>
      </c>
      <c r="D2197" s="729" t="s">
        <v>5559</v>
      </c>
      <c r="E2197" s="730" t="s">
        <v>3658</v>
      </c>
      <c r="F2197" s="650" t="s">
        <v>3625</v>
      </c>
      <c r="G2197" s="650" t="s">
        <v>4710</v>
      </c>
      <c r="H2197" s="650" t="s">
        <v>582</v>
      </c>
      <c r="I2197" s="650" t="s">
        <v>4901</v>
      </c>
      <c r="J2197" s="650" t="s">
        <v>4902</v>
      </c>
      <c r="K2197" s="650" t="s">
        <v>2625</v>
      </c>
      <c r="L2197" s="651">
        <v>0</v>
      </c>
      <c r="M2197" s="651">
        <v>0</v>
      </c>
      <c r="N2197" s="650">
        <v>1</v>
      </c>
      <c r="O2197" s="731">
        <v>0.5</v>
      </c>
      <c r="P2197" s="651">
        <v>0</v>
      </c>
      <c r="Q2197" s="666"/>
      <c r="R2197" s="650">
        <v>1</v>
      </c>
      <c r="S2197" s="666">
        <v>1</v>
      </c>
      <c r="T2197" s="731">
        <v>0.5</v>
      </c>
      <c r="U2197" s="689">
        <v>1</v>
      </c>
    </row>
    <row r="2198" spans="1:21" ht="14.4" customHeight="1" x14ac:dyDescent="0.3">
      <c r="A2198" s="649">
        <v>21</v>
      </c>
      <c r="B2198" s="650" t="s">
        <v>581</v>
      </c>
      <c r="C2198" s="650">
        <v>89301212</v>
      </c>
      <c r="D2198" s="729" t="s">
        <v>5559</v>
      </c>
      <c r="E2198" s="730" t="s">
        <v>3658</v>
      </c>
      <c r="F2198" s="650" t="s">
        <v>3625</v>
      </c>
      <c r="G2198" s="650" t="s">
        <v>3679</v>
      </c>
      <c r="H2198" s="650" t="s">
        <v>582</v>
      </c>
      <c r="I2198" s="650" t="s">
        <v>3680</v>
      </c>
      <c r="J2198" s="650" t="s">
        <v>777</v>
      </c>
      <c r="K2198" s="650" t="s">
        <v>2994</v>
      </c>
      <c r="L2198" s="651">
        <v>0</v>
      </c>
      <c r="M2198" s="651">
        <v>0</v>
      </c>
      <c r="N2198" s="650">
        <v>2</v>
      </c>
      <c r="O2198" s="731">
        <v>1.5</v>
      </c>
      <c r="P2198" s="651">
        <v>0</v>
      </c>
      <c r="Q2198" s="666"/>
      <c r="R2198" s="650">
        <v>1</v>
      </c>
      <c r="S2198" s="666">
        <v>0.5</v>
      </c>
      <c r="T2198" s="731">
        <v>0.5</v>
      </c>
      <c r="U2198" s="689">
        <v>0.33333333333333331</v>
      </c>
    </row>
    <row r="2199" spans="1:21" ht="14.4" customHeight="1" x14ac:dyDescent="0.3">
      <c r="A2199" s="649">
        <v>21</v>
      </c>
      <c r="B2199" s="650" t="s">
        <v>581</v>
      </c>
      <c r="C2199" s="650">
        <v>89301212</v>
      </c>
      <c r="D2199" s="729" t="s">
        <v>5559</v>
      </c>
      <c r="E2199" s="730" t="s">
        <v>3658</v>
      </c>
      <c r="F2199" s="650" t="s">
        <v>3625</v>
      </c>
      <c r="G2199" s="650" t="s">
        <v>3675</v>
      </c>
      <c r="H2199" s="650" t="s">
        <v>582</v>
      </c>
      <c r="I2199" s="650" t="s">
        <v>5408</v>
      </c>
      <c r="J2199" s="650" t="s">
        <v>5409</v>
      </c>
      <c r="K2199" s="650" t="s">
        <v>5410</v>
      </c>
      <c r="L2199" s="651">
        <v>41.07</v>
      </c>
      <c r="M2199" s="651">
        <v>41.07</v>
      </c>
      <c r="N2199" s="650">
        <v>1</v>
      </c>
      <c r="O2199" s="731">
        <v>1</v>
      </c>
      <c r="P2199" s="651">
        <v>41.07</v>
      </c>
      <c r="Q2199" s="666">
        <v>1</v>
      </c>
      <c r="R2199" s="650">
        <v>1</v>
      </c>
      <c r="S2199" s="666">
        <v>1</v>
      </c>
      <c r="T2199" s="731">
        <v>1</v>
      </c>
      <c r="U2199" s="689">
        <v>1</v>
      </c>
    </row>
    <row r="2200" spans="1:21" ht="14.4" customHeight="1" x14ac:dyDescent="0.3">
      <c r="A2200" s="649">
        <v>21</v>
      </c>
      <c r="B2200" s="650" t="s">
        <v>581</v>
      </c>
      <c r="C2200" s="650">
        <v>89301212</v>
      </c>
      <c r="D2200" s="729" t="s">
        <v>5559</v>
      </c>
      <c r="E2200" s="730" t="s">
        <v>3658</v>
      </c>
      <c r="F2200" s="650" t="s">
        <v>3625</v>
      </c>
      <c r="G2200" s="650" t="s">
        <v>4559</v>
      </c>
      <c r="H2200" s="650" t="s">
        <v>582</v>
      </c>
      <c r="I2200" s="650" t="s">
        <v>5411</v>
      </c>
      <c r="J2200" s="650" t="s">
        <v>4561</v>
      </c>
      <c r="K2200" s="650" t="s">
        <v>855</v>
      </c>
      <c r="L2200" s="651">
        <v>0</v>
      </c>
      <c r="M2200" s="651">
        <v>0</v>
      </c>
      <c r="N2200" s="650">
        <v>1</v>
      </c>
      <c r="O2200" s="731">
        <v>0.5</v>
      </c>
      <c r="P2200" s="651">
        <v>0</v>
      </c>
      <c r="Q2200" s="666"/>
      <c r="R2200" s="650">
        <v>1</v>
      </c>
      <c r="S2200" s="666">
        <v>1</v>
      </c>
      <c r="T2200" s="731">
        <v>0.5</v>
      </c>
      <c r="U2200" s="689">
        <v>1</v>
      </c>
    </row>
    <row r="2201" spans="1:21" ht="14.4" customHeight="1" x14ac:dyDescent="0.3">
      <c r="A2201" s="649">
        <v>21</v>
      </c>
      <c r="B2201" s="650" t="s">
        <v>581</v>
      </c>
      <c r="C2201" s="650">
        <v>89301212</v>
      </c>
      <c r="D2201" s="729" t="s">
        <v>5559</v>
      </c>
      <c r="E2201" s="730" t="s">
        <v>3658</v>
      </c>
      <c r="F2201" s="650" t="s">
        <v>3625</v>
      </c>
      <c r="G2201" s="650" t="s">
        <v>4563</v>
      </c>
      <c r="H2201" s="650" t="s">
        <v>582</v>
      </c>
      <c r="I2201" s="650" t="s">
        <v>5412</v>
      </c>
      <c r="J2201" s="650" t="s">
        <v>5413</v>
      </c>
      <c r="K2201" s="650" t="s">
        <v>5414</v>
      </c>
      <c r="L2201" s="651">
        <v>0</v>
      </c>
      <c r="M2201" s="651">
        <v>0</v>
      </c>
      <c r="N2201" s="650">
        <v>1</v>
      </c>
      <c r="O2201" s="731">
        <v>1</v>
      </c>
      <c r="P2201" s="651"/>
      <c r="Q2201" s="666"/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21</v>
      </c>
      <c r="B2202" s="650" t="s">
        <v>581</v>
      </c>
      <c r="C2202" s="650">
        <v>89301212</v>
      </c>
      <c r="D2202" s="729" t="s">
        <v>5559</v>
      </c>
      <c r="E2202" s="730" t="s">
        <v>3658</v>
      </c>
      <c r="F2202" s="650" t="s">
        <v>3625</v>
      </c>
      <c r="G2202" s="650" t="s">
        <v>5415</v>
      </c>
      <c r="H2202" s="650" t="s">
        <v>582</v>
      </c>
      <c r="I2202" s="650" t="s">
        <v>5416</v>
      </c>
      <c r="J2202" s="650" t="s">
        <v>3056</v>
      </c>
      <c r="K2202" s="650" t="s">
        <v>5417</v>
      </c>
      <c r="L2202" s="651">
        <v>120.37</v>
      </c>
      <c r="M2202" s="651">
        <v>120.37</v>
      </c>
      <c r="N2202" s="650">
        <v>1</v>
      </c>
      <c r="O2202" s="731">
        <v>1</v>
      </c>
      <c r="P2202" s="651">
        <v>120.37</v>
      </c>
      <c r="Q2202" s="666">
        <v>1</v>
      </c>
      <c r="R2202" s="650">
        <v>1</v>
      </c>
      <c r="S2202" s="666">
        <v>1</v>
      </c>
      <c r="T2202" s="731">
        <v>1</v>
      </c>
      <c r="U2202" s="689">
        <v>1</v>
      </c>
    </row>
    <row r="2203" spans="1:21" ht="14.4" customHeight="1" x14ac:dyDescent="0.3">
      <c r="A2203" s="649">
        <v>21</v>
      </c>
      <c r="B2203" s="650" t="s">
        <v>581</v>
      </c>
      <c r="C2203" s="650">
        <v>89301212</v>
      </c>
      <c r="D2203" s="729" t="s">
        <v>5559</v>
      </c>
      <c r="E2203" s="730" t="s">
        <v>3658</v>
      </c>
      <c r="F2203" s="650" t="s">
        <v>3625</v>
      </c>
      <c r="G2203" s="650" t="s">
        <v>4225</v>
      </c>
      <c r="H2203" s="650" t="s">
        <v>1839</v>
      </c>
      <c r="I2203" s="650" t="s">
        <v>4226</v>
      </c>
      <c r="J2203" s="650" t="s">
        <v>3414</v>
      </c>
      <c r="K2203" s="650" t="s">
        <v>4227</v>
      </c>
      <c r="L2203" s="651">
        <v>195.92</v>
      </c>
      <c r="M2203" s="651">
        <v>195.92</v>
      </c>
      <c r="N2203" s="650">
        <v>1</v>
      </c>
      <c r="O2203" s="731">
        <v>0.5</v>
      </c>
      <c r="P2203" s="651">
        <v>195.92</v>
      </c>
      <c r="Q2203" s="666">
        <v>1</v>
      </c>
      <c r="R2203" s="650">
        <v>1</v>
      </c>
      <c r="S2203" s="666">
        <v>1</v>
      </c>
      <c r="T2203" s="731">
        <v>0.5</v>
      </c>
      <c r="U2203" s="689">
        <v>1</v>
      </c>
    </row>
    <row r="2204" spans="1:21" ht="14.4" customHeight="1" x14ac:dyDescent="0.3">
      <c r="A2204" s="649">
        <v>21</v>
      </c>
      <c r="B2204" s="650" t="s">
        <v>581</v>
      </c>
      <c r="C2204" s="650">
        <v>89301212</v>
      </c>
      <c r="D2204" s="729" t="s">
        <v>5559</v>
      </c>
      <c r="E2204" s="730" t="s">
        <v>3658</v>
      </c>
      <c r="F2204" s="650" t="s">
        <v>3625</v>
      </c>
      <c r="G2204" s="650" t="s">
        <v>3762</v>
      </c>
      <c r="H2204" s="650" t="s">
        <v>1839</v>
      </c>
      <c r="I2204" s="650" t="s">
        <v>2121</v>
      </c>
      <c r="J2204" s="650" t="s">
        <v>2122</v>
      </c>
      <c r="K2204" s="650" t="s">
        <v>3490</v>
      </c>
      <c r="L2204" s="651">
        <v>804.58</v>
      </c>
      <c r="M2204" s="651">
        <v>804.58</v>
      </c>
      <c r="N2204" s="650">
        <v>1</v>
      </c>
      <c r="O2204" s="731">
        <v>1</v>
      </c>
      <c r="P2204" s="651">
        <v>804.58</v>
      </c>
      <c r="Q2204" s="666">
        <v>1</v>
      </c>
      <c r="R2204" s="650">
        <v>1</v>
      </c>
      <c r="S2204" s="666">
        <v>1</v>
      </c>
      <c r="T2204" s="731">
        <v>1</v>
      </c>
      <c r="U2204" s="689">
        <v>1</v>
      </c>
    </row>
    <row r="2205" spans="1:21" ht="14.4" customHeight="1" x14ac:dyDescent="0.3">
      <c r="A2205" s="649">
        <v>21</v>
      </c>
      <c r="B2205" s="650" t="s">
        <v>581</v>
      </c>
      <c r="C2205" s="650">
        <v>89301212</v>
      </c>
      <c r="D2205" s="729" t="s">
        <v>5559</v>
      </c>
      <c r="E2205" s="730" t="s">
        <v>3658</v>
      </c>
      <c r="F2205" s="650" t="s">
        <v>3625</v>
      </c>
      <c r="G2205" s="650" t="s">
        <v>3763</v>
      </c>
      <c r="H2205" s="650" t="s">
        <v>582</v>
      </c>
      <c r="I2205" s="650" t="s">
        <v>990</v>
      </c>
      <c r="J2205" s="650" t="s">
        <v>991</v>
      </c>
      <c r="K2205" s="650" t="s">
        <v>5418</v>
      </c>
      <c r="L2205" s="651">
        <v>0</v>
      </c>
      <c r="M2205" s="651">
        <v>0</v>
      </c>
      <c r="N2205" s="650">
        <v>3</v>
      </c>
      <c r="O2205" s="731">
        <v>1.5</v>
      </c>
      <c r="P2205" s="651">
        <v>0</v>
      </c>
      <c r="Q2205" s="666"/>
      <c r="R2205" s="650">
        <v>3</v>
      </c>
      <c r="S2205" s="666">
        <v>1</v>
      </c>
      <c r="T2205" s="731">
        <v>1.5</v>
      </c>
      <c r="U2205" s="689">
        <v>1</v>
      </c>
    </row>
    <row r="2206" spans="1:21" ht="14.4" customHeight="1" x14ac:dyDescent="0.3">
      <c r="A2206" s="649">
        <v>21</v>
      </c>
      <c r="B2206" s="650" t="s">
        <v>581</v>
      </c>
      <c r="C2206" s="650">
        <v>89301212</v>
      </c>
      <c r="D2206" s="729" t="s">
        <v>5559</v>
      </c>
      <c r="E2206" s="730" t="s">
        <v>3658</v>
      </c>
      <c r="F2206" s="650" t="s">
        <v>3625</v>
      </c>
      <c r="G2206" s="650" t="s">
        <v>4586</v>
      </c>
      <c r="H2206" s="650" t="s">
        <v>582</v>
      </c>
      <c r="I2206" s="650" t="s">
        <v>5419</v>
      </c>
      <c r="J2206" s="650" t="s">
        <v>1069</v>
      </c>
      <c r="K2206" s="650" t="s">
        <v>2275</v>
      </c>
      <c r="L2206" s="651">
        <v>0</v>
      </c>
      <c r="M2206" s="651">
        <v>0</v>
      </c>
      <c r="N2206" s="650">
        <v>1</v>
      </c>
      <c r="O2206" s="731">
        <v>0.5</v>
      </c>
      <c r="P2206" s="651">
        <v>0</v>
      </c>
      <c r="Q2206" s="666"/>
      <c r="R2206" s="650">
        <v>1</v>
      </c>
      <c r="S2206" s="666">
        <v>1</v>
      </c>
      <c r="T2206" s="731">
        <v>0.5</v>
      </c>
      <c r="U2206" s="689">
        <v>1</v>
      </c>
    </row>
    <row r="2207" spans="1:21" ht="14.4" customHeight="1" x14ac:dyDescent="0.3">
      <c r="A2207" s="649">
        <v>21</v>
      </c>
      <c r="B2207" s="650" t="s">
        <v>581</v>
      </c>
      <c r="C2207" s="650">
        <v>89301212</v>
      </c>
      <c r="D2207" s="729" t="s">
        <v>5559</v>
      </c>
      <c r="E2207" s="730" t="s">
        <v>3658</v>
      </c>
      <c r="F2207" s="650" t="s">
        <v>3625</v>
      </c>
      <c r="G2207" s="650" t="s">
        <v>4586</v>
      </c>
      <c r="H2207" s="650" t="s">
        <v>582</v>
      </c>
      <c r="I2207" s="650" t="s">
        <v>4744</v>
      </c>
      <c r="J2207" s="650" t="s">
        <v>4745</v>
      </c>
      <c r="K2207" s="650" t="s">
        <v>4746</v>
      </c>
      <c r="L2207" s="651">
        <v>47.71</v>
      </c>
      <c r="M2207" s="651">
        <v>47.71</v>
      </c>
      <c r="N2207" s="650">
        <v>1</v>
      </c>
      <c r="O2207" s="731">
        <v>1</v>
      </c>
      <c r="P2207" s="651">
        <v>47.71</v>
      </c>
      <c r="Q2207" s="666">
        <v>1</v>
      </c>
      <c r="R2207" s="650">
        <v>1</v>
      </c>
      <c r="S2207" s="666">
        <v>1</v>
      </c>
      <c r="T2207" s="731">
        <v>1</v>
      </c>
      <c r="U2207" s="689">
        <v>1</v>
      </c>
    </row>
    <row r="2208" spans="1:21" ht="14.4" customHeight="1" x14ac:dyDescent="0.3">
      <c r="A2208" s="649">
        <v>21</v>
      </c>
      <c r="B2208" s="650" t="s">
        <v>581</v>
      </c>
      <c r="C2208" s="650">
        <v>89301212</v>
      </c>
      <c r="D2208" s="729" t="s">
        <v>5559</v>
      </c>
      <c r="E2208" s="730" t="s">
        <v>3658</v>
      </c>
      <c r="F2208" s="650" t="s">
        <v>3625</v>
      </c>
      <c r="G2208" s="650" t="s">
        <v>3776</v>
      </c>
      <c r="H2208" s="650" t="s">
        <v>582</v>
      </c>
      <c r="I2208" s="650" t="s">
        <v>960</v>
      </c>
      <c r="J2208" s="650" t="s">
        <v>3777</v>
      </c>
      <c r="K2208" s="650" t="s">
        <v>3778</v>
      </c>
      <c r="L2208" s="651">
        <v>56.01</v>
      </c>
      <c r="M2208" s="651">
        <v>672.12</v>
      </c>
      <c r="N2208" s="650">
        <v>12</v>
      </c>
      <c r="O2208" s="731">
        <v>7.5</v>
      </c>
      <c r="P2208" s="651">
        <v>504.09</v>
      </c>
      <c r="Q2208" s="666">
        <v>0.75</v>
      </c>
      <c r="R2208" s="650">
        <v>9</v>
      </c>
      <c r="S2208" s="666">
        <v>0.75</v>
      </c>
      <c r="T2208" s="731">
        <v>5.5</v>
      </c>
      <c r="U2208" s="689">
        <v>0.73333333333333328</v>
      </c>
    </row>
    <row r="2209" spans="1:21" ht="14.4" customHeight="1" x14ac:dyDescent="0.3">
      <c r="A2209" s="649">
        <v>21</v>
      </c>
      <c r="B2209" s="650" t="s">
        <v>581</v>
      </c>
      <c r="C2209" s="650">
        <v>89301212</v>
      </c>
      <c r="D2209" s="729" t="s">
        <v>5559</v>
      </c>
      <c r="E2209" s="730" t="s">
        <v>3658</v>
      </c>
      <c r="F2209" s="650" t="s">
        <v>3625</v>
      </c>
      <c r="G2209" s="650" t="s">
        <v>3671</v>
      </c>
      <c r="H2209" s="650" t="s">
        <v>1839</v>
      </c>
      <c r="I2209" s="650" t="s">
        <v>1923</v>
      </c>
      <c r="J2209" s="650" t="s">
        <v>1924</v>
      </c>
      <c r="K2209" s="650" t="s">
        <v>2866</v>
      </c>
      <c r="L2209" s="651">
        <v>1749.69</v>
      </c>
      <c r="M2209" s="651">
        <v>1749.69</v>
      </c>
      <c r="N2209" s="650">
        <v>1</v>
      </c>
      <c r="O2209" s="731">
        <v>0.5</v>
      </c>
      <c r="P2209" s="651"/>
      <c r="Q2209" s="666">
        <v>0</v>
      </c>
      <c r="R2209" s="650"/>
      <c r="S2209" s="666">
        <v>0</v>
      </c>
      <c r="T2209" s="731"/>
      <c r="U2209" s="689">
        <v>0</v>
      </c>
    </row>
    <row r="2210" spans="1:21" ht="14.4" customHeight="1" x14ac:dyDescent="0.3">
      <c r="A2210" s="649">
        <v>21</v>
      </c>
      <c r="B2210" s="650" t="s">
        <v>581</v>
      </c>
      <c r="C2210" s="650">
        <v>89301212</v>
      </c>
      <c r="D2210" s="729" t="s">
        <v>5559</v>
      </c>
      <c r="E2210" s="730" t="s">
        <v>3658</v>
      </c>
      <c r="F2210" s="650" t="s">
        <v>3625</v>
      </c>
      <c r="G2210" s="650" t="s">
        <v>3672</v>
      </c>
      <c r="H2210" s="650" t="s">
        <v>582</v>
      </c>
      <c r="I2210" s="650" t="s">
        <v>3673</v>
      </c>
      <c r="J2210" s="650" t="s">
        <v>3674</v>
      </c>
      <c r="K2210" s="650" t="s">
        <v>796</v>
      </c>
      <c r="L2210" s="651">
        <v>314.89999999999998</v>
      </c>
      <c r="M2210" s="651">
        <v>944.69999999999993</v>
      </c>
      <c r="N2210" s="650">
        <v>3</v>
      </c>
      <c r="O2210" s="731">
        <v>2</v>
      </c>
      <c r="P2210" s="651">
        <v>314.89999999999998</v>
      </c>
      <c r="Q2210" s="666">
        <v>0.33333333333333331</v>
      </c>
      <c r="R2210" s="650">
        <v>1</v>
      </c>
      <c r="S2210" s="666">
        <v>0.33333333333333331</v>
      </c>
      <c r="T2210" s="731">
        <v>1</v>
      </c>
      <c r="U2210" s="689">
        <v>0.5</v>
      </c>
    </row>
    <row r="2211" spans="1:21" ht="14.4" customHeight="1" x14ac:dyDescent="0.3">
      <c r="A2211" s="649">
        <v>21</v>
      </c>
      <c r="B2211" s="650" t="s">
        <v>581</v>
      </c>
      <c r="C2211" s="650">
        <v>89301212</v>
      </c>
      <c r="D2211" s="729" t="s">
        <v>5559</v>
      </c>
      <c r="E2211" s="730" t="s">
        <v>3658</v>
      </c>
      <c r="F2211" s="650" t="s">
        <v>3625</v>
      </c>
      <c r="G2211" s="650" t="s">
        <v>3672</v>
      </c>
      <c r="H2211" s="650" t="s">
        <v>582</v>
      </c>
      <c r="I2211" s="650" t="s">
        <v>795</v>
      </c>
      <c r="J2211" s="650" t="s">
        <v>792</v>
      </c>
      <c r="K2211" s="650" t="s">
        <v>4013</v>
      </c>
      <c r="L2211" s="651">
        <v>314.89999999999998</v>
      </c>
      <c r="M2211" s="651">
        <v>1889.3999999999999</v>
      </c>
      <c r="N2211" s="650">
        <v>6</v>
      </c>
      <c r="O2211" s="731">
        <v>4</v>
      </c>
      <c r="P2211" s="651">
        <v>944.69999999999993</v>
      </c>
      <c r="Q2211" s="666">
        <v>0.5</v>
      </c>
      <c r="R2211" s="650">
        <v>3</v>
      </c>
      <c r="S2211" s="666">
        <v>0.5</v>
      </c>
      <c r="T2211" s="731">
        <v>2</v>
      </c>
      <c r="U2211" s="689">
        <v>0.5</v>
      </c>
    </row>
    <row r="2212" spans="1:21" ht="14.4" customHeight="1" x14ac:dyDescent="0.3">
      <c r="A2212" s="649">
        <v>21</v>
      </c>
      <c r="B2212" s="650" t="s">
        <v>581</v>
      </c>
      <c r="C2212" s="650">
        <v>89301212</v>
      </c>
      <c r="D2212" s="729" t="s">
        <v>5559</v>
      </c>
      <c r="E2212" s="730" t="s">
        <v>3658</v>
      </c>
      <c r="F2212" s="650" t="s">
        <v>3625</v>
      </c>
      <c r="G2212" s="650" t="s">
        <v>3669</v>
      </c>
      <c r="H2212" s="650" t="s">
        <v>1839</v>
      </c>
      <c r="I2212" s="650" t="s">
        <v>2042</v>
      </c>
      <c r="J2212" s="650" t="s">
        <v>2043</v>
      </c>
      <c r="K2212" s="650" t="s">
        <v>3418</v>
      </c>
      <c r="L2212" s="651">
        <v>1359.61</v>
      </c>
      <c r="M2212" s="651">
        <v>10876.88</v>
      </c>
      <c r="N2212" s="650">
        <v>8</v>
      </c>
      <c r="O2212" s="731">
        <v>5</v>
      </c>
      <c r="P2212" s="651">
        <v>9517.2699999999986</v>
      </c>
      <c r="Q2212" s="666">
        <v>0.87499999999999989</v>
      </c>
      <c r="R2212" s="650">
        <v>7</v>
      </c>
      <c r="S2212" s="666">
        <v>0.875</v>
      </c>
      <c r="T2212" s="731">
        <v>4.5</v>
      </c>
      <c r="U2212" s="689">
        <v>0.9</v>
      </c>
    </row>
    <row r="2213" spans="1:21" ht="14.4" customHeight="1" x14ac:dyDescent="0.3">
      <c r="A2213" s="649">
        <v>21</v>
      </c>
      <c r="B2213" s="650" t="s">
        <v>581</v>
      </c>
      <c r="C2213" s="650">
        <v>89301212</v>
      </c>
      <c r="D2213" s="729" t="s">
        <v>5559</v>
      </c>
      <c r="E2213" s="730" t="s">
        <v>3658</v>
      </c>
      <c r="F2213" s="650" t="s">
        <v>3625</v>
      </c>
      <c r="G2213" s="650" t="s">
        <v>3805</v>
      </c>
      <c r="H2213" s="650" t="s">
        <v>582</v>
      </c>
      <c r="I2213" s="650" t="s">
        <v>1782</v>
      </c>
      <c r="J2213" s="650" t="s">
        <v>850</v>
      </c>
      <c r="K2213" s="650" t="s">
        <v>1165</v>
      </c>
      <c r="L2213" s="651">
        <v>113.37</v>
      </c>
      <c r="M2213" s="651">
        <v>113.37</v>
      </c>
      <c r="N2213" s="650">
        <v>1</v>
      </c>
      <c r="O2213" s="731">
        <v>0.5</v>
      </c>
      <c r="P2213" s="651"/>
      <c r="Q2213" s="666">
        <v>0</v>
      </c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21</v>
      </c>
      <c r="B2214" s="650" t="s">
        <v>581</v>
      </c>
      <c r="C2214" s="650">
        <v>89301212</v>
      </c>
      <c r="D2214" s="729" t="s">
        <v>5559</v>
      </c>
      <c r="E2214" s="730" t="s">
        <v>3658</v>
      </c>
      <c r="F2214" s="650" t="s">
        <v>3625</v>
      </c>
      <c r="G2214" s="650" t="s">
        <v>3805</v>
      </c>
      <c r="H2214" s="650" t="s">
        <v>582</v>
      </c>
      <c r="I2214" s="650" t="s">
        <v>849</v>
      </c>
      <c r="J2214" s="650" t="s">
        <v>850</v>
      </c>
      <c r="K2214" s="650" t="s">
        <v>851</v>
      </c>
      <c r="L2214" s="651">
        <v>56.69</v>
      </c>
      <c r="M2214" s="651">
        <v>113.38</v>
      </c>
      <c r="N2214" s="650">
        <v>2</v>
      </c>
      <c r="O2214" s="731">
        <v>1</v>
      </c>
      <c r="P2214" s="651">
        <v>113.38</v>
      </c>
      <c r="Q2214" s="666">
        <v>1</v>
      </c>
      <c r="R2214" s="650">
        <v>2</v>
      </c>
      <c r="S2214" s="666">
        <v>1</v>
      </c>
      <c r="T2214" s="731">
        <v>1</v>
      </c>
      <c r="U2214" s="689">
        <v>1</v>
      </c>
    </row>
    <row r="2215" spans="1:21" ht="14.4" customHeight="1" x14ac:dyDescent="0.3">
      <c r="A2215" s="649">
        <v>21</v>
      </c>
      <c r="B2215" s="650" t="s">
        <v>581</v>
      </c>
      <c r="C2215" s="650">
        <v>89301212</v>
      </c>
      <c r="D2215" s="729" t="s">
        <v>5559</v>
      </c>
      <c r="E2215" s="730" t="s">
        <v>3658</v>
      </c>
      <c r="F2215" s="650" t="s">
        <v>3625</v>
      </c>
      <c r="G2215" s="650" t="s">
        <v>3821</v>
      </c>
      <c r="H2215" s="650" t="s">
        <v>582</v>
      </c>
      <c r="I2215" s="650" t="s">
        <v>857</v>
      </c>
      <c r="J2215" s="650" t="s">
        <v>3822</v>
      </c>
      <c r="K2215" s="650" t="s">
        <v>3823</v>
      </c>
      <c r="L2215" s="651">
        <v>0</v>
      </c>
      <c r="M2215" s="651">
        <v>0</v>
      </c>
      <c r="N2215" s="650">
        <v>2</v>
      </c>
      <c r="O2215" s="731">
        <v>1</v>
      </c>
      <c r="P2215" s="651"/>
      <c r="Q2215" s="666"/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21</v>
      </c>
      <c r="B2216" s="650" t="s">
        <v>581</v>
      </c>
      <c r="C2216" s="650">
        <v>89301212</v>
      </c>
      <c r="D2216" s="729" t="s">
        <v>5559</v>
      </c>
      <c r="E2216" s="730" t="s">
        <v>3658</v>
      </c>
      <c r="F2216" s="650" t="s">
        <v>3625</v>
      </c>
      <c r="G2216" s="650" t="s">
        <v>5420</v>
      </c>
      <c r="H2216" s="650" t="s">
        <v>582</v>
      </c>
      <c r="I2216" s="650" t="s">
        <v>5421</v>
      </c>
      <c r="J2216" s="650" t="s">
        <v>5422</v>
      </c>
      <c r="K2216" s="650" t="s">
        <v>5423</v>
      </c>
      <c r="L2216" s="651">
        <v>0</v>
      </c>
      <c r="M2216" s="651">
        <v>0</v>
      </c>
      <c r="N2216" s="650">
        <v>1</v>
      </c>
      <c r="O2216" s="731">
        <v>1</v>
      </c>
      <c r="P2216" s="651"/>
      <c r="Q2216" s="666"/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21</v>
      </c>
      <c r="B2217" s="650" t="s">
        <v>581</v>
      </c>
      <c r="C2217" s="650">
        <v>89301212</v>
      </c>
      <c r="D2217" s="729" t="s">
        <v>5559</v>
      </c>
      <c r="E2217" s="730" t="s">
        <v>3658</v>
      </c>
      <c r="F2217" s="650" t="s">
        <v>3625</v>
      </c>
      <c r="G2217" s="650" t="s">
        <v>3832</v>
      </c>
      <c r="H2217" s="650" t="s">
        <v>582</v>
      </c>
      <c r="I2217" s="650" t="s">
        <v>5424</v>
      </c>
      <c r="J2217" s="650" t="s">
        <v>3834</v>
      </c>
      <c r="K2217" s="650" t="s">
        <v>4042</v>
      </c>
      <c r="L2217" s="651">
        <v>0</v>
      </c>
      <c r="M2217" s="651">
        <v>0</v>
      </c>
      <c r="N2217" s="650">
        <v>1</v>
      </c>
      <c r="O2217" s="731">
        <v>0.5</v>
      </c>
      <c r="P2217" s="651"/>
      <c r="Q2217" s="666"/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21</v>
      </c>
      <c r="B2218" s="650" t="s">
        <v>581</v>
      </c>
      <c r="C2218" s="650">
        <v>89301212</v>
      </c>
      <c r="D2218" s="729" t="s">
        <v>5559</v>
      </c>
      <c r="E2218" s="730" t="s">
        <v>3658</v>
      </c>
      <c r="F2218" s="650" t="s">
        <v>3625</v>
      </c>
      <c r="G2218" s="650" t="s">
        <v>3832</v>
      </c>
      <c r="H2218" s="650" t="s">
        <v>582</v>
      </c>
      <c r="I2218" s="650" t="s">
        <v>4165</v>
      </c>
      <c r="J2218" s="650" t="s">
        <v>3834</v>
      </c>
      <c r="K2218" s="650" t="s">
        <v>762</v>
      </c>
      <c r="L2218" s="651">
        <v>0</v>
      </c>
      <c r="M2218" s="651">
        <v>0</v>
      </c>
      <c r="N2218" s="650">
        <v>1</v>
      </c>
      <c r="O2218" s="731">
        <v>0.5</v>
      </c>
      <c r="P2218" s="651">
        <v>0</v>
      </c>
      <c r="Q2218" s="666"/>
      <c r="R2218" s="650">
        <v>1</v>
      </c>
      <c r="S2218" s="666">
        <v>1</v>
      </c>
      <c r="T2218" s="731">
        <v>0.5</v>
      </c>
      <c r="U2218" s="689">
        <v>1</v>
      </c>
    </row>
    <row r="2219" spans="1:21" ht="14.4" customHeight="1" x14ac:dyDescent="0.3">
      <c r="A2219" s="649">
        <v>21</v>
      </c>
      <c r="B2219" s="650" t="s">
        <v>581</v>
      </c>
      <c r="C2219" s="650">
        <v>89301212</v>
      </c>
      <c r="D2219" s="729" t="s">
        <v>5559</v>
      </c>
      <c r="E2219" s="730" t="s">
        <v>3658</v>
      </c>
      <c r="F2219" s="650" t="s">
        <v>3625</v>
      </c>
      <c r="G2219" s="650" t="s">
        <v>3836</v>
      </c>
      <c r="H2219" s="650" t="s">
        <v>582</v>
      </c>
      <c r="I2219" s="650" t="s">
        <v>4324</v>
      </c>
      <c r="J2219" s="650" t="s">
        <v>4323</v>
      </c>
      <c r="K2219" s="650" t="s">
        <v>980</v>
      </c>
      <c r="L2219" s="651">
        <v>0</v>
      </c>
      <c r="M2219" s="651">
        <v>0</v>
      </c>
      <c r="N2219" s="650">
        <v>1</v>
      </c>
      <c r="O2219" s="731">
        <v>0.5</v>
      </c>
      <c r="P2219" s="651">
        <v>0</v>
      </c>
      <c r="Q2219" s="666"/>
      <c r="R2219" s="650">
        <v>1</v>
      </c>
      <c r="S2219" s="666">
        <v>1</v>
      </c>
      <c r="T2219" s="731">
        <v>0.5</v>
      </c>
      <c r="U2219" s="689">
        <v>1</v>
      </c>
    </row>
    <row r="2220" spans="1:21" ht="14.4" customHeight="1" x14ac:dyDescent="0.3">
      <c r="A2220" s="649">
        <v>21</v>
      </c>
      <c r="B2220" s="650" t="s">
        <v>581</v>
      </c>
      <c r="C2220" s="650">
        <v>89301212</v>
      </c>
      <c r="D2220" s="729" t="s">
        <v>5559</v>
      </c>
      <c r="E2220" s="730" t="s">
        <v>3659</v>
      </c>
      <c r="F2220" s="650" t="s">
        <v>3625</v>
      </c>
      <c r="G2220" s="650" t="s">
        <v>3710</v>
      </c>
      <c r="H2220" s="650" t="s">
        <v>582</v>
      </c>
      <c r="I2220" s="650" t="s">
        <v>1326</v>
      </c>
      <c r="J2220" s="650" t="s">
        <v>1327</v>
      </c>
      <c r="K2220" s="650" t="s">
        <v>1328</v>
      </c>
      <c r="L2220" s="651">
        <v>400.21</v>
      </c>
      <c r="M2220" s="651">
        <v>3601.8899999999994</v>
      </c>
      <c r="N2220" s="650">
        <v>9</v>
      </c>
      <c r="O2220" s="731">
        <v>3</v>
      </c>
      <c r="P2220" s="651">
        <v>2001.0499999999997</v>
      </c>
      <c r="Q2220" s="666">
        <v>0.55555555555555558</v>
      </c>
      <c r="R2220" s="650">
        <v>5</v>
      </c>
      <c r="S2220" s="666">
        <v>0.55555555555555558</v>
      </c>
      <c r="T2220" s="731">
        <v>1.5</v>
      </c>
      <c r="U2220" s="689">
        <v>0.5</v>
      </c>
    </row>
    <row r="2221" spans="1:21" ht="14.4" customHeight="1" x14ac:dyDescent="0.3">
      <c r="A2221" s="649">
        <v>21</v>
      </c>
      <c r="B2221" s="650" t="s">
        <v>581</v>
      </c>
      <c r="C2221" s="650">
        <v>89301212</v>
      </c>
      <c r="D2221" s="729" t="s">
        <v>5559</v>
      </c>
      <c r="E2221" s="730" t="s">
        <v>3659</v>
      </c>
      <c r="F2221" s="650" t="s">
        <v>3625</v>
      </c>
      <c r="G2221" s="650" t="s">
        <v>3710</v>
      </c>
      <c r="H2221" s="650" t="s">
        <v>582</v>
      </c>
      <c r="I2221" s="650" t="s">
        <v>1326</v>
      </c>
      <c r="J2221" s="650" t="s">
        <v>1327</v>
      </c>
      <c r="K2221" s="650" t="s">
        <v>1328</v>
      </c>
      <c r="L2221" s="651">
        <v>359.63</v>
      </c>
      <c r="M2221" s="651">
        <v>1798.1499999999999</v>
      </c>
      <c r="N2221" s="650">
        <v>5</v>
      </c>
      <c r="O2221" s="731">
        <v>1.5</v>
      </c>
      <c r="P2221" s="651">
        <v>719.26</v>
      </c>
      <c r="Q2221" s="666">
        <v>0.4</v>
      </c>
      <c r="R2221" s="650">
        <v>2</v>
      </c>
      <c r="S2221" s="666">
        <v>0.4</v>
      </c>
      <c r="T2221" s="731">
        <v>0.5</v>
      </c>
      <c r="U2221" s="689">
        <v>0.33333333333333331</v>
      </c>
    </row>
    <row r="2222" spans="1:21" ht="14.4" customHeight="1" x14ac:dyDescent="0.3">
      <c r="A2222" s="649">
        <v>21</v>
      </c>
      <c r="B2222" s="650" t="s">
        <v>581</v>
      </c>
      <c r="C2222" s="650">
        <v>89301212</v>
      </c>
      <c r="D2222" s="729" t="s">
        <v>5559</v>
      </c>
      <c r="E2222" s="730" t="s">
        <v>3659</v>
      </c>
      <c r="F2222" s="650" t="s">
        <v>3625</v>
      </c>
      <c r="G2222" s="650" t="s">
        <v>3710</v>
      </c>
      <c r="H2222" s="650" t="s">
        <v>582</v>
      </c>
      <c r="I2222" s="650" t="s">
        <v>3711</v>
      </c>
      <c r="J2222" s="650" t="s">
        <v>1327</v>
      </c>
      <c r="K2222" s="650" t="s">
        <v>1975</v>
      </c>
      <c r="L2222" s="651">
        <v>0</v>
      </c>
      <c r="M2222" s="651">
        <v>0</v>
      </c>
      <c r="N2222" s="650">
        <v>8</v>
      </c>
      <c r="O2222" s="731">
        <v>2.5</v>
      </c>
      <c r="P2222" s="651">
        <v>0</v>
      </c>
      <c r="Q2222" s="666"/>
      <c r="R2222" s="650">
        <v>2</v>
      </c>
      <c r="S2222" s="666">
        <v>0.25</v>
      </c>
      <c r="T2222" s="731">
        <v>0.5</v>
      </c>
      <c r="U2222" s="689">
        <v>0.2</v>
      </c>
    </row>
    <row r="2223" spans="1:21" ht="14.4" customHeight="1" x14ac:dyDescent="0.3">
      <c r="A2223" s="649">
        <v>21</v>
      </c>
      <c r="B2223" s="650" t="s">
        <v>581</v>
      </c>
      <c r="C2223" s="650">
        <v>89301212</v>
      </c>
      <c r="D2223" s="729" t="s">
        <v>5559</v>
      </c>
      <c r="E2223" s="730" t="s">
        <v>3659</v>
      </c>
      <c r="F2223" s="650" t="s">
        <v>3625</v>
      </c>
      <c r="G2223" s="650" t="s">
        <v>3714</v>
      </c>
      <c r="H2223" s="650" t="s">
        <v>582</v>
      </c>
      <c r="I2223" s="650" t="s">
        <v>4098</v>
      </c>
      <c r="J2223" s="650" t="s">
        <v>4099</v>
      </c>
      <c r="K2223" s="650" t="s">
        <v>4100</v>
      </c>
      <c r="L2223" s="651">
        <v>75.36</v>
      </c>
      <c r="M2223" s="651">
        <v>150.72</v>
      </c>
      <c r="N2223" s="650">
        <v>2</v>
      </c>
      <c r="O2223" s="731">
        <v>1</v>
      </c>
      <c r="P2223" s="651"/>
      <c r="Q2223" s="666">
        <v>0</v>
      </c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21</v>
      </c>
      <c r="B2224" s="650" t="s">
        <v>581</v>
      </c>
      <c r="C2224" s="650">
        <v>89301212</v>
      </c>
      <c r="D2224" s="729" t="s">
        <v>5559</v>
      </c>
      <c r="E2224" s="730" t="s">
        <v>3659</v>
      </c>
      <c r="F2224" s="650" t="s">
        <v>3625</v>
      </c>
      <c r="G2224" s="650" t="s">
        <v>3720</v>
      </c>
      <c r="H2224" s="650" t="s">
        <v>582</v>
      </c>
      <c r="I2224" s="650" t="s">
        <v>1310</v>
      </c>
      <c r="J2224" s="650" t="s">
        <v>3721</v>
      </c>
      <c r="K2224" s="650" t="s">
        <v>3722</v>
      </c>
      <c r="L2224" s="651">
        <v>25.8</v>
      </c>
      <c r="M2224" s="651">
        <v>51.6</v>
      </c>
      <c r="N2224" s="650">
        <v>2</v>
      </c>
      <c r="O2224" s="731">
        <v>1</v>
      </c>
      <c r="P2224" s="651"/>
      <c r="Q2224" s="666">
        <v>0</v>
      </c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21</v>
      </c>
      <c r="B2225" s="650" t="s">
        <v>581</v>
      </c>
      <c r="C2225" s="650">
        <v>89301212</v>
      </c>
      <c r="D2225" s="729" t="s">
        <v>5559</v>
      </c>
      <c r="E2225" s="730" t="s">
        <v>3659</v>
      </c>
      <c r="F2225" s="650" t="s">
        <v>3625</v>
      </c>
      <c r="G2225" s="650" t="s">
        <v>4357</v>
      </c>
      <c r="H2225" s="650" t="s">
        <v>1839</v>
      </c>
      <c r="I2225" s="650" t="s">
        <v>4358</v>
      </c>
      <c r="J2225" s="650" t="s">
        <v>4359</v>
      </c>
      <c r="K2225" s="650" t="s">
        <v>4360</v>
      </c>
      <c r="L2225" s="651">
        <v>1359.61</v>
      </c>
      <c r="M2225" s="651">
        <v>8157.66</v>
      </c>
      <c r="N2225" s="650">
        <v>6</v>
      </c>
      <c r="O2225" s="731">
        <v>3</v>
      </c>
      <c r="P2225" s="651">
        <v>8157.66</v>
      </c>
      <c r="Q2225" s="666">
        <v>1</v>
      </c>
      <c r="R2225" s="650">
        <v>6</v>
      </c>
      <c r="S2225" s="666">
        <v>1</v>
      </c>
      <c r="T2225" s="731">
        <v>3</v>
      </c>
      <c r="U2225" s="689">
        <v>1</v>
      </c>
    </row>
    <row r="2226" spans="1:21" ht="14.4" customHeight="1" x14ac:dyDescent="0.3">
      <c r="A2226" s="649">
        <v>21</v>
      </c>
      <c r="B2226" s="650" t="s">
        <v>581</v>
      </c>
      <c r="C2226" s="650">
        <v>89301212</v>
      </c>
      <c r="D2226" s="729" t="s">
        <v>5559</v>
      </c>
      <c r="E2226" s="730" t="s">
        <v>3659</v>
      </c>
      <c r="F2226" s="650" t="s">
        <v>3625</v>
      </c>
      <c r="G2226" s="650" t="s">
        <v>3964</v>
      </c>
      <c r="H2226" s="650" t="s">
        <v>582</v>
      </c>
      <c r="I2226" s="650" t="s">
        <v>4899</v>
      </c>
      <c r="J2226" s="650" t="s">
        <v>4900</v>
      </c>
      <c r="K2226" s="650" t="s">
        <v>835</v>
      </c>
      <c r="L2226" s="651">
        <v>56.23</v>
      </c>
      <c r="M2226" s="651">
        <v>56.23</v>
      </c>
      <c r="N2226" s="650">
        <v>1</v>
      </c>
      <c r="O2226" s="731">
        <v>1</v>
      </c>
      <c r="P2226" s="651"/>
      <c r="Q2226" s="666">
        <v>0</v>
      </c>
      <c r="R2226" s="650"/>
      <c r="S2226" s="666">
        <v>0</v>
      </c>
      <c r="T2226" s="731"/>
      <c r="U2226" s="689">
        <v>0</v>
      </c>
    </row>
    <row r="2227" spans="1:21" ht="14.4" customHeight="1" x14ac:dyDescent="0.3">
      <c r="A2227" s="649">
        <v>21</v>
      </c>
      <c r="B2227" s="650" t="s">
        <v>581</v>
      </c>
      <c r="C2227" s="650">
        <v>89301212</v>
      </c>
      <c r="D2227" s="729" t="s">
        <v>5559</v>
      </c>
      <c r="E2227" s="730" t="s">
        <v>3659</v>
      </c>
      <c r="F2227" s="650" t="s">
        <v>3625</v>
      </c>
      <c r="G2227" s="650" t="s">
        <v>3964</v>
      </c>
      <c r="H2227" s="650" t="s">
        <v>582</v>
      </c>
      <c r="I2227" s="650" t="s">
        <v>5425</v>
      </c>
      <c r="J2227" s="650" t="s">
        <v>834</v>
      </c>
      <c r="K2227" s="650" t="s">
        <v>839</v>
      </c>
      <c r="L2227" s="651">
        <v>0</v>
      </c>
      <c r="M2227" s="651">
        <v>0</v>
      </c>
      <c r="N2227" s="650">
        <v>1</v>
      </c>
      <c r="O2227" s="731">
        <v>0.5</v>
      </c>
      <c r="P2227" s="651"/>
      <c r="Q2227" s="666"/>
      <c r="R2227" s="650"/>
      <c r="S2227" s="666">
        <v>0</v>
      </c>
      <c r="T2227" s="731"/>
      <c r="U2227" s="689">
        <v>0</v>
      </c>
    </row>
    <row r="2228" spans="1:21" ht="14.4" customHeight="1" x14ac:dyDescent="0.3">
      <c r="A2228" s="649">
        <v>21</v>
      </c>
      <c r="B2228" s="650" t="s">
        <v>581</v>
      </c>
      <c r="C2228" s="650">
        <v>89301212</v>
      </c>
      <c r="D2228" s="729" t="s">
        <v>5559</v>
      </c>
      <c r="E2228" s="730" t="s">
        <v>3659</v>
      </c>
      <c r="F2228" s="650" t="s">
        <v>3625</v>
      </c>
      <c r="G2228" s="650" t="s">
        <v>4710</v>
      </c>
      <c r="H2228" s="650" t="s">
        <v>582</v>
      </c>
      <c r="I2228" s="650" t="s">
        <v>1298</v>
      </c>
      <c r="J2228" s="650" t="s">
        <v>4711</v>
      </c>
      <c r="K2228" s="650" t="s">
        <v>4712</v>
      </c>
      <c r="L2228" s="651">
        <v>0</v>
      </c>
      <c r="M2228" s="651">
        <v>0</v>
      </c>
      <c r="N2228" s="650">
        <v>1</v>
      </c>
      <c r="O2228" s="731">
        <v>1</v>
      </c>
      <c r="P2228" s="651"/>
      <c r="Q2228" s="666"/>
      <c r="R2228" s="650"/>
      <c r="S2228" s="666">
        <v>0</v>
      </c>
      <c r="T2228" s="731"/>
      <c r="U2228" s="689">
        <v>0</v>
      </c>
    </row>
    <row r="2229" spans="1:21" ht="14.4" customHeight="1" x14ac:dyDescent="0.3">
      <c r="A2229" s="649">
        <v>21</v>
      </c>
      <c r="B2229" s="650" t="s">
        <v>581</v>
      </c>
      <c r="C2229" s="650">
        <v>89301212</v>
      </c>
      <c r="D2229" s="729" t="s">
        <v>5559</v>
      </c>
      <c r="E2229" s="730" t="s">
        <v>3659</v>
      </c>
      <c r="F2229" s="650" t="s">
        <v>3625</v>
      </c>
      <c r="G2229" s="650" t="s">
        <v>3679</v>
      </c>
      <c r="H2229" s="650" t="s">
        <v>582</v>
      </c>
      <c r="I2229" s="650" t="s">
        <v>3680</v>
      </c>
      <c r="J2229" s="650" t="s">
        <v>777</v>
      </c>
      <c r="K2229" s="650" t="s">
        <v>2994</v>
      </c>
      <c r="L2229" s="651">
        <v>0</v>
      </c>
      <c r="M2229" s="651">
        <v>0</v>
      </c>
      <c r="N2229" s="650">
        <v>1</v>
      </c>
      <c r="O2229" s="731">
        <v>0.5</v>
      </c>
      <c r="P2229" s="651"/>
      <c r="Q2229" s="666"/>
      <c r="R2229" s="650"/>
      <c r="S2229" s="666">
        <v>0</v>
      </c>
      <c r="T2229" s="731"/>
      <c r="U2229" s="689">
        <v>0</v>
      </c>
    </row>
    <row r="2230" spans="1:21" ht="14.4" customHeight="1" x14ac:dyDescent="0.3">
      <c r="A2230" s="649">
        <v>21</v>
      </c>
      <c r="B2230" s="650" t="s">
        <v>581</v>
      </c>
      <c r="C2230" s="650">
        <v>89301212</v>
      </c>
      <c r="D2230" s="729" t="s">
        <v>5559</v>
      </c>
      <c r="E2230" s="730" t="s">
        <v>3659</v>
      </c>
      <c r="F2230" s="650" t="s">
        <v>3625</v>
      </c>
      <c r="G2230" s="650" t="s">
        <v>4144</v>
      </c>
      <c r="H2230" s="650" t="s">
        <v>582</v>
      </c>
      <c r="I2230" s="650" t="s">
        <v>5426</v>
      </c>
      <c r="J2230" s="650" t="s">
        <v>1849</v>
      </c>
      <c r="K2230" s="650" t="s">
        <v>5427</v>
      </c>
      <c r="L2230" s="651">
        <v>48.31</v>
      </c>
      <c r="M2230" s="651">
        <v>96.62</v>
      </c>
      <c r="N2230" s="650">
        <v>2</v>
      </c>
      <c r="O2230" s="731">
        <v>1</v>
      </c>
      <c r="P2230" s="651"/>
      <c r="Q2230" s="666">
        <v>0</v>
      </c>
      <c r="R2230" s="650"/>
      <c r="S2230" s="666">
        <v>0</v>
      </c>
      <c r="T2230" s="731"/>
      <c r="U2230" s="689">
        <v>0</v>
      </c>
    </row>
    <row r="2231" spans="1:21" ht="14.4" customHeight="1" x14ac:dyDescent="0.3">
      <c r="A2231" s="649">
        <v>21</v>
      </c>
      <c r="B2231" s="650" t="s">
        <v>581</v>
      </c>
      <c r="C2231" s="650">
        <v>89301212</v>
      </c>
      <c r="D2231" s="729" t="s">
        <v>5559</v>
      </c>
      <c r="E2231" s="730" t="s">
        <v>3659</v>
      </c>
      <c r="F2231" s="650" t="s">
        <v>3625</v>
      </c>
      <c r="G2231" s="650" t="s">
        <v>5428</v>
      </c>
      <c r="H2231" s="650" t="s">
        <v>582</v>
      </c>
      <c r="I2231" s="650" t="s">
        <v>2683</v>
      </c>
      <c r="J2231" s="650" t="s">
        <v>2684</v>
      </c>
      <c r="K2231" s="650" t="s">
        <v>1084</v>
      </c>
      <c r="L2231" s="651">
        <v>49.28</v>
      </c>
      <c r="M2231" s="651">
        <v>49.28</v>
      </c>
      <c r="N2231" s="650">
        <v>1</v>
      </c>
      <c r="O2231" s="731">
        <v>1</v>
      </c>
      <c r="P2231" s="651"/>
      <c r="Q2231" s="666">
        <v>0</v>
      </c>
      <c r="R2231" s="650"/>
      <c r="S2231" s="666">
        <v>0</v>
      </c>
      <c r="T2231" s="731"/>
      <c r="U2231" s="689">
        <v>0</v>
      </c>
    </row>
    <row r="2232" spans="1:21" ht="14.4" customHeight="1" x14ac:dyDescent="0.3">
      <c r="A2232" s="649">
        <v>21</v>
      </c>
      <c r="B2232" s="650" t="s">
        <v>581</v>
      </c>
      <c r="C2232" s="650">
        <v>89301212</v>
      </c>
      <c r="D2232" s="729" t="s">
        <v>5559</v>
      </c>
      <c r="E2232" s="730" t="s">
        <v>3659</v>
      </c>
      <c r="F2232" s="650" t="s">
        <v>3625</v>
      </c>
      <c r="G2232" s="650" t="s">
        <v>3672</v>
      </c>
      <c r="H2232" s="650" t="s">
        <v>582</v>
      </c>
      <c r="I2232" s="650" t="s">
        <v>4611</v>
      </c>
      <c r="J2232" s="650" t="s">
        <v>3787</v>
      </c>
      <c r="K2232" s="650" t="s">
        <v>793</v>
      </c>
      <c r="L2232" s="651">
        <v>97.97</v>
      </c>
      <c r="M2232" s="651">
        <v>195.94</v>
      </c>
      <c r="N2232" s="650">
        <v>2</v>
      </c>
      <c r="O2232" s="731">
        <v>0.5</v>
      </c>
      <c r="P2232" s="651">
        <v>195.94</v>
      </c>
      <c r="Q2232" s="666">
        <v>1</v>
      </c>
      <c r="R2232" s="650">
        <v>2</v>
      </c>
      <c r="S2232" s="666">
        <v>1</v>
      </c>
      <c r="T2232" s="731">
        <v>0.5</v>
      </c>
      <c r="U2232" s="689">
        <v>1</v>
      </c>
    </row>
    <row r="2233" spans="1:21" ht="14.4" customHeight="1" x14ac:dyDescent="0.3">
      <c r="A2233" s="649">
        <v>21</v>
      </c>
      <c r="B2233" s="650" t="s">
        <v>581</v>
      </c>
      <c r="C2233" s="650">
        <v>89301212</v>
      </c>
      <c r="D2233" s="729" t="s">
        <v>5559</v>
      </c>
      <c r="E2233" s="730" t="s">
        <v>3659</v>
      </c>
      <c r="F2233" s="650" t="s">
        <v>3625</v>
      </c>
      <c r="G2233" s="650" t="s">
        <v>3672</v>
      </c>
      <c r="H2233" s="650" t="s">
        <v>582</v>
      </c>
      <c r="I2233" s="650" t="s">
        <v>791</v>
      </c>
      <c r="J2233" s="650" t="s">
        <v>792</v>
      </c>
      <c r="K2233" s="650" t="s">
        <v>4012</v>
      </c>
      <c r="L2233" s="651">
        <v>97.97</v>
      </c>
      <c r="M2233" s="651">
        <v>195.94</v>
      </c>
      <c r="N2233" s="650">
        <v>2</v>
      </c>
      <c r="O2233" s="731">
        <v>0.5</v>
      </c>
      <c r="P2233" s="651"/>
      <c r="Q2233" s="666">
        <v>0</v>
      </c>
      <c r="R2233" s="650"/>
      <c r="S2233" s="666">
        <v>0</v>
      </c>
      <c r="T2233" s="731"/>
      <c r="U2233" s="689">
        <v>0</v>
      </c>
    </row>
    <row r="2234" spans="1:21" ht="14.4" customHeight="1" x14ac:dyDescent="0.3">
      <c r="A2234" s="649">
        <v>21</v>
      </c>
      <c r="B2234" s="650" t="s">
        <v>581</v>
      </c>
      <c r="C2234" s="650">
        <v>89301212</v>
      </c>
      <c r="D2234" s="729" t="s">
        <v>5559</v>
      </c>
      <c r="E2234" s="730" t="s">
        <v>3659</v>
      </c>
      <c r="F2234" s="650" t="s">
        <v>3625</v>
      </c>
      <c r="G2234" s="650" t="s">
        <v>3672</v>
      </c>
      <c r="H2234" s="650" t="s">
        <v>582</v>
      </c>
      <c r="I2234" s="650" t="s">
        <v>795</v>
      </c>
      <c r="J2234" s="650" t="s">
        <v>792</v>
      </c>
      <c r="K2234" s="650" t="s">
        <v>4013</v>
      </c>
      <c r="L2234" s="651">
        <v>314.89999999999998</v>
      </c>
      <c r="M2234" s="651">
        <v>1259.5999999999999</v>
      </c>
      <c r="N2234" s="650">
        <v>4</v>
      </c>
      <c r="O2234" s="731">
        <v>2.5</v>
      </c>
      <c r="P2234" s="651">
        <v>1259.5999999999999</v>
      </c>
      <c r="Q2234" s="666">
        <v>1</v>
      </c>
      <c r="R2234" s="650">
        <v>4</v>
      </c>
      <c r="S2234" s="666">
        <v>1</v>
      </c>
      <c r="T2234" s="731">
        <v>2.5</v>
      </c>
      <c r="U2234" s="689">
        <v>1</v>
      </c>
    </row>
    <row r="2235" spans="1:21" ht="14.4" customHeight="1" x14ac:dyDescent="0.3">
      <c r="A2235" s="649">
        <v>21</v>
      </c>
      <c r="B2235" s="650" t="s">
        <v>581</v>
      </c>
      <c r="C2235" s="650">
        <v>89301212</v>
      </c>
      <c r="D2235" s="729" t="s">
        <v>5559</v>
      </c>
      <c r="E2235" s="730" t="s">
        <v>3659</v>
      </c>
      <c r="F2235" s="650" t="s">
        <v>3625</v>
      </c>
      <c r="G2235" s="650" t="s">
        <v>3669</v>
      </c>
      <c r="H2235" s="650" t="s">
        <v>1839</v>
      </c>
      <c r="I2235" s="650" t="s">
        <v>2042</v>
      </c>
      <c r="J2235" s="650" t="s">
        <v>2043</v>
      </c>
      <c r="K2235" s="650" t="s">
        <v>3418</v>
      </c>
      <c r="L2235" s="651">
        <v>1359.61</v>
      </c>
      <c r="M2235" s="651">
        <v>23113.370000000003</v>
      </c>
      <c r="N2235" s="650">
        <v>17</v>
      </c>
      <c r="O2235" s="731">
        <v>11</v>
      </c>
      <c r="P2235" s="651">
        <v>19034.54</v>
      </c>
      <c r="Q2235" s="666">
        <v>0.82352941176470584</v>
      </c>
      <c r="R2235" s="650">
        <v>14</v>
      </c>
      <c r="S2235" s="666">
        <v>0.82352941176470584</v>
      </c>
      <c r="T2235" s="731">
        <v>9.5</v>
      </c>
      <c r="U2235" s="689">
        <v>0.86363636363636365</v>
      </c>
    </row>
    <row r="2236" spans="1:21" ht="14.4" customHeight="1" x14ac:dyDescent="0.3">
      <c r="A2236" s="649">
        <v>21</v>
      </c>
      <c r="B2236" s="650" t="s">
        <v>581</v>
      </c>
      <c r="C2236" s="650">
        <v>89301212</v>
      </c>
      <c r="D2236" s="729" t="s">
        <v>5559</v>
      </c>
      <c r="E2236" s="730" t="s">
        <v>3659</v>
      </c>
      <c r="F2236" s="650" t="s">
        <v>3625</v>
      </c>
      <c r="G2236" s="650" t="s">
        <v>3804</v>
      </c>
      <c r="H2236" s="650" t="s">
        <v>1839</v>
      </c>
      <c r="I2236" s="650" t="s">
        <v>1973</v>
      </c>
      <c r="J2236" s="650" t="s">
        <v>1974</v>
      </c>
      <c r="K2236" s="650" t="s">
        <v>1975</v>
      </c>
      <c r="L2236" s="651">
        <v>67.42</v>
      </c>
      <c r="M2236" s="651">
        <v>67.42</v>
      </c>
      <c r="N2236" s="650">
        <v>1</v>
      </c>
      <c r="O2236" s="731">
        <v>1</v>
      </c>
      <c r="P2236" s="651"/>
      <c r="Q2236" s="666">
        <v>0</v>
      </c>
      <c r="R2236" s="650"/>
      <c r="S2236" s="666">
        <v>0</v>
      </c>
      <c r="T2236" s="731"/>
      <c r="U2236" s="689">
        <v>0</v>
      </c>
    </row>
    <row r="2237" spans="1:21" ht="14.4" customHeight="1" x14ac:dyDescent="0.3">
      <c r="A2237" s="649">
        <v>21</v>
      </c>
      <c r="B2237" s="650" t="s">
        <v>581</v>
      </c>
      <c r="C2237" s="650">
        <v>89301212</v>
      </c>
      <c r="D2237" s="729" t="s">
        <v>5559</v>
      </c>
      <c r="E2237" s="730" t="s">
        <v>3659</v>
      </c>
      <c r="F2237" s="650" t="s">
        <v>3625</v>
      </c>
      <c r="G2237" s="650" t="s">
        <v>3805</v>
      </c>
      <c r="H2237" s="650" t="s">
        <v>582</v>
      </c>
      <c r="I2237" s="650" t="s">
        <v>849</v>
      </c>
      <c r="J2237" s="650" t="s">
        <v>850</v>
      </c>
      <c r="K2237" s="650" t="s">
        <v>851</v>
      </c>
      <c r="L2237" s="651">
        <v>56.69</v>
      </c>
      <c r="M2237" s="651">
        <v>56.69</v>
      </c>
      <c r="N2237" s="650">
        <v>1</v>
      </c>
      <c r="O2237" s="731">
        <v>1</v>
      </c>
      <c r="P2237" s="651"/>
      <c r="Q2237" s="666">
        <v>0</v>
      </c>
      <c r="R2237" s="650"/>
      <c r="S2237" s="666">
        <v>0</v>
      </c>
      <c r="T2237" s="731"/>
      <c r="U2237" s="689">
        <v>0</v>
      </c>
    </row>
    <row r="2238" spans="1:21" ht="14.4" customHeight="1" x14ac:dyDescent="0.3">
      <c r="A2238" s="649">
        <v>21</v>
      </c>
      <c r="B2238" s="650" t="s">
        <v>581</v>
      </c>
      <c r="C2238" s="650">
        <v>89301212</v>
      </c>
      <c r="D2238" s="729" t="s">
        <v>5559</v>
      </c>
      <c r="E2238" s="730" t="s">
        <v>3659</v>
      </c>
      <c r="F2238" s="650" t="s">
        <v>3625</v>
      </c>
      <c r="G2238" s="650" t="s">
        <v>3812</v>
      </c>
      <c r="H2238" s="650" t="s">
        <v>1839</v>
      </c>
      <c r="I2238" s="650" t="s">
        <v>1944</v>
      </c>
      <c r="J2238" s="650" t="s">
        <v>3405</v>
      </c>
      <c r="K2238" s="650" t="s">
        <v>3406</v>
      </c>
      <c r="L2238" s="651">
        <v>32.630000000000003</v>
      </c>
      <c r="M2238" s="651">
        <v>32.630000000000003</v>
      </c>
      <c r="N2238" s="650">
        <v>1</v>
      </c>
      <c r="O2238" s="731">
        <v>0.5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21</v>
      </c>
      <c r="B2239" s="650" t="s">
        <v>581</v>
      </c>
      <c r="C2239" s="650">
        <v>89301212</v>
      </c>
      <c r="D2239" s="729" t="s">
        <v>5559</v>
      </c>
      <c r="E2239" s="730" t="s">
        <v>3659</v>
      </c>
      <c r="F2239" s="650" t="s">
        <v>3625</v>
      </c>
      <c r="G2239" s="650" t="s">
        <v>4824</v>
      </c>
      <c r="H2239" s="650" t="s">
        <v>582</v>
      </c>
      <c r="I2239" s="650" t="s">
        <v>4825</v>
      </c>
      <c r="J2239" s="650" t="s">
        <v>4826</v>
      </c>
      <c r="K2239" s="650" t="s">
        <v>4827</v>
      </c>
      <c r="L2239" s="651">
        <v>7567.3</v>
      </c>
      <c r="M2239" s="651">
        <v>22701.9</v>
      </c>
      <c r="N2239" s="650">
        <v>3</v>
      </c>
      <c r="O2239" s="731">
        <v>1.5</v>
      </c>
      <c r="P2239" s="651">
        <v>22701.9</v>
      </c>
      <c r="Q2239" s="666">
        <v>1</v>
      </c>
      <c r="R2239" s="650">
        <v>3</v>
      </c>
      <c r="S2239" s="666">
        <v>1</v>
      </c>
      <c r="T2239" s="731">
        <v>1.5</v>
      </c>
      <c r="U2239" s="689">
        <v>1</v>
      </c>
    </row>
    <row r="2240" spans="1:21" ht="14.4" customHeight="1" x14ac:dyDescent="0.3">
      <c r="A2240" s="649">
        <v>21</v>
      </c>
      <c r="B2240" s="650" t="s">
        <v>581</v>
      </c>
      <c r="C2240" s="650">
        <v>89301212</v>
      </c>
      <c r="D2240" s="729" t="s">
        <v>5559</v>
      </c>
      <c r="E2240" s="730" t="s">
        <v>3659</v>
      </c>
      <c r="F2240" s="650" t="s">
        <v>3625</v>
      </c>
      <c r="G2240" s="650" t="s">
        <v>4824</v>
      </c>
      <c r="H2240" s="650" t="s">
        <v>582</v>
      </c>
      <c r="I2240" s="650" t="s">
        <v>4828</v>
      </c>
      <c r="J2240" s="650" t="s">
        <v>4829</v>
      </c>
      <c r="K2240" s="650" t="s">
        <v>4830</v>
      </c>
      <c r="L2240" s="651">
        <v>17706.39</v>
      </c>
      <c r="M2240" s="651">
        <v>141651.12</v>
      </c>
      <c r="N2240" s="650">
        <v>8</v>
      </c>
      <c r="O2240" s="731">
        <v>4</v>
      </c>
      <c r="P2240" s="651">
        <v>106238.34</v>
      </c>
      <c r="Q2240" s="666">
        <v>0.75</v>
      </c>
      <c r="R2240" s="650">
        <v>6</v>
      </c>
      <c r="S2240" s="666">
        <v>0.75</v>
      </c>
      <c r="T2240" s="731">
        <v>3</v>
      </c>
      <c r="U2240" s="689">
        <v>0.75</v>
      </c>
    </row>
    <row r="2241" spans="1:21" ht="14.4" customHeight="1" x14ac:dyDescent="0.3">
      <c r="A2241" s="649">
        <v>21</v>
      </c>
      <c r="B2241" s="650" t="s">
        <v>581</v>
      </c>
      <c r="C2241" s="650">
        <v>89301212</v>
      </c>
      <c r="D2241" s="729" t="s">
        <v>5559</v>
      </c>
      <c r="E2241" s="730" t="s">
        <v>3659</v>
      </c>
      <c r="F2241" s="650" t="s">
        <v>3625</v>
      </c>
      <c r="G2241" s="650" t="s">
        <v>4824</v>
      </c>
      <c r="H2241" s="650" t="s">
        <v>582</v>
      </c>
      <c r="I2241" s="650" t="s">
        <v>5429</v>
      </c>
      <c r="J2241" s="650" t="s">
        <v>5430</v>
      </c>
      <c r="K2241" s="650" t="s">
        <v>4830</v>
      </c>
      <c r="L2241" s="651">
        <v>26535.83</v>
      </c>
      <c r="M2241" s="651">
        <v>106143.32</v>
      </c>
      <c r="N2241" s="650">
        <v>4</v>
      </c>
      <c r="O2241" s="731">
        <v>2</v>
      </c>
      <c r="P2241" s="651">
        <v>106143.32</v>
      </c>
      <c r="Q2241" s="666">
        <v>1</v>
      </c>
      <c r="R2241" s="650">
        <v>4</v>
      </c>
      <c r="S2241" s="666">
        <v>1</v>
      </c>
      <c r="T2241" s="731">
        <v>2</v>
      </c>
      <c r="U2241" s="689">
        <v>1</v>
      </c>
    </row>
    <row r="2242" spans="1:21" ht="14.4" customHeight="1" x14ac:dyDescent="0.3">
      <c r="A2242" s="649">
        <v>21</v>
      </c>
      <c r="B2242" s="650" t="s">
        <v>581</v>
      </c>
      <c r="C2242" s="650">
        <v>89301212</v>
      </c>
      <c r="D2242" s="729" t="s">
        <v>5559</v>
      </c>
      <c r="E2242" s="730" t="s">
        <v>3659</v>
      </c>
      <c r="F2242" s="650" t="s">
        <v>3625</v>
      </c>
      <c r="G2242" s="650" t="s">
        <v>4824</v>
      </c>
      <c r="H2242" s="650" t="s">
        <v>582</v>
      </c>
      <c r="I2242" s="650" t="s">
        <v>5431</v>
      </c>
      <c r="J2242" s="650" t="s">
        <v>5432</v>
      </c>
      <c r="K2242" s="650" t="s">
        <v>4827</v>
      </c>
      <c r="L2242" s="651">
        <v>10614.34</v>
      </c>
      <c r="M2242" s="651">
        <v>10614.34</v>
      </c>
      <c r="N2242" s="650">
        <v>1</v>
      </c>
      <c r="O2242" s="731">
        <v>0.5</v>
      </c>
      <c r="P2242" s="651">
        <v>10614.34</v>
      </c>
      <c r="Q2242" s="666">
        <v>1</v>
      </c>
      <c r="R2242" s="650">
        <v>1</v>
      </c>
      <c r="S2242" s="666">
        <v>1</v>
      </c>
      <c r="T2242" s="731">
        <v>0.5</v>
      </c>
      <c r="U2242" s="689">
        <v>1</v>
      </c>
    </row>
    <row r="2243" spans="1:21" ht="14.4" customHeight="1" x14ac:dyDescent="0.3">
      <c r="A2243" s="649">
        <v>21</v>
      </c>
      <c r="B2243" s="650" t="s">
        <v>581</v>
      </c>
      <c r="C2243" s="650">
        <v>89301212</v>
      </c>
      <c r="D2243" s="729" t="s">
        <v>5559</v>
      </c>
      <c r="E2243" s="730" t="s">
        <v>3659</v>
      </c>
      <c r="F2243" s="650" t="s">
        <v>3625</v>
      </c>
      <c r="G2243" s="650" t="s">
        <v>4824</v>
      </c>
      <c r="H2243" s="650" t="s">
        <v>582</v>
      </c>
      <c r="I2243" s="650" t="s">
        <v>5433</v>
      </c>
      <c r="J2243" s="650" t="s">
        <v>5432</v>
      </c>
      <c r="K2243" s="650" t="s">
        <v>4827</v>
      </c>
      <c r="L2243" s="651">
        <v>10614.34</v>
      </c>
      <c r="M2243" s="651">
        <v>10614.34</v>
      </c>
      <c r="N2243" s="650">
        <v>1</v>
      </c>
      <c r="O2243" s="731">
        <v>0.5</v>
      </c>
      <c r="P2243" s="651">
        <v>10614.34</v>
      </c>
      <c r="Q2243" s="666">
        <v>1</v>
      </c>
      <c r="R2243" s="650">
        <v>1</v>
      </c>
      <c r="S2243" s="666">
        <v>1</v>
      </c>
      <c r="T2243" s="731">
        <v>0.5</v>
      </c>
      <c r="U2243" s="689">
        <v>1</v>
      </c>
    </row>
    <row r="2244" spans="1:21" ht="14.4" customHeight="1" x14ac:dyDescent="0.3">
      <c r="A2244" s="649">
        <v>21</v>
      </c>
      <c r="B2244" s="650" t="s">
        <v>581</v>
      </c>
      <c r="C2244" s="650">
        <v>89301212</v>
      </c>
      <c r="D2244" s="729" t="s">
        <v>5559</v>
      </c>
      <c r="E2244" s="730" t="s">
        <v>3659</v>
      </c>
      <c r="F2244" s="650" t="s">
        <v>3625</v>
      </c>
      <c r="G2244" s="650" t="s">
        <v>4824</v>
      </c>
      <c r="H2244" s="650" t="s">
        <v>1839</v>
      </c>
      <c r="I2244" s="650" t="s">
        <v>5434</v>
      </c>
      <c r="J2244" s="650" t="s">
        <v>5435</v>
      </c>
      <c r="K2244" s="650" t="s">
        <v>4827</v>
      </c>
      <c r="L2244" s="651">
        <v>0</v>
      </c>
      <c r="M2244" s="651">
        <v>0</v>
      </c>
      <c r="N2244" s="650">
        <v>3</v>
      </c>
      <c r="O2244" s="731">
        <v>1.5</v>
      </c>
      <c r="P2244" s="651">
        <v>0</v>
      </c>
      <c r="Q2244" s="666"/>
      <c r="R2244" s="650">
        <v>3</v>
      </c>
      <c r="S2244" s="666">
        <v>1</v>
      </c>
      <c r="T2244" s="731">
        <v>1.5</v>
      </c>
      <c r="U2244" s="689">
        <v>1</v>
      </c>
    </row>
    <row r="2245" spans="1:21" ht="14.4" customHeight="1" x14ac:dyDescent="0.3">
      <c r="A2245" s="649">
        <v>21</v>
      </c>
      <c r="B2245" s="650" t="s">
        <v>581</v>
      </c>
      <c r="C2245" s="650">
        <v>89301212</v>
      </c>
      <c r="D2245" s="729" t="s">
        <v>5559</v>
      </c>
      <c r="E2245" s="730" t="s">
        <v>3659</v>
      </c>
      <c r="F2245" s="650" t="s">
        <v>3625</v>
      </c>
      <c r="G2245" s="650" t="s">
        <v>4824</v>
      </c>
      <c r="H2245" s="650" t="s">
        <v>1839</v>
      </c>
      <c r="I2245" s="650" t="s">
        <v>5436</v>
      </c>
      <c r="J2245" s="650" t="s">
        <v>5437</v>
      </c>
      <c r="K2245" s="650" t="s">
        <v>4830</v>
      </c>
      <c r="L2245" s="651">
        <v>26535.83</v>
      </c>
      <c r="M2245" s="651">
        <v>238822.47000000009</v>
      </c>
      <c r="N2245" s="650">
        <v>9</v>
      </c>
      <c r="O2245" s="731">
        <v>4.5</v>
      </c>
      <c r="P2245" s="651">
        <v>212286.64000000007</v>
      </c>
      <c r="Q2245" s="666">
        <v>0.88888888888888884</v>
      </c>
      <c r="R2245" s="650">
        <v>8</v>
      </c>
      <c r="S2245" s="666">
        <v>0.88888888888888884</v>
      </c>
      <c r="T2245" s="731">
        <v>4</v>
      </c>
      <c r="U2245" s="689">
        <v>0.88888888888888884</v>
      </c>
    </row>
    <row r="2246" spans="1:21" ht="14.4" customHeight="1" x14ac:dyDescent="0.3">
      <c r="A2246" s="649">
        <v>21</v>
      </c>
      <c r="B2246" s="650" t="s">
        <v>581</v>
      </c>
      <c r="C2246" s="650">
        <v>89301212</v>
      </c>
      <c r="D2246" s="729" t="s">
        <v>5559</v>
      </c>
      <c r="E2246" s="730" t="s">
        <v>3659</v>
      </c>
      <c r="F2246" s="650" t="s">
        <v>3625</v>
      </c>
      <c r="G2246" s="650" t="s">
        <v>4824</v>
      </c>
      <c r="H2246" s="650" t="s">
        <v>582</v>
      </c>
      <c r="I2246" s="650" t="s">
        <v>5438</v>
      </c>
      <c r="J2246" s="650" t="s">
        <v>5439</v>
      </c>
      <c r="K2246" s="650" t="s">
        <v>5440</v>
      </c>
      <c r="L2246" s="651">
        <v>14860.07</v>
      </c>
      <c r="M2246" s="651">
        <v>14860.07</v>
      </c>
      <c r="N2246" s="650">
        <v>1</v>
      </c>
      <c r="O2246" s="731">
        <v>0.5</v>
      </c>
      <c r="P2246" s="651">
        <v>14860.07</v>
      </c>
      <c r="Q2246" s="666">
        <v>1</v>
      </c>
      <c r="R2246" s="650">
        <v>1</v>
      </c>
      <c r="S2246" s="666">
        <v>1</v>
      </c>
      <c r="T2246" s="731">
        <v>0.5</v>
      </c>
      <c r="U2246" s="689">
        <v>1</v>
      </c>
    </row>
    <row r="2247" spans="1:21" ht="14.4" customHeight="1" x14ac:dyDescent="0.3">
      <c r="A2247" s="649">
        <v>21</v>
      </c>
      <c r="B2247" s="650" t="s">
        <v>581</v>
      </c>
      <c r="C2247" s="650">
        <v>89301212</v>
      </c>
      <c r="D2247" s="729" t="s">
        <v>5559</v>
      </c>
      <c r="E2247" s="730" t="s">
        <v>3659</v>
      </c>
      <c r="F2247" s="650" t="s">
        <v>3625</v>
      </c>
      <c r="G2247" s="650" t="s">
        <v>4824</v>
      </c>
      <c r="H2247" s="650" t="s">
        <v>1839</v>
      </c>
      <c r="I2247" s="650" t="s">
        <v>5441</v>
      </c>
      <c r="J2247" s="650" t="s">
        <v>5442</v>
      </c>
      <c r="K2247" s="650" t="s">
        <v>5440</v>
      </c>
      <c r="L2247" s="651">
        <v>14860.07</v>
      </c>
      <c r="M2247" s="651">
        <v>14860.07</v>
      </c>
      <c r="N2247" s="650">
        <v>1</v>
      </c>
      <c r="O2247" s="731">
        <v>0.5</v>
      </c>
      <c r="P2247" s="651">
        <v>14860.07</v>
      </c>
      <c r="Q2247" s="666">
        <v>1</v>
      </c>
      <c r="R2247" s="650">
        <v>1</v>
      </c>
      <c r="S2247" s="666">
        <v>1</v>
      </c>
      <c r="T2247" s="731">
        <v>0.5</v>
      </c>
      <c r="U2247" s="689">
        <v>1</v>
      </c>
    </row>
    <row r="2248" spans="1:21" ht="14.4" customHeight="1" x14ac:dyDescent="0.3">
      <c r="A2248" s="649">
        <v>21</v>
      </c>
      <c r="B2248" s="650" t="s">
        <v>581</v>
      </c>
      <c r="C2248" s="650">
        <v>89301212</v>
      </c>
      <c r="D2248" s="729" t="s">
        <v>5559</v>
      </c>
      <c r="E2248" s="730" t="s">
        <v>3659</v>
      </c>
      <c r="F2248" s="650" t="s">
        <v>3625</v>
      </c>
      <c r="G2248" s="650" t="s">
        <v>4824</v>
      </c>
      <c r="H2248" s="650" t="s">
        <v>582</v>
      </c>
      <c r="I2248" s="650" t="s">
        <v>5443</v>
      </c>
      <c r="J2248" s="650" t="s">
        <v>5439</v>
      </c>
      <c r="K2248" s="650" t="s">
        <v>5440</v>
      </c>
      <c r="L2248" s="651">
        <v>14860.07</v>
      </c>
      <c r="M2248" s="651">
        <v>14860.07</v>
      </c>
      <c r="N2248" s="650">
        <v>1</v>
      </c>
      <c r="O2248" s="731">
        <v>0.5</v>
      </c>
      <c r="P2248" s="651">
        <v>14860.07</v>
      </c>
      <c r="Q2248" s="666">
        <v>1</v>
      </c>
      <c r="R2248" s="650">
        <v>1</v>
      </c>
      <c r="S2248" s="666">
        <v>1</v>
      </c>
      <c r="T2248" s="731">
        <v>0.5</v>
      </c>
      <c r="U2248" s="689">
        <v>1</v>
      </c>
    </row>
    <row r="2249" spans="1:21" ht="14.4" customHeight="1" x14ac:dyDescent="0.3">
      <c r="A2249" s="649">
        <v>21</v>
      </c>
      <c r="B2249" s="650" t="s">
        <v>581</v>
      </c>
      <c r="C2249" s="650">
        <v>89301212</v>
      </c>
      <c r="D2249" s="729" t="s">
        <v>5559</v>
      </c>
      <c r="E2249" s="730" t="s">
        <v>3659</v>
      </c>
      <c r="F2249" s="650" t="s">
        <v>3625</v>
      </c>
      <c r="G2249" s="650" t="s">
        <v>4824</v>
      </c>
      <c r="H2249" s="650" t="s">
        <v>1839</v>
      </c>
      <c r="I2249" s="650" t="s">
        <v>5444</v>
      </c>
      <c r="J2249" s="650" t="s">
        <v>5435</v>
      </c>
      <c r="K2249" s="650" t="s">
        <v>4827</v>
      </c>
      <c r="L2249" s="651">
        <v>10614.33</v>
      </c>
      <c r="M2249" s="651">
        <v>31842.989999999998</v>
      </c>
      <c r="N2249" s="650">
        <v>3</v>
      </c>
      <c r="O2249" s="731">
        <v>1.5</v>
      </c>
      <c r="P2249" s="651">
        <v>31842.989999999998</v>
      </c>
      <c r="Q2249" s="666">
        <v>1</v>
      </c>
      <c r="R2249" s="650">
        <v>3</v>
      </c>
      <c r="S2249" s="666">
        <v>1</v>
      </c>
      <c r="T2249" s="731">
        <v>1.5</v>
      </c>
      <c r="U2249" s="689">
        <v>1</v>
      </c>
    </row>
    <row r="2250" spans="1:21" ht="14.4" customHeight="1" x14ac:dyDescent="0.3">
      <c r="A2250" s="649">
        <v>21</v>
      </c>
      <c r="B2250" s="650" t="s">
        <v>581</v>
      </c>
      <c r="C2250" s="650">
        <v>89301212</v>
      </c>
      <c r="D2250" s="729" t="s">
        <v>5559</v>
      </c>
      <c r="E2250" s="730" t="s">
        <v>3659</v>
      </c>
      <c r="F2250" s="650" t="s">
        <v>3625</v>
      </c>
      <c r="G2250" s="650" t="s">
        <v>3831</v>
      </c>
      <c r="H2250" s="650" t="s">
        <v>1839</v>
      </c>
      <c r="I2250" s="650" t="s">
        <v>1920</v>
      </c>
      <c r="J2250" s="650" t="s">
        <v>1917</v>
      </c>
      <c r="K2250" s="650" t="s">
        <v>2826</v>
      </c>
      <c r="L2250" s="651">
        <v>98.23</v>
      </c>
      <c r="M2250" s="651">
        <v>196.46</v>
      </c>
      <c r="N2250" s="650">
        <v>2</v>
      </c>
      <c r="O2250" s="731">
        <v>0.5</v>
      </c>
      <c r="P2250" s="651"/>
      <c r="Q2250" s="666">
        <v>0</v>
      </c>
      <c r="R2250" s="650"/>
      <c r="S2250" s="666">
        <v>0</v>
      </c>
      <c r="T2250" s="731"/>
      <c r="U2250" s="689">
        <v>0</v>
      </c>
    </row>
    <row r="2251" spans="1:21" ht="14.4" customHeight="1" x14ac:dyDescent="0.3">
      <c r="A2251" s="649">
        <v>21</v>
      </c>
      <c r="B2251" s="650" t="s">
        <v>581</v>
      </c>
      <c r="C2251" s="650">
        <v>89301212</v>
      </c>
      <c r="D2251" s="729" t="s">
        <v>5559</v>
      </c>
      <c r="E2251" s="730" t="s">
        <v>3659</v>
      </c>
      <c r="F2251" s="650" t="s">
        <v>3626</v>
      </c>
      <c r="G2251" s="650" t="s">
        <v>4058</v>
      </c>
      <c r="H2251" s="650" t="s">
        <v>582</v>
      </c>
      <c r="I2251" s="650" t="s">
        <v>4059</v>
      </c>
      <c r="J2251" s="650" t="s">
        <v>3640</v>
      </c>
      <c r="K2251" s="650"/>
      <c r="L2251" s="651">
        <v>0</v>
      </c>
      <c r="M2251" s="651">
        <v>0</v>
      </c>
      <c r="N2251" s="650">
        <v>1</v>
      </c>
      <c r="O2251" s="731">
        <v>1</v>
      </c>
      <c r="P2251" s="651">
        <v>0</v>
      </c>
      <c r="Q2251" s="666"/>
      <c r="R2251" s="650">
        <v>1</v>
      </c>
      <c r="S2251" s="666">
        <v>1</v>
      </c>
      <c r="T2251" s="731">
        <v>1</v>
      </c>
      <c r="U2251" s="689">
        <v>1</v>
      </c>
    </row>
    <row r="2252" spans="1:21" ht="14.4" customHeight="1" x14ac:dyDescent="0.3">
      <c r="A2252" s="649">
        <v>21</v>
      </c>
      <c r="B2252" s="650" t="s">
        <v>581</v>
      </c>
      <c r="C2252" s="650">
        <v>89301212</v>
      </c>
      <c r="D2252" s="729" t="s">
        <v>5559</v>
      </c>
      <c r="E2252" s="730" t="s">
        <v>3659</v>
      </c>
      <c r="F2252" s="650" t="s">
        <v>3627</v>
      </c>
      <c r="G2252" s="650" t="s">
        <v>3844</v>
      </c>
      <c r="H2252" s="650" t="s">
        <v>582</v>
      </c>
      <c r="I2252" s="650" t="s">
        <v>3896</v>
      </c>
      <c r="J2252" s="650" t="s">
        <v>3897</v>
      </c>
      <c r="K2252" s="650" t="s">
        <v>3898</v>
      </c>
      <c r="L2252" s="651">
        <v>1000</v>
      </c>
      <c r="M2252" s="651">
        <v>1000</v>
      </c>
      <c r="N2252" s="650">
        <v>1</v>
      </c>
      <c r="O2252" s="731">
        <v>1</v>
      </c>
      <c r="P2252" s="651"/>
      <c r="Q2252" s="666">
        <v>0</v>
      </c>
      <c r="R2252" s="650"/>
      <c r="S2252" s="666">
        <v>0</v>
      </c>
      <c r="T2252" s="731"/>
      <c r="U2252" s="689">
        <v>0</v>
      </c>
    </row>
    <row r="2253" spans="1:21" ht="14.4" customHeight="1" x14ac:dyDescent="0.3">
      <c r="A2253" s="649">
        <v>21</v>
      </c>
      <c r="B2253" s="650" t="s">
        <v>581</v>
      </c>
      <c r="C2253" s="650">
        <v>89301212</v>
      </c>
      <c r="D2253" s="729" t="s">
        <v>5559</v>
      </c>
      <c r="E2253" s="730" t="s">
        <v>3660</v>
      </c>
      <c r="F2253" s="650" t="s">
        <v>3625</v>
      </c>
      <c r="G2253" s="650" t="s">
        <v>3677</v>
      </c>
      <c r="H2253" s="650" t="s">
        <v>582</v>
      </c>
      <c r="I2253" s="650" t="s">
        <v>1060</v>
      </c>
      <c r="J2253" s="650" t="s">
        <v>1061</v>
      </c>
      <c r="K2253" s="650" t="s">
        <v>1062</v>
      </c>
      <c r="L2253" s="651">
        <v>95.25</v>
      </c>
      <c r="M2253" s="651">
        <v>190.5</v>
      </c>
      <c r="N2253" s="650">
        <v>2</v>
      </c>
      <c r="O2253" s="731">
        <v>1</v>
      </c>
      <c r="P2253" s="651">
        <v>190.5</v>
      </c>
      <c r="Q2253" s="666">
        <v>1</v>
      </c>
      <c r="R2253" s="650">
        <v>2</v>
      </c>
      <c r="S2253" s="666">
        <v>1</v>
      </c>
      <c r="T2253" s="731">
        <v>1</v>
      </c>
      <c r="U2253" s="689">
        <v>1</v>
      </c>
    </row>
    <row r="2254" spans="1:21" ht="14.4" customHeight="1" x14ac:dyDescent="0.3">
      <c r="A2254" s="649">
        <v>21</v>
      </c>
      <c r="B2254" s="650" t="s">
        <v>581</v>
      </c>
      <c r="C2254" s="650">
        <v>89301212</v>
      </c>
      <c r="D2254" s="729" t="s">
        <v>5559</v>
      </c>
      <c r="E2254" s="730" t="s">
        <v>3660</v>
      </c>
      <c r="F2254" s="650" t="s">
        <v>3625</v>
      </c>
      <c r="G2254" s="650" t="s">
        <v>5445</v>
      </c>
      <c r="H2254" s="650" t="s">
        <v>582</v>
      </c>
      <c r="I2254" s="650" t="s">
        <v>5446</v>
      </c>
      <c r="J2254" s="650" t="s">
        <v>5447</v>
      </c>
      <c r="K2254" s="650" t="s">
        <v>5448</v>
      </c>
      <c r="L2254" s="651">
        <v>0</v>
      </c>
      <c r="M2254" s="651">
        <v>0</v>
      </c>
      <c r="N2254" s="650">
        <v>1</v>
      </c>
      <c r="O2254" s="731">
        <v>0.5</v>
      </c>
      <c r="P2254" s="651"/>
      <c r="Q2254" s="666"/>
      <c r="R2254" s="650"/>
      <c r="S2254" s="666">
        <v>0</v>
      </c>
      <c r="T2254" s="731"/>
      <c r="U2254" s="689">
        <v>0</v>
      </c>
    </row>
    <row r="2255" spans="1:21" ht="14.4" customHeight="1" x14ac:dyDescent="0.3">
      <c r="A2255" s="649">
        <v>21</v>
      </c>
      <c r="B2255" s="650" t="s">
        <v>581</v>
      </c>
      <c r="C2255" s="650">
        <v>89301212</v>
      </c>
      <c r="D2255" s="729" t="s">
        <v>5559</v>
      </c>
      <c r="E2255" s="730" t="s">
        <v>3660</v>
      </c>
      <c r="F2255" s="650" t="s">
        <v>3625</v>
      </c>
      <c r="G2255" s="650" t="s">
        <v>3697</v>
      </c>
      <c r="H2255" s="650" t="s">
        <v>582</v>
      </c>
      <c r="I2255" s="650" t="s">
        <v>2175</v>
      </c>
      <c r="J2255" s="650" t="s">
        <v>3453</v>
      </c>
      <c r="K2255" s="650" t="s">
        <v>3454</v>
      </c>
      <c r="L2255" s="651">
        <v>333.31</v>
      </c>
      <c r="M2255" s="651">
        <v>333.31</v>
      </c>
      <c r="N2255" s="650">
        <v>1</v>
      </c>
      <c r="O2255" s="731">
        <v>1</v>
      </c>
      <c r="P2255" s="651"/>
      <c r="Q2255" s="666">
        <v>0</v>
      </c>
      <c r="R2255" s="650"/>
      <c r="S2255" s="666">
        <v>0</v>
      </c>
      <c r="T2255" s="731"/>
      <c r="U2255" s="689">
        <v>0</v>
      </c>
    </row>
    <row r="2256" spans="1:21" ht="14.4" customHeight="1" x14ac:dyDescent="0.3">
      <c r="A2256" s="649">
        <v>21</v>
      </c>
      <c r="B2256" s="650" t="s">
        <v>581</v>
      </c>
      <c r="C2256" s="650">
        <v>89301212</v>
      </c>
      <c r="D2256" s="729" t="s">
        <v>5559</v>
      </c>
      <c r="E2256" s="730" t="s">
        <v>3660</v>
      </c>
      <c r="F2256" s="650" t="s">
        <v>3625</v>
      </c>
      <c r="G2256" s="650" t="s">
        <v>4494</v>
      </c>
      <c r="H2256" s="650" t="s">
        <v>582</v>
      </c>
      <c r="I2256" s="650" t="s">
        <v>5449</v>
      </c>
      <c r="J2256" s="650" t="s">
        <v>5450</v>
      </c>
      <c r="K2256" s="650" t="s">
        <v>2204</v>
      </c>
      <c r="L2256" s="651">
        <v>0</v>
      </c>
      <c r="M2256" s="651">
        <v>0</v>
      </c>
      <c r="N2256" s="650">
        <v>1</v>
      </c>
      <c r="O2256" s="731">
        <v>1</v>
      </c>
      <c r="P2256" s="651"/>
      <c r="Q2256" s="666"/>
      <c r="R2256" s="650"/>
      <c r="S2256" s="666">
        <v>0</v>
      </c>
      <c r="T2256" s="731"/>
      <c r="U2256" s="689">
        <v>0</v>
      </c>
    </row>
    <row r="2257" spans="1:21" ht="14.4" customHeight="1" x14ac:dyDescent="0.3">
      <c r="A2257" s="649">
        <v>21</v>
      </c>
      <c r="B2257" s="650" t="s">
        <v>581</v>
      </c>
      <c r="C2257" s="650">
        <v>89301212</v>
      </c>
      <c r="D2257" s="729" t="s">
        <v>5559</v>
      </c>
      <c r="E2257" s="730" t="s">
        <v>3660</v>
      </c>
      <c r="F2257" s="650" t="s">
        <v>3625</v>
      </c>
      <c r="G2257" s="650" t="s">
        <v>3700</v>
      </c>
      <c r="H2257" s="650" t="s">
        <v>582</v>
      </c>
      <c r="I2257" s="650" t="s">
        <v>930</v>
      </c>
      <c r="J2257" s="650" t="s">
        <v>4092</v>
      </c>
      <c r="K2257" s="650" t="s">
        <v>4093</v>
      </c>
      <c r="L2257" s="651">
        <v>0</v>
      </c>
      <c r="M2257" s="651">
        <v>0</v>
      </c>
      <c r="N2257" s="650">
        <v>1</v>
      </c>
      <c r="O2257" s="731">
        <v>0.5</v>
      </c>
      <c r="P2257" s="651"/>
      <c r="Q2257" s="666"/>
      <c r="R2257" s="650"/>
      <c r="S2257" s="666">
        <v>0</v>
      </c>
      <c r="T2257" s="731"/>
      <c r="U2257" s="689">
        <v>0</v>
      </c>
    </row>
    <row r="2258" spans="1:21" ht="14.4" customHeight="1" x14ac:dyDescent="0.3">
      <c r="A2258" s="649">
        <v>21</v>
      </c>
      <c r="B2258" s="650" t="s">
        <v>581</v>
      </c>
      <c r="C2258" s="650">
        <v>89301212</v>
      </c>
      <c r="D2258" s="729" t="s">
        <v>5559</v>
      </c>
      <c r="E2258" s="730" t="s">
        <v>3660</v>
      </c>
      <c r="F2258" s="650" t="s">
        <v>3625</v>
      </c>
      <c r="G2258" s="650" t="s">
        <v>3700</v>
      </c>
      <c r="H2258" s="650" t="s">
        <v>582</v>
      </c>
      <c r="I2258" s="650" t="s">
        <v>934</v>
      </c>
      <c r="J2258" s="650" t="s">
        <v>3702</v>
      </c>
      <c r="K2258" s="650" t="s">
        <v>1967</v>
      </c>
      <c r="L2258" s="651">
        <v>0</v>
      </c>
      <c r="M2258" s="651">
        <v>0</v>
      </c>
      <c r="N2258" s="650">
        <v>1</v>
      </c>
      <c r="O2258" s="731">
        <v>0.5</v>
      </c>
      <c r="P2258" s="651"/>
      <c r="Q2258" s="666"/>
      <c r="R2258" s="650"/>
      <c r="S2258" s="666">
        <v>0</v>
      </c>
      <c r="T2258" s="731"/>
      <c r="U2258" s="689">
        <v>0</v>
      </c>
    </row>
    <row r="2259" spans="1:21" ht="14.4" customHeight="1" x14ac:dyDescent="0.3">
      <c r="A2259" s="649">
        <v>21</v>
      </c>
      <c r="B2259" s="650" t="s">
        <v>581</v>
      </c>
      <c r="C2259" s="650">
        <v>89301212</v>
      </c>
      <c r="D2259" s="729" t="s">
        <v>5559</v>
      </c>
      <c r="E2259" s="730" t="s">
        <v>3660</v>
      </c>
      <c r="F2259" s="650" t="s">
        <v>3625</v>
      </c>
      <c r="G2259" s="650" t="s">
        <v>3706</v>
      </c>
      <c r="H2259" s="650" t="s">
        <v>1839</v>
      </c>
      <c r="I2259" s="650" t="s">
        <v>2858</v>
      </c>
      <c r="J2259" s="650" t="s">
        <v>2032</v>
      </c>
      <c r="K2259" s="650" t="s">
        <v>3585</v>
      </c>
      <c r="L2259" s="651">
        <v>432.32</v>
      </c>
      <c r="M2259" s="651">
        <v>432.32</v>
      </c>
      <c r="N2259" s="650">
        <v>1</v>
      </c>
      <c r="O2259" s="731">
        <v>0.5</v>
      </c>
      <c r="P2259" s="651">
        <v>432.32</v>
      </c>
      <c r="Q2259" s="666">
        <v>1</v>
      </c>
      <c r="R2259" s="650">
        <v>1</v>
      </c>
      <c r="S2259" s="666">
        <v>1</v>
      </c>
      <c r="T2259" s="731">
        <v>0.5</v>
      </c>
      <c r="U2259" s="689">
        <v>1</v>
      </c>
    </row>
    <row r="2260" spans="1:21" ht="14.4" customHeight="1" x14ac:dyDescent="0.3">
      <c r="A2260" s="649">
        <v>21</v>
      </c>
      <c r="B2260" s="650" t="s">
        <v>581</v>
      </c>
      <c r="C2260" s="650">
        <v>89301212</v>
      </c>
      <c r="D2260" s="729" t="s">
        <v>5559</v>
      </c>
      <c r="E2260" s="730" t="s">
        <v>3660</v>
      </c>
      <c r="F2260" s="650" t="s">
        <v>3625</v>
      </c>
      <c r="G2260" s="650" t="s">
        <v>3714</v>
      </c>
      <c r="H2260" s="650" t="s">
        <v>582</v>
      </c>
      <c r="I2260" s="650" t="s">
        <v>4098</v>
      </c>
      <c r="J2260" s="650" t="s">
        <v>4099</v>
      </c>
      <c r="K2260" s="650" t="s">
        <v>4100</v>
      </c>
      <c r="L2260" s="651">
        <v>75.36</v>
      </c>
      <c r="M2260" s="651">
        <v>150.72</v>
      </c>
      <c r="N2260" s="650">
        <v>2</v>
      </c>
      <c r="O2260" s="731">
        <v>1</v>
      </c>
      <c r="P2260" s="651"/>
      <c r="Q2260" s="666">
        <v>0</v>
      </c>
      <c r="R2260" s="650"/>
      <c r="S2260" s="666">
        <v>0</v>
      </c>
      <c r="T2260" s="731"/>
      <c r="U2260" s="689">
        <v>0</v>
      </c>
    </row>
    <row r="2261" spans="1:21" ht="14.4" customHeight="1" x14ac:dyDescent="0.3">
      <c r="A2261" s="649">
        <v>21</v>
      </c>
      <c r="B2261" s="650" t="s">
        <v>581</v>
      </c>
      <c r="C2261" s="650">
        <v>89301212</v>
      </c>
      <c r="D2261" s="729" t="s">
        <v>5559</v>
      </c>
      <c r="E2261" s="730" t="s">
        <v>3660</v>
      </c>
      <c r="F2261" s="650" t="s">
        <v>3625</v>
      </c>
      <c r="G2261" s="650" t="s">
        <v>3732</v>
      </c>
      <c r="H2261" s="650" t="s">
        <v>582</v>
      </c>
      <c r="I2261" s="650" t="s">
        <v>3736</v>
      </c>
      <c r="J2261" s="650" t="s">
        <v>3737</v>
      </c>
      <c r="K2261" s="650" t="s">
        <v>3735</v>
      </c>
      <c r="L2261" s="651">
        <v>0</v>
      </c>
      <c r="M2261" s="651">
        <v>0</v>
      </c>
      <c r="N2261" s="650">
        <v>1</v>
      </c>
      <c r="O2261" s="731">
        <v>0.5</v>
      </c>
      <c r="P2261" s="651">
        <v>0</v>
      </c>
      <c r="Q2261" s="666"/>
      <c r="R2261" s="650">
        <v>1</v>
      </c>
      <c r="S2261" s="666">
        <v>1</v>
      </c>
      <c r="T2261" s="731">
        <v>0.5</v>
      </c>
      <c r="U2261" s="689">
        <v>1</v>
      </c>
    </row>
    <row r="2262" spans="1:21" ht="14.4" customHeight="1" x14ac:dyDescent="0.3">
      <c r="A2262" s="649">
        <v>21</v>
      </c>
      <c r="B2262" s="650" t="s">
        <v>581</v>
      </c>
      <c r="C2262" s="650">
        <v>89301212</v>
      </c>
      <c r="D2262" s="729" t="s">
        <v>5559</v>
      </c>
      <c r="E2262" s="730" t="s">
        <v>3660</v>
      </c>
      <c r="F2262" s="650" t="s">
        <v>3625</v>
      </c>
      <c r="G2262" s="650" t="s">
        <v>4147</v>
      </c>
      <c r="H2262" s="650" t="s">
        <v>582</v>
      </c>
      <c r="I2262" s="650" t="s">
        <v>891</v>
      </c>
      <c r="J2262" s="650" t="s">
        <v>892</v>
      </c>
      <c r="K2262" s="650" t="s">
        <v>4545</v>
      </c>
      <c r="L2262" s="651">
        <v>163.9</v>
      </c>
      <c r="M2262" s="651">
        <v>327.8</v>
      </c>
      <c r="N2262" s="650">
        <v>2</v>
      </c>
      <c r="O2262" s="731">
        <v>0.5</v>
      </c>
      <c r="P2262" s="651"/>
      <c r="Q2262" s="666">
        <v>0</v>
      </c>
      <c r="R2262" s="650"/>
      <c r="S2262" s="666">
        <v>0</v>
      </c>
      <c r="T2262" s="731"/>
      <c r="U2262" s="689">
        <v>0</v>
      </c>
    </row>
    <row r="2263" spans="1:21" ht="14.4" customHeight="1" x14ac:dyDescent="0.3">
      <c r="A2263" s="649">
        <v>21</v>
      </c>
      <c r="B2263" s="650" t="s">
        <v>581</v>
      </c>
      <c r="C2263" s="650">
        <v>89301212</v>
      </c>
      <c r="D2263" s="729" t="s">
        <v>5559</v>
      </c>
      <c r="E2263" s="730" t="s">
        <v>3660</v>
      </c>
      <c r="F2263" s="650" t="s">
        <v>3625</v>
      </c>
      <c r="G2263" s="650" t="s">
        <v>3862</v>
      </c>
      <c r="H2263" s="650" t="s">
        <v>582</v>
      </c>
      <c r="I2263" s="650" t="s">
        <v>4450</v>
      </c>
      <c r="J2263" s="650" t="s">
        <v>4451</v>
      </c>
      <c r="K2263" s="650" t="s">
        <v>4452</v>
      </c>
      <c r="L2263" s="651">
        <v>0</v>
      </c>
      <c r="M2263" s="651">
        <v>0</v>
      </c>
      <c r="N2263" s="650">
        <v>1</v>
      </c>
      <c r="O2263" s="731">
        <v>1</v>
      </c>
      <c r="P2263" s="651"/>
      <c r="Q2263" s="666"/>
      <c r="R2263" s="650"/>
      <c r="S2263" s="666">
        <v>0</v>
      </c>
      <c r="T2263" s="731"/>
      <c r="U2263" s="689">
        <v>0</v>
      </c>
    </row>
    <row r="2264" spans="1:21" ht="14.4" customHeight="1" x14ac:dyDescent="0.3">
      <c r="A2264" s="649">
        <v>21</v>
      </c>
      <c r="B2264" s="650" t="s">
        <v>581</v>
      </c>
      <c r="C2264" s="650">
        <v>89301212</v>
      </c>
      <c r="D2264" s="729" t="s">
        <v>5559</v>
      </c>
      <c r="E2264" s="730" t="s">
        <v>3660</v>
      </c>
      <c r="F2264" s="650" t="s">
        <v>3625</v>
      </c>
      <c r="G2264" s="650" t="s">
        <v>4362</v>
      </c>
      <c r="H2264" s="650" t="s">
        <v>582</v>
      </c>
      <c r="I2264" s="650" t="s">
        <v>710</v>
      </c>
      <c r="J2264" s="650" t="s">
        <v>711</v>
      </c>
      <c r="K2264" s="650" t="s">
        <v>4363</v>
      </c>
      <c r="L2264" s="651">
        <v>26.17</v>
      </c>
      <c r="M2264" s="651">
        <v>52.34</v>
      </c>
      <c r="N2264" s="650">
        <v>2</v>
      </c>
      <c r="O2264" s="731">
        <v>0.5</v>
      </c>
      <c r="P2264" s="651"/>
      <c r="Q2264" s="666">
        <v>0</v>
      </c>
      <c r="R2264" s="650"/>
      <c r="S2264" s="666">
        <v>0</v>
      </c>
      <c r="T2264" s="731"/>
      <c r="U2264" s="689">
        <v>0</v>
      </c>
    </row>
    <row r="2265" spans="1:21" ht="14.4" customHeight="1" x14ac:dyDescent="0.3">
      <c r="A2265" s="649">
        <v>21</v>
      </c>
      <c r="B2265" s="650" t="s">
        <v>581</v>
      </c>
      <c r="C2265" s="650">
        <v>89301212</v>
      </c>
      <c r="D2265" s="729" t="s">
        <v>5559</v>
      </c>
      <c r="E2265" s="730" t="s">
        <v>3660</v>
      </c>
      <c r="F2265" s="650" t="s">
        <v>3625</v>
      </c>
      <c r="G2265" s="650" t="s">
        <v>3987</v>
      </c>
      <c r="H2265" s="650" t="s">
        <v>582</v>
      </c>
      <c r="I2265" s="650" t="s">
        <v>4457</v>
      </c>
      <c r="J2265" s="650" t="s">
        <v>4458</v>
      </c>
      <c r="K2265" s="650" t="s">
        <v>4459</v>
      </c>
      <c r="L2265" s="651">
        <v>6196.71</v>
      </c>
      <c r="M2265" s="651">
        <v>12393.42</v>
      </c>
      <c r="N2265" s="650">
        <v>2</v>
      </c>
      <c r="O2265" s="731">
        <v>0.5</v>
      </c>
      <c r="P2265" s="651"/>
      <c r="Q2265" s="666">
        <v>0</v>
      </c>
      <c r="R2265" s="650"/>
      <c r="S2265" s="666">
        <v>0</v>
      </c>
      <c r="T2265" s="731"/>
      <c r="U2265" s="689">
        <v>0</v>
      </c>
    </row>
    <row r="2266" spans="1:21" ht="14.4" customHeight="1" x14ac:dyDescent="0.3">
      <c r="A2266" s="649">
        <v>21</v>
      </c>
      <c r="B2266" s="650" t="s">
        <v>581</v>
      </c>
      <c r="C2266" s="650">
        <v>89301212</v>
      </c>
      <c r="D2266" s="729" t="s">
        <v>5559</v>
      </c>
      <c r="E2266" s="730" t="s">
        <v>3660</v>
      </c>
      <c r="F2266" s="650" t="s">
        <v>3625</v>
      </c>
      <c r="G2266" s="650" t="s">
        <v>3987</v>
      </c>
      <c r="H2266" s="650" t="s">
        <v>582</v>
      </c>
      <c r="I2266" s="650" t="s">
        <v>4460</v>
      </c>
      <c r="J2266" s="650" t="s">
        <v>4458</v>
      </c>
      <c r="K2266" s="650" t="s">
        <v>4459</v>
      </c>
      <c r="L2266" s="651">
        <v>6196.71</v>
      </c>
      <c r="M2266" s="651">
        <v>6196.71</v>
      </c>
      <c r="N2266" s="650">
        <v>1</v>
      </c>
      <c r="O2266" s="731">
        <v>0.5</v>
      </c>
      <c r="P2266" s="651"/>
      <c r="Q2266" s="666">
        <v>0</v>
      </c>
      <c r="R2266" s="650"/>
      <c r="S2266" s="666">
        <v>0</v>
      </c>
      <c r="T2266" s="731"/>
      <c r="U2266" s="689">
        <v>0</v>
      </c>
    </row>
    <row r="2267" spans="1:21" ht="14.4" customHeight="1" x14ac:dyDescent="0.3">
      <c r="A2267" s="649">
        <v>21</v>
      </c>
      <c r="B2267" s="650" t="s">
        <v>581</v>
      </c>
      <c r="C2267" s="650">
        <v>89301212</v>
      </c>
      <c r="D2267" s="729" t="s">
        <v>5559</v>
      </c>
      <c r="E2267" s="730" t="s">
        <v>3660</v>
      </c>
      <c r="F2267" s="650" t="s">
        <v>3625</v>
      </c>
      <c r="G2267" s="650" t="s">
        <v>3762</v>
      </c>
      <c r="H2267" s="650" t="s">
        <v>1839</v>
      </c>
      <c r="I2267" s="650" t="s">
        <v>2121</v>
      </c>
      <c r="J2267" s="650" t="s">
        <v>2122</v>
      </c>
      <c r="K2267" s="650" t="s">
        <v>3490</v>
      </c>
      <c r="L2267" s="651">
        <v>804.58</v>
      </c>
      <c r="M2267" s="651">
        <v>3218.32</v>
      </c>
      <c r="N2267" s="650">
        <v>4</v>
      </c>
      <c r="O2267" s="731">
        <v>2</v>
      </c>
      <c r="P2267" s="651">
        <v>804.58</v>
      </c>
      <c r="Q2267" s="666">
        <v>0.25</v>
      </c>
      <c r="R2267" s="650">
        <v>1</v>
      </c>
      <c r="S2267" s="666">
        <v>0.25</v>
      </c>
      <c r="T2267" s="731">
        <v>1</v>
      </c>
      <c r="U2267" s="689">
        <v>0.5</v>
      </c>
    </row>
    <row r="2268" spans="1:21" ht="14.4" customHeight="1" x14ac:dyDescent="0.3">
      <c r="A2268" s="649">
        <v>21</v>
      </c>
      <c r="B2268" s="650" t="s">
        <v>581</v>
      </c>
      <c r="C2268" s="650">
        <v>89301212</v>
      </c>
      <c r="D2268" s="729" t="s">
        <v>5559</v>
      </c>
      <c r="E2268" s="730" t="s">
        <v>3660</v>
      </c>
      <c r="F2268" s="650" t="s">
        <v>3625</v>
      </c>
      <c r="G2268" s="650" t="s">
        <v>3670</v>
      </c>
      <c r="H2268" s="650" t="s">
        <v>582</v>
      </c>
      <c r="I2268" s="650" t="s">
        <v>956</v>
      </c>
      <c r="J2268" s="650" t="s">
        <v>957</v>
      </c>
      <c r="K2268" s="650" t="s">
        <v>958</v>
      </c>
      <c r="L2268" s="651">
        <v>0</v>
      </c>
      <c r="M2268" s="651">
        <v>0</v>
      </c>
      <c r="N2268" s="650">
        <v>1</v>
      </c>
      <c r="O2268" s="731">
        <v>1</v>
      </c>
      <c r="P2268" s="651"/>
      <c r="Q2268" s="666"/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21</v>
      </c>
      <c r="B2269" s="650" t="s">
        <v>581</v>
      </c>
      <c r="C2269" s="650">
        <v>89301212</v>
      </c>
      <c r="D2269" s="729" t="s">
        <v>5559</v>
      </c>
      <c r="E2269" s="730" t="s">
        <v>3660</v>
      </c>
      <c r="F2269" s="650" t="s">
        <v>3625</v>
      </c>
      <c r="G2269" s="650" t="s">
        <v>3763</v>
      </c>
      <c r="H2269" s="650" t="s">
        <v>582</v>
      </c>
      <c r="I2269" s="650" t="s">
        <v>990</v>
      </c>
      <c r="J2269" s="650" t="s">
        <v>991</v>
      </c>
      <c r="K2269" s="650" t="s">
        <v>5418</v>
      </c>
      <c r="L2269" s="651">
        <v>0</v>
      </c>
      <c r="M2269" s="651">
        <v>0</v>
      </c>
      <c r="N2269" s="650">
        <v>1</v>
      </c>
      <c r="O2269" s="731">
        <v>1</v>
      </c>
      <c r="P2269" s="651"/>
      <c r="Q2269" s="666"/>
      <c r="R2269" s="650"/>
      <c r="S2269" s="666">
        <v>0</v>
      </c>
      <c r="T2269" s="731"/>
      <c r="U2269" s="689">
        <v>0</v>
      </c>
    </row>
    <row r="2270" spans="1:21" ht="14.4" customHeight="1" x14ac:dyDescent="0.3">
      <c r="A2270" s="649">
        <v>21</v>
      </c>
      <c r="B2270" s="650" t="s">
        <v>581</v>
      </c>
      <c r="C2270" s="650">
        <v>89301212</v>
      </c>
      <c r="D2270" s="729" t="s">
        <v>5559</v>
      </c>
      <c r="E2270" s="730" t="s">
        <v>3660</v>
      </c>
      <c r="F2270" s="650" t="s">
        <v>3625</v>
      </c>
      <c r="G2270" s="650" t="s">
        <v>3666</v>
      </c>
      <c r="H2270" s="650" t="s">
        <v>582</v>
      </c>
      <c r="I2270" s="650" t="s">
        <v>764</v>
      </c>
      <c r="J2270" s="650" t="s">
        <v>765</v>
      </c>
      <c r="K2270" s="650" t="s">
        <v>3783</v>
      </c>
      <c r="L2270" s="651">
        <v>391.83</v>
      </c>
      <c r="M2270" s="651">
        <v>1959.1499999999999</v>
      </c>
      <c r="N2270" s="650">
        <v>5</v>
      </c>
      <c r="O2270" s="731">
        <v>0.5</v>
      </c>
      <c r="P2270" s="651">
        <v>1959.1499999999999</v>
      </c>
      <c r="Q2270" s="666">
        <v>1</v>
      </c>
      <c r="R2270" s="650">
        <v>5</v>
      </c>
      <c r="S2270" s="666">
        <v>1</v>
      </c>
      <c r="T2270" s="731">
        <v>0.5</v>
      </c>
      <c r="U2270" s="689">
        <v>1</v>
      </c>
    </row>
    <row r="2271" spans="1:21" ht="14.4" customHeight="1" x14ac:dyDescent="0.3">
      <c r="A2271" s="649">
        <v>21</v>
      </c>
      <c r="B2271" s="650" t="s">
        <v>581</v>
      </c>
      <c r="C2271" s="650">
        <v>89301212</v>
      </c>
      <c r="D2271" s="729" t="s">
        <v>5559</v>
      </c>
      <c r="E2271" s="730" t="s">
        <v>3660</v>
      </c>
      <c r="F2271" s="650" t="s">
        <v>3625</v>
      </c>
      <c r="G2271" s="650" t="s">
        <v>3671</v>
      </c>
      <c r="H2271" s="650" t="s">
        <v>1839</v>
      </c>
      <c r="I2271" s="650" t="s">
        <v>2865</v>
      </c>
      <c r="J2271" s="650" t="s">
        <v>2018</v>
      </c>
      <c r="K2271" s="650" t="s">
        <v>2866</v>
      </c>
      <c r="L2271" s="651">
        <v>937.93</v>
      </c>
      <c r="M2271" s="651">
        <v>2813.79</v>
      </c>
      <c r="N2271" s="650">
        <v>3</v>
      </c>
      <c r="O2271" s="731">
        <v>0.5</v>
      </c>
      <c r="P2271" s="651">
        <v>2813.79</v>
      </c>
      <c r="Q2271" s="666">
        <v>1</v>
      </c>
      <c r="R2271" s="650">
        <v>3</v>
      </c>
      <c r="S2271" s="666">
        <v>1</v>
      </c>
      <c r="T2271" s="731">
        <v>0.5</v>
      </c>
      <c r="U2271" s="689">
        <v>1</v>
      </c>
    </row>
    <row r="2272" spans="1:21" ht="14.4" customHeight="1" x14ac:dyDescent="0.3">
      <c r="A2272" s="649">
        <v>21</v>
      </c>
      <c r="B2272" s="650" t="s">
        <v>581</v>
      </c>
      <c r="C2272" s="650">
        <v>89301212</v>
      </c>
      <c r="D2272" s="729" t="s">
        <v>5559</v>
      </c>
      <c r="E2272" s="730" t="s">
        <v>3660</v>
      </c>
      <c r="F2272" s="650" t="s">
        <v>3625</v>
      </c>
      <c r="G2272" s="650" t="s">
        <v>3671</v>
      </c>
      <c r="H2272" s="650" t="s">
        <v>1839</v>
      </c>
      <c r="I2272" s="650" t="s">
        <v>1923</v>
      </c>
      <c r="J2272" s="650" t="s">
        <v>1924</v>
      </c>
      <c r="K2272" s="650" t="s">
        <v>2866</v>
      </c>
      <c r="L2272" s="651">
        <v>1749.69</v>
      </c>
      <c r="M2272" s="651">
        <v>10498.14</v>
      </c>
      <c r="N2272" s="650">
        <v>6</v>
      </c>
      <c r="O2272" s="731">
        <v>1.5</v>
      </c>
      <c r="P2272" s="651">
        <v>10498.14</v>
      </c>
      <c r="Q2272" s="666">
        <v>1</v>
      </c>
      <c r="R2272" s="650">
        <v>6</v>
      </c>
      <c r="S2272" s="666">
        <v>1</v>
      </c>
      <c r="T2272" s="731">
        <v>1.5</v>
      </c>
      <c r="U2272" s="689">
        <v>1</v>
      </c>
    </row>
    <row r="2273" spans="1:21" ht="14.4" customHeight="1" x14ac:dyDescent="0.3">
      <c r="A2273" s="649">
        <v>21</v>
      </c>
      <c r="B2273" s="650" t="s">
        <v>581</v>
      </c>
      <c r="C2273" s="650">
        <v>89301212</v>
      </c>
      <c r="D2273" s="729" t="s">
        <v>5559</v>
      </c>
      <c r="E2273" s="730" t="s">
        <v>3660</v>
      </c>
      <c r="F2273" s="650" t="s">
        <v>3625</v>
      </c>
      <c r="G2273" s="650" t="s">
        <v>3672</v>
      </c>
      <c r="H2273" s="650" t="s">
        <v>582</v>
      </c>
      <c r="I2273" s="650" t="s">
        <v>4753</v>
      </c>
      <c r="J2273" s="650" t="s">
        <v>792</v>
      </c>
      <c r="K2273" s="650" t="s">
        <v>4754</v>
      </c>
      <c r="L2273" s="651">
        <v>0</v>
      </c>
      <c r="M2273" s="651">
        <v>0</v>
      </c>
      <c r="N2273" s="650">
        <v>1</v>
      </c>
      <c r="O2273" s="731">
        <v>0.5</v>
      </c>
      <c r="P2273" s="651">
        <v>0</v>
      </c>
      <c r="Q2273" s="666"/>
      <c r="R2273" s="650">
        <v>1</v>
      </c>
      <c r="S2273" s="666">
        <v>1</v>
      </c>
      <c r="T2273" s="731">
        <v>0.5</v>
      </c>
      <c r="U2273" s="689">
        <v>1</v>
      </c>
    </row>
    <row r="2274" spans="1:21" ht="14.4" customHeight="1" x14ac:dyDescent="0.3">
      <c r="A2274" s="649">
        <v>21</v>
      </c>
      <c r="B2274" s="650" t="s">
        <v>581</v>
      </c>
      <c r="C2274" s="650">
        <v>89301212</v>
      </c>
      <c r="D2274" s="729" t="s">
        <v>5559</v>
      </c>
      <c r="E2274" s="730" t="s">
        <v>3660</v>
      </c>
      <c r="F2274" s="650" t="s">
        <v>3625</v>
      </c>
      <c r="G2274" s="650" t="s">
        <v>3672</v>
      </c>
      <c r="H2274" s="650" t="s">
        <v>582</v>
      </c>
      <c r="I2274" s="650" t="s">
        <v>3673</v>
      </c>
      <c r="J2274" s="650" t="s">
        <v>3674</v>
      </c>
      <c r="K2274" s="650" t="s">
        <v>796</v>
      </c>
      <c r="L2274" s="651">
        <v>314.89999999999998</v>
      </c>
      <c r="M2274" s="651">
        <v>314.89999999999998</v>
      </c>
      <c r="N2274" s="650">
        <v>1</v>
      </c>
      <c r="O2274" s="731">
        <v>0.5</v>
      </c>
      <c r="P2274" s="651">
        <v>314.89999999999998</v>
      </c>
      <c r="Q2274" s="666">
        <v>1</v>
      </c>
      <c r="R2274" s="650">
        <v>1</v>
      </c>
      <c r="S2274" s="666">
        <v>1</v>
      </c>
      <c r="T2274" s="731">
        <v>0.5</v>
      </c>
      <c r="U2274" s="689">
        <v>1</v>
      </c>
    </row>
    <row r="2275" spans="1:21" ht="14.4" customHeight="1" x14ac:dyDescent="0.3">
      <c r="A2275" s="649">
        <v>21</v>
      </c>
      <c r="B2275" s="650" t="s">
        <v>581</v>
      </c>
      <c r="C2275" s="650">
        <v>89301212</v>
      </c>
      <c r="D2275" s="729" t="s">
        <v>5559</v>
      </c>
      <c r="E2275" s="730" t="s">
        <v>3660</v>
      </c>
      <c r="F2275" s="650" t="s">
        <v>3625</v>
      </c>
      <c r="G2275" s="650" t="s">
        <v>3669</v>
      </c>
      <c r="H2275" s="650" t="s">
        <v>1839</v>
      </c>
      <c r="I2275" s="650" t="s">
        <v>2024</v>
      </c>
      <c r="J2275" s="650" t="s">
        <v>2025</v>
      </c>
      <c r="K2275" s="650" t="s">
        <v>2026</v>
      </c>
      <c r="L2275" s="651">
        <v>497.4</v>
      </c>
      <c r="M2275" s="651">
        <v>1492.1999999999998</v>
      </c>
      <c r="N2275" s="650">
        <v>3</v>
      </c>
      <c r="O2275" s="731">
        <v>2.5</v>
      </c>
      <c r="P2275" s="651">
        <v>994.8</v>
      </c>
      <c r="Q2275" s="666">
        <v>0.66666666666666674</v>
      </c>
      <c r="R2275" s="650">
        <v>2</v>
      </c>
      <c r="S2275" s="666">
        <v>0.66666666666666663</v>
      </c>
      <c r="T2275" s="731">
        <v>1.5</v>
      </c>
      <c r="U2275" s="689">
        <v>0.6</v>
      </c>
    </row>
    <row r="2276" spans="1:21" ht="14.4" customHeight="1" x14ac:dyDescent="0.3">
      <c r="A2276" s="649">
        <v>21</v>
      </c>
      <c r="B2276" s="650" t="s">
        <v>581</v>
      </c>
      <c r="C2276" s="650">
        <v>89301212</v>
      </c>
      <c r="D2276" s="729" t="s">
        <v>5559</v>
      </c>
      <c r="E2276" s="730" t="s">
        <v>3660</v>
      </c>
      <c r="F2276" s="650" t="s">
        <v>3625</v>
      </c>
      <c r="G2276" s="650" t="s">
        <v>3669</v>
      </c>
      <c r="H2276" s="650" t="s">
        <v>1839</v>
      </c>
      <c r="I2276" s="650" t="s">
        <v>2042</v>
      </c>
      <c r="J2276" s="650" t="s">
        <v>2043</v>
      </c>
      <c r="K2276" s="650" t="s">
        <v>3418</v>
      </c>
      <c r="L2276" s="651">
        <v>1359.61</v>
      </c>
      <c r="M2276" s="651">
        <v>5438.44</v>
      </c>
      <c r="N2276" s="650">
        <v>4</v>
      </c>
      <c r="O2276" s="731">
        <v>2</v>
      </c>
      <c r="P2276" s="651">
        <v>2719.22</v>
      </c>
      <c r="Q2276" s="666">
        <v>0.5</v>
      </c>
      <c r="R2276" s="650">
        <v>2</v>
      </c>
      <c r="S2276" s="666">
        <v>0.5</v>
      </c>
      <c r="T2276" s="731">
        <v>1</v>
      </c>
      <c r="U2276" s="689">
        <v>0.5</v>
      </c>
    </row>
    <row r="2277" spans="1:21" ht="14.4" customHeight="1" x14ac:dyDescent="0.3">
      <c r="A2277" s="649">
        <v>21</v>
      </c>
      <c r="B2277" s="650" t="s">
        <v>581</v>
      </c>
      <c r="C2277" s="650">
        <v>89301212</v>
      </c>
      <c r="D2277" s="729" t="s">
        <v>5559</v>
      </c>
      <c r="E2277" s="730" t="s">
        <v>3660</v>
      </c>
      <c r="F2277" s="650" t="s">
        <v>3625</v>
      </c>
      <c r="G2277" s="650" t="s">
        <v>3796</v>
      </c>
      <c r="H2277" s="650" t="s">
        <v>582</v>
      </c>
      <c r="I2277" s="650" t="s">
        <v>4071</v>
      </c>
      <c r="J2277" s="650" t="s">
        <v>1391</v>
      </c>
      <c r="K2277" s="650" t="s">
        <v>4072</v>
      </c>
      <c r="L2277" s="651">
        <v>949.83</v>
      </c>
      <c r="M2277" s="651">
        <v>3799.32</v>
      </c>
      <c r="N2277" s="650">
        <v>4</v>
      </c>
      <c r="O2277" s="731">
        <v>3</v>
      </c>
      <c r="P2277" s="651"/>
      <c r="Q2277" s="666">
        <v>0</v>
      </c>
      <c r="R2277" s="650"/>
      <c r="S2277" s="666">
        <v>0</v>
      </c>
      <c r="T2277" s="731"/>
      <c r="U2277" s="689">
        <v>0</v>
      </c>
    </row>
    <row r="2278" spans="1:21" ht="14.4" customHeight="1" x14ac:dyDescent="0.3">
      <c r="A2278" s="649">
        <v>21</v>
      </c>
      <c r="B2278" s="650" t="s">
        <v>581</v>
      </c>
      <c r="C2278" s="650">
        <v>89301212</v>
      </c>
      <c r="D2278" s="729" t="s">
        <v>5559</v>
      </c>
      <c r="E2278" s="730" t="s">
        <v>3660</v>
      </c>
      <c r="F2278" s="650" t="s">
        <v>3625</v>
      </c>
      <c r="G2278" s="650" t="s">
        <v>3796</v>
      </c>
      <c r="H2278" s="650" t="s">
        <v>582</v>
      </c>
      <c r="I2278" s="650" t="s">
        <v>4060</v>
      </c>
      <c r="J2278" s="650" t="s">
        <v>1315</v>
      </c>
      <c r="K2278" s="650" t="s">
        <v>4061</v>
      </c>
      <c r="L2278" s="651">
        <v>1753.54</v>
      </c>
      <c r="M2278" s="651">
        <v>1753.54</v>
      </c>
      <c r="N2278" s="650">
        <v>1</v>
      </c>
      <c r="O2278" s="731">
        <v>1</v>
      </c>
      <c r="P2278" s="651"/>
      <c r="Q2278" s="666">
        <v>0</v>
      </c>
      <c r="R2278" s="650"/>
      <c r="S2278" s="666">
        <v>0</v>
      </c>
      <c r="T2278" s="731"/>
      <c r="U2278" s="689">
        <v>0</v>
      </c>
    </row>
    <row r="2279" spans="1:21" ht="14.4" customHeight="1" x14ac:dyDescent="0.3">
      <c r="A2279" s="649">
        <v>21</v>
      </c>
      <c r="B2279" s="650" t="s">
        <v>581</v>
      </c>
      <c r="C2279" s="650">
        <v>89301212</v>
      </c>
      <c r="D2279" s="729" t="s">
        <v>5559</v>
      </c>
      <c r="E2279" s="730" t="s">
        <v>3660</v>
      </c>
      <c r="F2279" s="650" t="s">
        <v>3625</v>
      </c>
      <c r="G2279" s="650" t="s">
        <v>3806</v>
      </c>
      <c r="H2279" s="650" t="s">
        <v>582</v>
      </c>
      <c r="I2279" s="650" t="s">
        <v>2333</v>
      </c>
      <c r="J2279" s="650" t="s">
        <v>3807</v>
      </c>
      <c r="K2279" s="650" t="s">
        <v>3808</v>
      </c>
      <c r="L2279" s="651">
        <v>22.88</v>
      </c>
      <c r="M2279" s="651">
        <v>68.64</v>
      </c>
      <c r="N2279" s="650">
        <v>3</v>
      </c>
      <c r="O2279" s="731">
        <v>0.5</v>
      </c>
      <c r="P2279" s="651"/>
      <c r="Q2279" s="666">
        <v>0</v>
      </c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21</v>
      </c>
      <c r="B2280" s="650" t="s">
        <v>581</v>
      </c>
      <c r="C2280" s="650">
        <v>89301212</v>
      </c>
      <c r="D2280" s="729" t="s">
        <v>5559</v>
      </c>
      <c r="E2280" s="730" t="s">
        <v>3660</v>
      </c>
      <c r="F2280" s="650" t="s">
        <v>3625</v>
      </c>
      <c r="G2280" s="650" t="s">
        <v>4135</v>
      </c>
      <c r="H2280" s="650" t="s">
        <v>1839</v>
      </c>
      <c r="I2280" s="650" t="s">
        <v>2935</v>
      </c>
      <c r="J2280" s="650" t="s">
        <v>2936</v>
      </c>
      <c r="K2280" s="650" t="s">
        <v>3577</v>
      </c>
      <c r="L2280" s="651">
        <v>336.16</v>
      </c>
      <c r="M2280" s="651">
        <v>336.16</v>
      </c>
      <c r="N2280" s="650">
        <v>1</v>
      </c>
      <c r="O2280" s="731">
        <v>1</v>
      </c>
      <c r="P2280" s="651">
        <v>336.16</v>
      </c>
      <c r="Q2280" s="666">
        <v>1</v>
      </c>
      <c r="R2280" s="650">
        <v>1</v>
      </c>
      <c r="S2280" s="666">
        <v>1</v>
      </c>
      <c r="T2280" s="731">
        <v>1</v>
      </c>
      <c r="U2280" s="689">
        <v>1</v>
      </c>
    </row>
    <row r="2281" spans="1:21" ht="14.4" customHeight="1" x14ac:dyDescent="0.3">
      <c r="A2281" s="649">
        <v>21</v>
      </c>
      <c r="B2281" s="650" t="s">
        <v>581</v>
      </c>
      <c r="C2281" s="650">
        <v>89301212</v>
      </c>
      <c r="D2281" s="729" t="s">
        <v>5559</v>
      </c>
      <c r="E2281" s="730" t="s">
        <v>3660</v>
      </c>
      <c r="F2281" s="650" t="s">
        <v>3625</v>
      </c>
      <c r="G2281" s="650" t="s">
        <v>4135</v>
      </c>
      <c r="H2281" s="650" t="s">
        <v>1839</v>
      </c>
      <c r="I2281" s="650" t="s">
        <v>2959</v>
      </c>
      <c r="J2281" s="650" t="s">
        <v>2936</v>
      </c>
      <c r="K2281" s="650" t="s">
        <v>3578</v>
      </c>
      <c r="L2281" s="651">
        <v>1344.66</v>
      </c>
      <c r="M2281" s="651">
        <v>1344.66</v>
      </c>
      <c r="N2281" s="650">
        <v>1</v>
      </c>
      <c r="O2281" s="731">
        <v>1</v>
      </c>
      <c r="P2281" s="651"/>
      <c r="Q2281" s="666">
        <v>0</v>
      </c>
      <c r="R2281" s="650"/>
      <c r="S2281" s="666">
        <v>0</v>
      </c>
      <c r="T2281" s="731"/>
      <c r="U2281" s="689">
        <v>0</v>
      </c>
    </row>
    <row r="2282" spans="1:21" ht="14.4" customHeight="1" x14ac:dyDescent="0.3">
      <c r="A2282" s="649">
        <v>21</v>
      </c>
      <c r="B2282" s="650" t="s">
        <v>581</v>
      </c>
      <c r="C2282" s="650">
        <v>89301212</v>
      </c>
      <c r="D2282" s="729" t="s">
        <v>5559</v>
      </c>
      <c r="E2282" s="730" t="s">
        <v>3660</v>
      </c>
      <c r="F2282" s="650" t="s">
        <v>3625</v>
      </c>
      <c r="G2282" s="650" t="s">
        <v>3811</v>
      </c>
      <c r="H2282" s="650" t="s">
        <v>1839</v>
      </c>
      <c r="I2282" s="650" t="s">
        <v>2906</v>
      </c>
      <c r="J2282" s="650" t="s">
        <v>2907</v>
      </c>
      <c r="K2282" s="650" t="s">
        <v>2908</v>
      </c>
      <c r="L2282" s="651">
        <v>56.01</v>
      </c>
      <c r="M2282" s="651">
        <v>56.01</v>
      </c>
      <c r="N2282" s="650">
        <v>1</v>
      </c>
      <c r="O2282" s="731">
        <v>0.5</v>
      </c>
      <c r="P2282" s="651">
        <v>56.01</v>
      </c>
      <c r="Q2282" s="666">
        <v>1</v>
      </c>
      <c r="R2282" s="650">
        <v>1</v>
      </c>
      <c r="S2282" s="666">
        <v>1</v>
      </c>
      <c r="T2282" s="731">
        <v>0.5</v>
      </c>
      <c r="U2282" s="689">
        <v>1</v>
      </c>
    </row>
    <row r="2283" spans="1:21" ht="14.4" customHeight="1" x14ac:dyDescent="0.3">
      <c r="A2283" s="649">
        <v>21</v>
      </c>
      <c r="B2283" s="650" t="s">
        <v>581</v>
      </c>
      <c r="C2283" s="650">
        <v>89301212</v>
      </c>
      <c r="D2283" s="729" t="s">
        <v>5559</v>
      </c>
      <c r="E2283" s="730" t="s">
        <v>3660</v>
      </c>
      <c r="F2283" s="650" t="s">
        <v>3625</v>
      </c>
      <c r="G2283" s="650" t="s">
        <v>3811</v>
      </c>
      <c r="H2283" s="650" t="s">
        <v>582</v>
      </c>
      <c r="I2283" s="650" t="s">
        <v>5451</v>
      </c>
      <c r="J2283" s="650" t="s">
        <v>5109</v>
      </c>
      <c r="K2283" s="650" t="s">
        <v>5452</v>
      </c>
      <c r="L2283" s="651">
        <v>56.01</v>
      </c>
      <c r="M2283" s="651">
        <v>56.01</v>
      </c>
      <c r="N2283" s="650">
        <v>1</v>
      </c>
      <c r="O2283" s="731">
        <v>1</v>
      </c>
      <c r="P2283" s="651"/>
      <c r="Q2283" s="666">
        <v>0</v>
      </c>
      <c r="R2283" s="650"/>
      <c r="S2283" s="666">
        <v>0</v>
      </c>
      <c r="T2283" s="731"/>
      <c r="U2283" s="689">
        <v>0</v>
      </c>
    </row>
    <row r="2284" spans="1:21" ht="14.4" customHeight="1" x14ac:dyDescent="0.3">
      <c r="A2284" s="649">
        <v>21</v>
      </c>
      <c r="B2284" s="650" t="s">
        <v>581</v>
      </c>
      <c r="C2284" s="650">
        <v>89301212</v>
      </c>
      <c r="D2284" s="729" t="s">
        <v>5559</v>
      </c>
      <c r="E2284" s="730" t="s">
        <v>3660</v>
      </c>
      <c r="F2284" s="650" t="s">
        <v>3625</v>
      </c>
      <c r="G2284" s="650" t="s">
        <v>3818</v>
      </c>
      <c r="H2284" s="650" t="s">
        <v>582</v>
      </c>
      <c r="I2284" s="650" t="s">
        <v>4312</v>
      </c>
      <c r="J2284" s="650" t="s">
        <v>884</v>
      </c>
      <c r="K2284" s="650" t="s">
        <v>4313</v>
      </c>
      <c r="L2284" s="651">
        <v>0</v>
      </c>
      <c r="M2284" s="651">
        <v>0</v>
      </c>
      <c r="N2284" s="650">
        <v>1</v>
      </c>
      <c r="O2284" s="731">
        <v>0.5</v>
      </c>
      <c r="P2284" s="651">
        <v>0</v>
      </c>
      <c r="Q2284" s="666"/>
      <c r="R2284" s="650">
        <v>1</v>
      </c>
      <c r="S2284" s="666">
        <v>1</v>
      </c>
      <c r="T2284" s="731">
        <v>0.5</v>
      </c>
      <c r="U2284" s="689">
        <v>1</v>
      </c>
    </row>
    <row r="2285" spans="1:21" ht="14.4" customHeight="1" x14ac:dyDescent="0.3">
      <c r="A2285" s="649">
        <v>21</v>
      </c>
      <c r="B2285" s="650" t="s">
        <v>581</v>
      </c>
      <c r="C2285" s="650">
        <v>89301212</v>
      </c>
      <c r="D2285" s="729" t="s">
        <v>5559</v>
      </c>
      <c r="E2285" s="730" t="s">
        <v>3660</v>
      </c>
      <c r="F2285" s="650" t="s">
        <v>3625</v>
      </c>
      <c r="G2285" s="650" t="s">
        <v>3824</v>
      </c>
      <c r="H2285" s="650" t="s">
        <v>582</v>
      </c>
      <c r="I2285" s="650" t="s">
        <v>726</v>
      </c>
      <c r="J2285" s="650" t="s">
        <v>727</v>
      </c>
      <c r="K2285" s="650" t="s">
        <v>3825</v>
      </c>
      <c r="L2285" s="651">
        <v>43.99</v>
      </c>
      <c r="M2285" s="651">
        <v>43.99</v>
      </c>
      <c r="N2285" s="650">
        <v>1</v>
      </c>
      <c r="O2285" s="731">
        <v>0.5</v>
      </c>
      <c r="P2285" s="651">
        <v>43.99</v>
      </c>
      <c r="Q2285" s="666">
        <v>1</v>
      </c>
      <c r="R2285" s="650">
        <v>1</v>
      </c>
      <c r="S2285" s="666">
        <v>1</v>
      </c>
      <c r="T2285" s="731">
        <v>0.5</v>
      </c>
      <c r="U2285" s="689">
        <v>1</v>
      </c>
    </row>
    <row r="2286" spans="1:21" ht="14.4" customHeight="1" x14ac:dyDescent="0.3">
      <c r="A2286" s="649">
        <v>21</v>
      </c>
      <c r="B2286" s="650" t="s">
        <v>581</v>
      </c>
      <c r="C2286" s="650">
        <v>89301212</v>
      </c>
      <c r="D2286" s="729" t="s">
        <v>5559</v>
      </c>
      <c r="E2286" s="730" t="s">
        <v>3660</v>
      </c>
      <c r="F2286" s="650" t="s">
        <v>3625</v>
      </c>
      <c r="G2286" s="650" t="s">
        <v>4926</v>
      </c>
      <c r="H2286" s="650" t="s">
        <v>582</v>
      </c>
      <c r="I2286" s="650" t="s">
        <v>4927</v>
      </c>
      <c r="J2286" s="650" t="s">
        <v>4928</v>
      </c>
      <c r="K2286" s="650" t="s">
        <v>4929</v>
      </c>
      <c r="L2286" s="651">
        <v>79.349999999999994</v>
      </c>
      <c r="M2286" s="651">
        <v>158.69999999999999</v>
      </c>
      <c r="N2286" s="650">
        <v>2</v>
      </c>
      <c r="O2286" s="731">
        <v>0.5</v>
      </c>
      <c r="P2286" s="651">
        <v>158.69999999999999</v>
      </c>
      <c r="Q2286" s="666">
        <v>1</v>
      </c>
      <c r="R2286" s="650">
        <v>2</v>
      </c>
      <c r="S2286" s="666">
        <v>1</v>
      </c>
      <c r="T2286" s="731">
        <v>0.5</v>
      </c>
      <c r="U2286" s="689">
        <v>1</v>
      </c>
    </row>
    <row r="2287" spans="1:21" ht="14.4" customHeight="1" x14ac:dyDescent="0.3">
      <c r="A2287" s="649">
        <v>21</v>
      </c>
      <c r="B2287" s="650" t="s">
        <v>581</v>
      </c>
      <c r="C2287" s="650">
        <v>89301212</v>
      </c>
      <c r="D2287" s="729" t="s">
        <v>5559</v>
      </c>
      <c r="E2287" s="730" t="s">
        <v>3660</v>
      </c>
      <c r="F2287" s="650" t="s">
        <v>3625</v>
      </c>
      <c r="G2287" s="650" t="s">
        <v>4465</v>
      </c>
      <c r="H2287" s="650" t="s">
        <v>582</v>
      </c>
      <c r="I2287" s="650" t="s">
        <v>4635</v>
      </c>
      <c r="J2287" s="650" t="s">
        <v>4636</v>
      </c>
      <c r="K2287" s="650" t="s">
        <v>4637</v>
      </c>
      <c r="L2287" s="651">
        <v>610.23</v>
      </c>
      <c r="M2287" s="651">
        <v>1220.46</v>
      </c>
      <c r="N2287" s="650">
        <v>2</v>
      </c>
      <c r="O2287" s="731">
        <v>1</v>
      </c>
      <c r="P2287" s="651">
        <v>1220.46</v>
      </c>
      <c r="Q2287" s="666">
        <v>1</v>
      </c>
      <c r="R2287" s="650">
        <v>2</v>
      </c>
      <c r="S2287" s="666">
        <v>1</v>
      </c>
      <c r="T2287" s="731">
        <v>1</v>
      </c>
      <c r="U2287" s="689">
        <v>1</v>
      </c>
    </row>
    <row r="2288" spans="1:21" ht="14.4" customHeight="1" x14ac:dyDescent="0.3">
      <c r="A2288" s="649">
        <v>21</v>
      </c>
      <c r="B2288" s="650" t="s">
        <v>581</v>
      </c>
      <c r="C2288" s="650">
        <v>89301212</v>
      </c>
      <c r="D2288" s="729" t="s">
        <v>5559</v>
      </c>
      <c r="E2288" s="730" t="s">
        <v>3660</v>
      </c>
      <c r="F2288" s="650" t="s">
        <v>3625</v>
      </c>
      <c r="G2288" s="650" t="s">
        <v>4465</v>
      </c>
      <c r="H2288" s="650" t="s">
        <v>582</v>
      </c>
      <c r="I2288" s="650" t="s">
        <v>4638</v>
      </c>
      <c r="J2288" s="650" t="s">
        <v>4467</v>
      </c>
      <c r="K2288" s="650" t="s">
        <v>4639</v>
      </c>
      <c r="L2288" s="651">
        <v>0</v>
      </c>
      <c r="M2288" s="651">
        <v>0</v>
      </c>
      <c r="N2288" s="650">
        <v>2</v>
      </c>
      <c r="O2288" s="731">
        <v>1</v>
      </c>
      <c r="P2288" s="651">
        <v>0</v>
      </c>
      <c r="Q2288" s="666"/>
      <c r="R2288" s="650">
        <v>2</v>
      </c>
      <c r="S2288" s="666">
        <v>1</v>
      </c>
      <c r="T2288" s="731">
        <v>1</v>
      </c>
      <c r="U2288" s="689">
        <v>1</v>
      </c>
    </row>
    <row r="2289" spans="1:21" ht="14.4" customHeight="1" x14ac:dyDescent="0.3">
      <c r="A2289" s="649">
        <v>21</v>
      </c>
      <c r="B2289" s="650" t="s">
        <v>581</v>
      </c>
      <c r="C2289" s="650">
        <v>89301212</v>
      </c>
      <c r="D2289" s="729" t="s">
        <v>5559</v>
      </c>
      <c r="E2289" s="730" t="s">
        <v>3660</v>
      </c>
      <c r="F2289" s="650" t="s">
        <v>3625</v>
      </c>
      <c r="G2289" s="650" t="s">
        <v>3832</v>
      </c>
      <c r="H2289" s="650" t="s">
        <v>582</v>
      </c>
      <c r="I2289" s="650" t="s">
        <v>4652</v>
      </c>
      <c r="J2289" s="650" t="s">
        <v>3834</v>
      </c>
      <c r="K2289" s="650" t="s">
        <v>762</v>
      </c>
      <c r="L2289" s="651">
        <v>0</v>
      </c>
      <c r="M2289" s="651">
        <v>0</v>
      </c>
      <c r="N2289" s="650">
        <v>1</v>
      </c>
      <c r="O2289" s="731">
        <v>0.5</v>
      </c>
      <c r="P2289" s="651"/>
      <c r="Q2289" s="666"/>
      <c r="R2289" s="650"/>
      <c r="S2289" s="666">
        <v>0</v>
      </c>
      <c r="T2289" s="731"/>
      <c r="U2289" s="689">
        <v>0</v>
      </c>
    </row>
    <row r="2290" spans="1:21" ht="14.4" customHeight="1" x14ac:dyDescent="0.3">
      <c r="A2290" s="649">
        <v>21</v>
      </c>
      <c r="B2290" s="650" t="s">
        <v>581</v>
      </c>
      <c r="C2290" s="650">
        <v>89301212</v>
      </c>
      <c r="D2290" s="729" t="s">
        <v>5559</v>
      </c>
      <c r="E2290" s="730" t="s">
        <v>3660</v>
      </c>
      <c r="F2290" s="650" t="s">
        <v>3625</v>
      </c>
      <c r="G2290" s="650" t="s">
        <v>4393</v>
      </c>
      <c r="H2290" s="650" t="s">
        <v>582</v>
      </c>
      <c r="I2290" s="650" t="s">
        <v>4667</v>
      </c>
      <c r="J2290" s="650" t="s">
        <v>4473</v>
      </c>
      <c r="K2290" s="650" t="s">
        <v>4668</v>
      </c>
      <c r="L2290" s="651">
        <v>167.42</v>
      </c>
      <c r="M2290" s="651">
        <v>669.68</v>
      </c>
      <c r="N2290" s="650">
        <v>4</v>
      </c>
      <c r="O2290" s="731">
        <v>2</v>
      </c>
      <c r="P2290" s="651">
        <v>334.84</v>
      </c>
      <c r="Q2290" s="666">
        <v>0.5</v>
      </c>
      <c r="R2290" s="650">
        <v>2</v>
      </c>
      <c r="S2290" s="666">
        <v>0.5</v>
      </c>
      <c r="T2290" s="731">
        <v>0.5</v>
      </c>
      <c r="U2290" s="689">
        <v>0.25</v>
      </c>
    </row>
    <row r="2291" spans="1:21" ht="14.4" customHeight="1" x14ac:dyDescent="0.3">
      <c r="A2291" s="649">
        <v>21</v>
      </c>
      <c r="B2291" s="650" t="s">
        <v>581</v>
      </c>
      <c r="C2291" s="650">
        <v>89301212</v>
      </c>
      <c r="D2291" s="729" t="s">
        <v>5559</v>
      </c>
      <c r="E2291" s="730" t="s">
        <v>3660</v>
      </c>
      <c r="F2291" s="650" t="s">
        <v>3625</v>
      </c>
      <c r="G2291" s="650" t="s">
        <v>4393</v>
      </c>
      <c r="H2291" s="650" t="s">
        <v>582</v>
      </c>
      <c r="I2291" s="650" t="s">
        <v>4472</v>
      </c>
      <c r="J2291" s="650" t="s">
        <v>4473</v>
      </c>
      <c r="K2291" s="650" t="s">
        <v>4474</v>
      </c>
      <c r="L2291" s="651">
        <v>0</v>
      </c>
      <c r="M2291" s="651">
        <v>0</v>
      </c>
      <c r="N2291" s="650">
        <v>1</v>
      </c>
      <c r="O2291" s="731">
        <v>0.5</v>
      </c>
      <c r="P2291" s="651"/>
      <c r="Q2291" s="666"/>
      <c r="R2291" s="650"/>
      <c r="S2291" s="666">
        <v>0</v>
      </c>
      <c r="T2291" s="731"/>
      <c r="U2291" s="689">
        <v>0</v>
      </c>
    </row>
    <row r="2292" spans="1:21" ht="14.4" customHeight="1" x14ac:dyDescent="0.3">
      <c r="A2292" s="649">
        <v>21</v>
      </c>
      <c r="B2292" s="650" t="s">
        <v>581</v>
      </c>
      <c r="C2292" s="650">
        <v>89301212</v>
      </c>
      <c r="D2292" s="729" t="s">
        <v>5559</v>
      </c>
      <c r="E2292" s="730" t="s">
        <v>3660</v>
      </c>
      <c r="F2292" s="650" t="s">
        <v>3625</v>
      </c>
      <c r="G2292" s="650" t="s">
        <v>3836</v>
      </c>
      <c r="H2292" s="650" t="s">
        <v>582</v>
      </c>
      <c r="I2292" s="650" t="s">
        <v>4775</v>
      </c>
      <c r="J2292" s="650" t="s">
        <v>1734</v>
      </c>
      <c r="K2292" s="650" t="s">
        <v>1903</v>
      </c>
      <c r="L2292" s="651">
        <v>0</v>
      </c>
      <c r="M2292" s="651">
        <v>0</v>
      </c>
      <c r="N2292" s="650">
        <v>1</v>
      </c>
      <c r="O2292" s="731">
        <v>0.5</v>
      </c>
      <c r="P2292" s="651">
        <v>0</v>
      </c>
      <c r="Q2292" s="666"/>
      <c r="R2292" s="650">
        <v>1</v>
      </c>
      <c r="S2292" s="666">
        <v>1</v>
      </c>
      <c r="T2292" s="731">
        <v>0.5</v>
      </c>
      <c r="U2292" s="689">
        <v>1</v>
      </c>
    </row>
    <row r="2293" spans="1:21" ht="14.4" customHeight="1" x14ac:dyDescent="0.3">
      <c r="A2293" s="649">
        <v>21</v>
      </c>
      <c r="B2293" s="650" t="s">
        <v>581</v>
      </c>
      <c r="C2293" s="650">
        <v>89301212</v>
      </c>
      <c r="D2293" s="729" t="s">
        <v>5559</v>
      </c>
      <c r="E2293" s="730" t="s">
        <v>3660</v>
      </c>
      <c r="F2293" s="650" t="s">
        <v>3625</v>
      </c>
      <c r="G2293" s="650" t="s">
        <v>3836</v>
      </c>
      <c r="H2293" s="650" t="s">
        <v>582</v>
      </c>
      <c r="I2293" s="650" t="s">
        <v>4328</v>
      </c>
      <c r="J2293" s="650" t="s">
        <v>4326</v>
      </c>
      <c r="K2293" s="650" t="s">
        <v>1903</v>
      </c>
      <c r="L2293" s="651">
        <v>0</v>
      </c>
      <c r="M2293" s="651">
        <v>0</v>
      </c>
      <c r="N2293" s="650">
        <v>2</v>
      </c>
      <c r="O2293" s="731">
        <v>0.5</v>
      </c>
      <c r="P2293" s="651"/>
      <c r="Q2293" s="666"/>
      <c r="R2293" s="650"/>
      <c r="S2293" s="666">
        <v>0</v>
      </c>
      <c r="T2293" s="731"/>
      <c r="U2293" s="689">
        <v>0</v>
      </c>
    </row>
    <row r="2294" spans="1:21" ht="14.4" customHeight="1" x14ac:dyDescent="0.3">
      <c r="A2294" s="649">
        <v>21</v>
      </c>
      <c r="B2294" s="650" t="s">
        <v>581</v>
      </c>
      <c r="C2294" s="650">
        <v>89301212</v>
      </c>
      <c r="D2294" s="729" t="s">
        <v>5559</v>
      </c>
      <c r="E2294" s="730" t="s">
        <v>3661</v>
      </c>
      <c r="F2294" s="650" t="s">
        <v>3625</v>
      </c>
      <c r="G2294" s="650" t="s">
        <v>3681</v>
      </c>
      <c r="H2294" s="650" t="s">
        <v>582</v>
      </c>
      <c r="I2294" s="650" t="s">
        <v>3682</v>
      </c>
      <c r="J2294" s="650" t="s">
        <v>3683</v>
      </c>
      <c r="K2294" s="650" t="s">
        <v>3684</v>
      </c>
      <c r="L2294" s="651">
        <v>1789.73</v>
      </c>
      <c r="M2294" s="651">
        <v>1789.73</v>
      </c>
      <c r="N2294" s="650">
        <v>1</v>
      </c>
      <c r="O2294" s="731">
        <v>1</v>
      </c>
      <c r="P2294" s="651"/>
      <c r="Q2294" s="666">
        <v>0</v>
      </c>
      <c r="R2294" s="650"/>
      <c r="S2294" s="666">
        <v>0</v>
      </c>
      <c r="T2294" s="731"/>
      <c r="U2294" s="689">
        <v>0</v>
      </c>
    </row>
    <row r="2295" spans="1:21" ht="14.4" customHeight="1" x14ac:dyDescent="0.3">
      <c r="A2295" s="649">
        <v>21</v>
      </c>
      <c r="B2295" s="650" t="s">
        <v>581</v>
      </c>
      <c r="C2295" s="650">
        <v>89301212</v>
      </c>
      <c r="D2295" s="729" t="s">
        <v>5559</v>
      </c>
      <c r="E2295" s="730" t="s">
        <v>3661</v>
      </c>
      <c r="F2295" s="650" t="s">
        <v>3625</v>
      </c>
      <c r="G2295" s="650" t="s">
        <v>3731</v>
      </c>
      <c r="H2295" s="650" t="s">
        <v>1839</v>
      </c>
      <c r="I2295" s="650" t="s">
        <v>5343</v>
      </c>
      <c r="J2295" s="650" t="s">
        <v>3078</v>
      </c>
      <c r="K2295" s="650" t="s">
        <v>5344</v>
      </c>
      <c r="L2295" s="651">
        <v>782.22</v>
      </c>
      <c r="M2295" s="651">
        <v>782.22</v>
      </c>
      <c r="N2295" s="650">
        <v>1</v>
      </c>
      <c r="O2295" s="731">
        <v>0.5</v>
      </c>
      <c r="P2295" s="651"/>
      <c r="Q2295" s="666">
        <v>0</v>
      </c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21</v>
      </c>
      <c r="B2296" s="650" t="s">
        <v>581</v>
      </c>
      <c r="C2296" s="650">
        <v>89301212</v>
      </c>
      <c r="D2296" s="729" t="s">
        <v>5559</v>
      </c>
      <c r="E2296" s="730" t="s">
        <v>3661</v>
      </c>
      <c r="F2296" s="650" t="s">
        <v>3625</v>
      </c>
      <c r="G2296" s="650" t="s">
        <v>4586</v>
      </c>
      <c r="H2296" s="650" t="s">
        <v>582</v>
      </c>
      <c r="I2296" s="650" t="s">
        <v>5419</v>
      </c>
      <c r="J2296" s="650" t="s">
        <v>1069</v>
      </c>
      <c r="K2296" s="650" t="s">
        <v>2275</v>
      </c>
      <c r="L2296" s="651">
        <v>0</v>
      </c>
      <c r="M2296" s="651">
        <v>0</v>
      </c>
      <c r="N2296" s="650">
        <v>1</v>
      </c>
      <c r="O2296" s="731">
        <v>1</v>
      </c>
      <c r="P2296" s="651"/>
      <c r="Q2296" s="666"/>
      <c r="R2296" s="650"/>
      <c r="S2296" s="666">
        <v>0</v>
      </c>
      <c r="T2296" s="731"/>
      <c r="U2296" s="689">
        <v>0</v>
      </c>
    </row>
    <row r="2297" spans="1:21" ht="14.4" customHeight="1" x14ac:dyDescent="0.3">
      <c r="A2297" s="649">
        <v>21</v>
      </c>
      <c r="B2297" s="650" t="s">
        <v>581</v>
      </c>
      <c r="C2297" s="650">
        <v>89301212</v>
      </c>
      <c r="D2297" s="729" t="s">
        <v>5559</v>
      </c>
      <c r="E2297" s="730" t="s">
        <v>3661</v>
      </c>
      <c r="F2297" s="650" t="s">
        <v>3625</v>
      </c>
      <c r="G2297" s="650" t="s">
        <v>4586</v>
      </c>
      <c r="H2297" s="650" t="s">
        <v>582</v>
      </c>
      <c r="I2297" s="650" t="s">
        <v>1068</v>
      </c>
      <c r="J2297" s="650" t="s">
        <v>1069</v>
      </c>
      <c r="K2297" s="650" t="s">
        <v>1070</v>
      </c>
      <c r="L2297" s="651">
        <v>49.79</v>
      </c>
      <c r="M2297" s="651">
        <v>49.79</v>
      </c>
      <c r="N2297" s="650">
        <v>1</v>
      </c>
      <c r="O2297" s="731">
        <v>1</v>
      </c>
      <c r="P2297" s="651">
        <v>49.79</v>
      </c>
      <c r="Q2297" s="666">
        <v>1</v>
      </c>
      <c r="R2297" s="650">
        <v>1</v>
      </c>
      <c r="S2297" s="666">
        <v>1</v>
      </c>
      <c r="T2297" s="731">
        <v>1</v>
      </c>
      <c r="U2297" s="689">
        <v>1</v>
      </c>
    </row>
    <row r="2298" spans="1:21" ht="14.4" customHeight="1" x14ac:dyDescent="0.3">
      <c r="A2298" s="649">
        <v>21</v>
      </c>
      <c r="B2298" s="650" t="s">
        <v>581</v>
      </c>
      <c r="C2298" s="650">
        <v>89301212</v>
      </c>
      <c r="D2298" s="729" t="s">
        <v>5559</v>
      </c>
      <c r="E2298" s="730" t="s">
        <v>3661</v>
      </c>
      <c r="F2298" s="650" t="s">
        <v>3625</v>
      </c>
      <c r="G2298" s="650" t="s">
        <v>3776</v>
      </c>
      <c r="H2298" s="650" t="s">
        <v>582</v>
      </c>
      <c r="I2298" s="650" t="s">
        <v>960</v>
      </c>
      <c r="J2298" s="650" t="s">
        <v>3777</v>
      </c>
      <c r="K2298" s="650" t="s">
        <v>3778</v>
      </c>
      <c r="L2298" s="651">
        <v>56.01</v>
      </c>
      <c r="M2298" s="651">
        <v>56.01</v>
      </c>
      <c r="N2298" s="650">
        <v>1</v>
      </c>
      <c r="O2298" s="731"/>
      <c r="P2298" s="651"/>
      <c r="Q2298" s="666">
        <v>0</v>
      </c>
      <c r="R2298" s="650"/>
      <c r="S2298" s="666">
        <v>0</v>
      </c>
      <c r="T2298" s="731"/>
      <c r="U2298" s="689"/>
    </row>
    <row r="2299" spans="1:21" ht="14.4" customHeight="1" x14ac:dyDescent="0.3">
      <c r="A2299" s="649">
        <v>21</v>
      </c>
      <c r="B2299" s="650" t="s">
        <v>581</v>
      </c>
      <c r="C2299" s="650">
        <v>89301212</v>
      </c>
      <c r="D2299" s="729" t="s">
        <v>5559</v>
      </c>
      <c r="E2299" s="730" t="s">
        <v>3661</v>
      </c>
      <c r="F2299" s="650" t="s">
        <v>3625</v>
      </c>
      <c r="G2299" s="650" t="s">
        <v>5453</v>
      </c>
      <c r="H2299" s="650" t="s">
        <v>582</v>
      </c>
      <c r="I2299" s="650" t="s">
        <v>5454</v>
      </c>
      <c r="J2299" s="650" t="s">
        <v>3060</v>
      </c>
      <c r="K2299" s="650" t="s">
        <v>3061</v>
      </c>
      <c r="L2299" s="651">
        <v>512.82000000000005</v>
      </c>
      <c r="M2299" s="651">
        <v>512.82000000000005</v>
      </c>
      <c r="N2299" s="650">
        <v>1</v>
      </c>
      <c r="O2299" s="731">
        <v>0.5</v>
      </c>
      <c r="P2299" s="651"/>
      <c r="Q2299" s="666">
        <v>0</v>
      </c>
      <c r="R2299" s="650"/>
      <c r="S2299" s="666">
        <v>0</v>
      </c>
      <c r="T2299" s="731"/>
      <c r="U2299" s="689">
        <v>0</v>
      </c>
    </row>
    <row r="2300" spans="1:21" ht="14.4" customHeight="1" x14ac:dyDescent="0.3">
      <c r="A2300" s="649">
        <v>21</v>
      </c>
      <c r="B2300" s="650" t="s">
        <v>581</v>
      </c>
      <c r="C2300" s="650">
        <v>89301215</v>
      </c>
      <c r="D2300" s="729" t="s">
        <v>5560</v>
      </c>
      <c r="E2300" s="730" t="s">
        <v>3634</v>
      </c>
      <c r="F2300" s="650" t="s">
        <v>3625</v>
      </c>
      <c r="G2300" s="650" t="s">
        <v>4252</v>
      </c>
      <c r="H2300" s="650" t="s">
        <v>582</v>
      </c>
      <c r="I2300" s="650" t="s">
        <v>4253</v>
      </c>
      <c r="J2300" s="650" t="s">
        <v>4254</v>
      </c>
      <c r="K2300" s="650" t="s">
        <v>4255</v>
      </c>
      <c r="L2300" s="651">
        <v>1044.3599999999999</v>
      </c>
      <c r="M2300" s="651">
        <v>2088.7199999999998</v>
      </c>
      <c r="N2300" s="650">
        <v>2</v>
      </c>
      <c r="O2300" s="731">
        <v>1</v>
      </c>
      <c r="P2300" s="651"/>
      <c r="Q2300" s="666">
        <v>0</v>
      </c>
      <c r="R2300" s="650"/>
      <c r="S2300" s="666">
        <v>0</v>
      </c>
      <c r="T2300" s="731"/>
      <c r="U2300" s="689">
        <v>0</v>
      </c>
    </row>
    <row r="2301" spans="1:21" ht="14.4" customHeight="1" x14ac:dyDescent="0.3">
      <c r="A2301" s="649">
        <v>21</v>
      </c>
      <c r="B2301" s="650" t="s">
        <v>581</v>
      </c>
      <c r="C2301" s="650">
        <v>89301215</v>
      </c>
      <c r="D2301" s="729" t="s">
        <v>5560</v>
      </c>
      <c r="E2301" s="730" t="s">
        <v>3635</v>
      </c>
      <c r="F2301" s="650" t="s">
        <v>3625</v>
      </c>
      <c r="G2301" s="650" t="s">
        <v>3700</v>
      </c>
      <c r="H2301" s="650" t="s">
        <v>582</v>
      </c>
      <c r="I2301" s="650" t="s">
        <v>930</v>
      </c>
      <c r="J2301" s="650" t="s">
        <v>4092</v>
      </c>
      <c r="K2301" s="650" t="s">
        <v>4093</v>
      </c>
      <c r="L2301" s="651">
        <v>0</v>
      </c>
      <c r="M2301" s="651">
        <v>0</v>
      </c>
      <c r="N2301" s="650">
        <v>1</v>
      </c>
      <c r="O2301" s="731">
        <v>1</v>
      </c>
      <c r="P2301" s="651">
        <v>0</v>
      </c>
      <c r="Q2301" s="666"/>
      <c r="R2301" s="650">
        <v>1</v>
      </c>
      <c r="S2301" s="666">
        <v>1</v>
      </c>
      <c r="T2301" s="731">
        <v>1</v>
      </c>
      <c r="U2301" s="689">
        <v>1</v>
      </c>
    </row>
    <row r="2302" spans="1:21" ht="14.4" customHeight="1" x14ac:dyDescent="0.3">
      <c r="A2302" s="649">
        <v>21</v>
      </c>
      <c r="B2302" s="650" t="s">
        <v>581</v>
      </c>
      <c r="C2302" s="650">
        <v>89301215</v>
      </c>
      <c r="D2302" s="729" t="s">
        <v>5560</v>
      </c>
      <c r="E2302" s="730" t="s">
        <v>3635</v>
      </c>
      <c r="F2302" s="650" t="s">
        <v>3625</v>
      </c>
      <c r="G2302" s="650" t="s">
        <v>5455</v>
      </c>
      <c r="H2302" s="650" t="s">
        <v>582</v>
      </c>
      <c r="I2302" s="650" t="s">
        <v>5456</v>
      </c>
      <c r="J2302" s="650" t="s">
        <v>2466</v>
      </c>
      <c r="K2302" s="650" t="s">
        <v>3735</v>
      </c>
      <c r="L2302" s="651">
        <v>43.23</v>
      </c>
      <c r="M2302" s="651">
        <v>43.23</v>
      </c>
      <c r="N2302" s="650">
        <v>1</v>
      </c>
      <c r="O2302" s="731">
        <v>1</v>
      </c>
      <c r="P2302" s="651">
        <v>43.23</v>
      </c>
      <c r="Q2302" s="666">
        <v>1</v>
      </c>
      <c r="R2302" s="650">
        <v>1</v>
      </c>
      <c r="S2302" s="666">
        <v>1</v>
      </c>
      <c r="T2302" s="731">
        <v>1</v>
      </c>
      <c r="U2302" s="689">
        <v>1</v>
      </c>
    </row>
    <row r="2303" spans="1:21" ht="14.4" customHeight="1" x14ac:dyDescent="0.3">
      <c r="A2303" s="649">
        <v>21</v>
      </c>
      <c r="B2303" s="650" t="s">
        <v>581</v>
      </c>
      <c r="C2303" s="650">
        <v>89301215</v>
      </c>
      <c r="D2303" s="729" t="s">
        <v>5560</v>
      </c>
      <c r="E2303" s="730" t="s">
        <v>3635</v>
      </c>
      <c r="F2303" s="650" t="s">
        <v>3625</v>
      </c>
      <c r="G2303" s="650" t="s">
        <v>3731</v>
      </c>
      <c r="H2303" s="650" t="s">
        <v>1839</v>
      </c>
      <c r="I2303" s="650" t="s">
        <v>5343</v>
      </c>
      <c r="J2303" s="650" t="s">
        <v>3078</v>
      </c>
      <c r="K2303" s="650" t="s">
        <v>5344</v>
      </c>
      <c r="L2303" s="651">
        <v>782.22</v>
      </c>
      <c r="M2303" s="651">
        <v>782.22</v>
      </c>
      <c r="N2303" s="650">
        <v>1</v>
      </c>
      <c r="O2303" s="731">
        <v>1</v>
      </c>
      <c r="P2303" s="651">
        <v>782.22</v>
      </c>
      <c r="Q2303" s="666">
        <v>1</v>
      </c>
      <c r="R2303" s="650">
        <v>1</v>
      </c>
      <c r="S2303" s="666">
        <v>1</v>
      </c>
      <c r="T2303" s="731">
        <v>1</v>
      </c>
      <c r="U2303" s="689">
        <v>1</v>
      </c>
    </row>
    <row r="2304" spans="1:21" ht="14.4" customHeight="1" x14ac:dyDescent="0.3">
      <c r="A2304" s="649">
        <v>21</v>
      </c>
      <c r="B2304" s="650" t="s">
        <v>581</v>
      </c>
      <c r="C2304" s="650">
        <v>89301215</v>
      </c>
      <c r="D2304" s="729" t="s">
        <v>5560</v>
      </c>
      <c r="E2304" s="730" t="s">
        <v>3635</v>
      </c>
      <c r="F2304" s="650" t="s">
        <v>3625</v>
      </c>
      <c r="G2304" s="650" t="s">
        <v>3675</v>
      </c>
      <c r="H2304" s="650" t="s">
        <v>582</v>
      </c>
      <c r="I2304" s="650" t="s">
        <v>5408</v>
      </c>
      <c r="J2304" s="650" t="s">
        <v>5409</v>
      </c>
      <c r="K2304" s="650" t="s">
        <v>5410</v>
      </c>
      <c r="L2304" s="651">
        <v>93.99</v>
      </c>
      <c r="M2304" s="651">
        <v>93.99</v>
      </c>
      <c r="N2304" s="650">
        <v>1</v>
      </c>
      <c r="O2304" s="731">
        <v>1</v>
      </c>
      <c r="P2304" s="651">
        <v>93.99</v>
      </c>
      <c r="Q2304" s="666">
        <v>1</v>
      </c>
      <c r="R2304" s="650">
        <v>1</v>
      </c>
      <c r="S2304" s="666">
        <v>1</v>
      </c>
      <c r="T2304" s="731">
        <v>1</v>
      </c>
      <c r="U2304" s="689">
        <v>1</v>
      </c>
    </row>
    <row r="2305" spans="1:21" ht="14.4" customHeight="1" x14ac:dyDescent="0.3">
      <c r="A2305" s="649">
        <v>21</v>
      </c>
      <c r="B2305" s="650" t="s">
        <v>581</v>
      </c>
      <c r="C2305" s="650">
        <v>89301215</v>
      </c>
      <c r="D2305" s="729" t="s">
        <v>5560</v>
      </c>
      <c r="E2305" s="730" t="s">
        <v>3635</v>
      </c>
      <c r="F2305" s="650" t="s">
        <v>3625</v>
      </c>
      <c r="G2305" s="650" t="s">
        <v>5047</v>
      </c>
      <c r="H2305" s="650" t="s">
        <v>582</v>
      </c>
      <c r="I2305" s="650" t="s">
        <v>5354</v>
      </c>
      <c r="J2305" s="650" t="s">
        <v>5049</v>
      </c>
      <c r="K2305" s="650" t="s">
        <v>3945</v>
      </c>
      <c r="L2305" s="651">
        <v>121.41</v>
      </c>
      <c r="M2305" s="651">
        <v>121.41</v>
      </c>
      <c r="N2305" s="650">
        <v>1</v>
      </c>
      <c r="O2305" s="731">
        <v>1</v>
      </c>
      <c r="P2305" s="651"/>
      <c r="Q2305" s="666">
        <v>0</v>
      </c>
      <c r="R2305" s="650"/>
      <c r="S2305" s="666">
        <v>0</v>
      </c>
      <c r="T2305" s="731"/>
      <c r="U2305" s="689">
        <v>0</v>
      </c>
    </row>
    <row r="2306" spans="1:21" ht="14.4" customHeight="1" x14ac:dyDescent="0.3">
      <c r="A2306" s="649">
        <v>21</v>
      </c>
      <c r="B2306" s="650" t="s">
        <v>581</v>
      </c>
      <c r="C2306" s="650">
        <v>89301215</v>
      </c>
      <c r="D2306" s="729" t="s">
        <v>5560</v>
      </c>
      <c r="E2306" s="730" t="s">
        <v>3635</v>
      </c>
      <c r="F2306" s="650" t="s">
        <v>3625</v>
      </c>
      <c r="G2306" s="650" t="s">
        <v>3762</v>
      </c>
      <c r="H2306" s="650" t="s">
        <v>1839</v>
      </c>
      <c r="I2306" s="650" t="s">
        <v>2121</v>
      </c>
      <c r="J2306" s="650" t="s">
        <v>2122</v>
      </c>
      <c r="K2306" s="650" t="s">
        <v>3490</v>
      </c>
      <c r="L2306" s="651">
        <v>804.58</v>
      </c>
      <c r="M2306" s="651">
        <v>5632.06</v>
      </c>
      <c r="N2306" s="650">
        <v>7</v>
      </c>
      <c r="O2306" s="731">
        <v>3</v>
      </c>
      <c r="P2306" s="651">
        <v>3218.32</v>
      </c>
      <c r="Q2306" s="666">
        <v>0.5714285714285714</v>
      </c>
      <c r="R2306" s="650">
        <v>4</v>
      </c>
      <c r="S2306" s="666">
        <v>0.5714285714285714</v>
      </c>
      <c r="T2306" s="731">
        <v>2</v>
      </c>
      <c r="U2306" s="689">
        <v>0.66666666666666663</v>
      </c>
    </row>
    <row r="2307" spans="1:21" ht="14.4" customHeight="1" x14ac:dyDescent="0.3">
      <c r="A2307" s="649">
        <v>21</v>
      </c>
      <c r="B2307" s="650" t="s">
        <v>581</v>
      </c>
      <c r="C2307" s="650">
        <v>89301215</v>
      </c>
      <c r="D2307" s="729" t="s">
        <v>5560</v>
      </c>
      <c r="E2307" s="730" t="s">
        <v>3635</v>
      </c>
      <c r="F2307" s="650" t="s">
        <v>3625</v>
      </c>
      <c r="G2307" s="650" t="s">
        <v>3669</v>
      </c>
      <c r="H2307" s="650" t="s">
        <v>1839</v>
      </c>
      <c r="I2307" s="650" t="s">
        <v>2042</v>
      </c>
      <c r="J2307" s="650" t="s">
        <v>2043</v>
      </c>
      <c r="K2307" s="650" t="s">
        <v>3418</v>
      </c>
      <c r="L2307" s="651">
        <v>1359.61</v>
      </c>
      <c r="M2307" s="651">
        <v>2719.22</v>
      </c>
      <c r="N2307" s="650">
        <v>2</v>
      </c>
      <c r="O2307" s="731">
        <v>0.5</v>
      </c>
      <c r="P2307" s="651">
        <v>2719.22</v>
      </c>
      <c r="Q2307" s="666">
        <v>1</v>
      </c>
      <c r="R2307" s="650">
        <v>2</v>
      </c>
      <c r="S2307" s="666">
        <v>1</v>
      </c>
      <c r="T2307" s="731">
        <v>0.5</v>
      </c>
      <c r="U2307" s="689">
        <v>1</v>
      </c>
    </row>
    <row r="2308" spans="1:21" ht="14.4" customHeight="1" x14ac:dyDescent="0.3">
      <c r="A2308" s="649">
        <v>21</v>
      </c>
      <c r="B2308" s="650" t="s">
        <v>581</v>
      </c>
      <c r="C2308" s="650">
        <v>89301215</v>
      </c>
      <c r="D2308" s="729" t="s">
        <v>5560</v>
      </c>
      <c r="E2308" s="730" t="s">
        <v>3635</v>
      </c>
      <c r="F2308" s="650" t="s">
        <v>3625</v>
      </c>
      <c r="G2308" s="650" t="s">
        <v>3669</v>
      </c>
      <c r="H2308" s="650" t="s">
        <v>1839</v>
      </c>
      <c r="I2308" s="650" t="s">
        <v>3685</v>
      </c>
      <c r="J2308" s="650" t="s">
        <v>3686</v>
      </c>
      <c r="K2308" s="650" t="s">
        <v>3687</v>
      </c>
      <c r="L2308" s="651">
        <v>1359.61</v>
      </c>
      <c r="M2308" s="651">
        <v>6798.0499999999993</v>
      </c>
      <c r="N2308" s="650">
        <v>5</v>
      </c>
      <c r="O2308" s="731">
        <v>2.5</v>
      </c>
      <c r="P2308" s="651">
        <v>4078.83</v>
      </c>
      <c r="Q2308" s="666">
        <v>0.60000000000000009</v>
      </c>
      <c r="R2308" s="650">
        <v>3</v>
      </c>
      <c r="S2308" s="666">
        <v>0.6</v>
      </c>
      <c r="T2308" s="731">
        <v>2</v>
      </c>
      <c r="U2308" s="689">
        <v>0.8</v>
      </c>
    </row>
    <row r="2309" spans="1:21" ht="14.4" customHeight="1" x14ac:dyDescent="0.3">
      <c r="A2309" s="649">
        <v>21</v>
      </c>
      <c r="B2309" s="650" t="s">
        <v>581</v>
      </c>
      <c r="C2309" s="650">
        <v>89301215</v>
      </c>
      <c r="D2309" s="729" t="s">
        <v>5560</v>
      </c>
      <c r="E2309" s="730" t="s">
        <v>3635</v>
      </c>
      <c r="F2309" s="650" t="s">
        <v>3625</v>
      </c>
      <c r="G2309" s="650" t="s">
        <v>3805</v>
      </c>
      <c r="H2309" s="650" t="s">
        <v>582</v>
      </c>
      <c r="I2309" s="650" t="s">
        <v>849</v>
      </c>
      <c r="J2309" s="650" t="s">
        <v>850</v>
      </c>
      <c r="K2309" s="650" t="s">
        <v>851</v>
      </c>
      <c r="L2309" s="651">
        <v>56.69</v>
      </c>
      <c r="M2309" s="651">
        <v>340.14</v>
      </c>
      <c r="N2309" s="650">
        <v>6</v>
      </c>
      <c r="O2309" s="731">
        <v>6</v>
      </c>
      <c r="P2309" s="651">
        <v>226.76</v>
      </c>
      <c r="Q2309" s="666">
        <v>0.66666666666666663</v>
      </c>
      <c r="R2309" s="650">
        <v>4</v>
      </c>
      <c r="S2309" s="666">
        <v>0.66666666666666663</v>
      </c>
      <c r="T2309" s="731">
        <v>4</v>
      </c>
      <c r="U2309" s="689">
        <v>0.66666666666666663</v>
      </c>
    </row>
    <row r="2310" spans="1:21" ht="14.4" customHeight="1" x14ac:dyDescent="0.3">
      <c r="A2310" s="649">
        <v>21</v>
      </c>
      <c r="B2310" s="650" t="s">
        <v>581</v>
      </c>
      <c r="C2310" s="650">
        <v>89301215</v>
      </c>
      <c r="D2310" s="729" t="s">
        <v>5560</v>
      </c>
      <c r="E2310" s="730" t="s">
        <v>3635</v>
      </c>
      <c r="F2310" s="650" t="s">
        <v>3625</v>
      </c>
      <c r="G2310" s="650" t="s">
        <v>3821</v>
      </c>
      <c r="H2310" s="650" t="s">
        <v>582</v>
      </c>
      <c r="I2310" s="650" t="s">
        <v>857</v>
      </c>
      <c r="J2310" s="650" t="s">
        <v>3822</v>
      </c>
      <c r="K2310" s="650" t="s">
        <v>3823</v>
      </c>
      <c r="L2310" s="651">
        <v>0</v>
      </c>
      <c r="M2310" s="651">
        <v>0</v>
      </c>
      <c r="N2310" s="650">
        <v>2</v>
      </c>
      <c r="O2310" s="731">
        <v>1</v>
      </c>
      <c r="P2310" s="651">
        <v>0</v>
      </c>
      <c r="Q2310" s="666"/>
      <c r="R2310" s="650">
        <v>2</v>
      </c>
      <c r="S2310" s="666">
        <v>1</v>
      </c>
      <c r="T2310" s="731">
        <v>1</v>
      </c>
      <c r="U2310" s="689">
        <v>1</v>
      </c>
    </row>
    <row r="2311" spans="1:21" ht="14.4" customHeight="1" x14ac:dyDescent="0.3">
      <c r="A2311" s="649">
        <v>21</v>
      </c>
      <c r="B2311" s="650" t="s">
        <v>581</v>
      </c>
      <c r="C2311" s="650">
        <v>89301215</v>
      </c>
      <c r="D2311" s="729" t="s">
        <v>5560</v>
      </c>
      <c r="E2311" s="730" t="s">
        <v>3635</v>
      </c>
      <c r="F2311" s="650" t="s">
        <v>3625</v>
      </c>
      <c r="G2311" s="650" t="s">
        <v>4081</v>
      </c>
      <c r="H2311" s="650" t="s">
        <v>1839</v>
      </c>
      <c r="I2311" s="650" t="s">
        <v>4082</v>
      </c>
      <c r="J2311" s="650" t="s">
        <v>3571</v>
      </c>
      <c r="K2311" s="650" t="s">
        <v>2008</v>
      </c>
      <c r="L2311" s="651">
        <v>0</v>
      </c>
      <c r="M2311" s="651">
        <v>0</v>
      </c>
      <c r="N2311" s="650">
        <v>1</v>
      </c>
      <c r="O2311" s="731">
        <v>1</v>
      </c>
      <c r="P2311" s="651"/>
      <c r="Q2311" s="666"/>
      <c r="R2311" s="650"/>
      <c r="S2311" s="666">
        <v>0</v>
      </c>
      <c r="T2311" s="731"/>
      <c r="U2311" s="689">
        <v>0</v>
      </c>
    </row>
    <row r="2312" spans="1:21" ht="14.4" customHeight="1" x14ac:dyDescent="0.3">
      <c r="A2312" s="649">
        <v>21</v>
      </c>
      <c r="B2312" s="650" t="s">
        <v>581</v>
      </c>
      <c r="C2312" s="650">
        <v>89301215</v>
      </c>
      <c r="D2312" s="729" t="s">
        <v>5560</v>
      </c>
      <c r="E2312" s="730" t="s">
        <v>3635</v>
      </c>
      <c r="F2312" s="650" t="s">
        <v>3625</v>
      </c>
      <c r="G2312" s="650" t="s">
        <v>4081</v>
      </c>
      <c r="H2312" s="650" t="s">
        <v>1839</v>
      </c>
      <c r="I2312" s="650" t="s">
        <v>4082</v>
      </c>
      <c r="J2312" s="650" t="s">
        <v>3571</v>
      </c>
      <c r="K2312" s="650" t="s">
        <v>2008</v>
      </c>
      <c r="L2312" s="651">
        <v>154.4</v>
      </c>
      <c r="M2312" s="651">
        <v>154.4</v>
      </c>
      <c r="N2312" s="650">
        <v>1</v>
      </c>
      <c r="O2312" s="731">
        <v>1</v>
      </c>
      <c r="P2312" s="651">
        <v>154.4</v>
      </c>
      <c r="Q2312" s="666">
        <v>1</v>
      </c>
      <c r="R2312" s="650">
        <v>1</v>
      </c>
      <c r="S2312" s="666">
        <v>1</v>
      </c>
      <c r="T2312" s="731">
        <v>1</v>
      </c>
      <c r="U2312" s="689">
        <v>1</v>
      </c>
    </row>
    <row r="2313" spans="1:21" ht="14.4" customHeight="1" x14ac:dyDescent="0.3">
      <c r="A2313" s="649">
        <v>21</v>
      </c>
      <c r="B2313" s="650" t="s">
        <v>581</v>
      </c>
      <c r="C2313" s="650">
        <v>89301215</v>
      </c>
      <c r="D2313" s="729" t="s">
        <v>5560</v>
      </c>
      <c r="E2313" s="730" t="s">
        <v>3635</v>
      </c>
      <c r="F2313" s="650" t="s">
        <v>3625</v>
      </c>
      <c r="G2313" s="650" t="s">
        <v>4081</v>
      </c>
      <c r="H2313" s="650" t="s">
        <v>1839</v>
      </c>
      <c r="I2313" s="650" t="s">
        <v>3003</v>
      </c>
      <c r="J2313" s="650" t="s">
        <v>3571</v>
      </c>
      <c r="K2313" s="650" t="s">
        <v>3572</v>
      </c>
      <c r="L2313" s="651">
        <v>514.67999999999995</v>
      </c>
      <c r="M2313" s="651">
        <v>514.67999999999995</v>
      </c>
      <c r="N2313" s="650">
        <v>1</v>
      </c>
      <c r="O2313" s="731">
        <v>1</v>
      </c>
      <c r="P2313" s="651">
        <v>514.67999999999995</v>
      </c>
      <c r="Q2313" s="666">
        <v>1</v>
      </c>
      <c r="R2313" s="650">
        <v>1</v>
      </c>
      <c r="S2313" s="666">
        <v>1</v>
      </c>
      <c r="T2313" s="731">
        <v>1</v>
      </c>
      <c r="U2313" s="689">
        <v>1</v>
      </c>
    </row>
    <row r="2314" spans="1:21" ht="14.4" customHeight="1" x14ac:dyDescent="0.3">
      <c r="A2314" s="649">
        <v>21</v>
      </c>
      <c r="B2314" s="650" t="s">
        <v>581</v>
      </c>
      <c r="C2314" s="650">
        <v>89301215</v>
      </c>
      <c r="D2314" s="729" t="s">
        <v>5560</v>
      </c>
      <c r="E2314" s="730" t="s">
        <v>3635</v>
      </c>
      <c r="F2314" s="650" t="s">
        <v>3625</v>
      </c>
      <c r="G2314" s="650" t="s">
        <v>4824</v>
      </c>
      <c r="H2314" s="650" t="s">
        <v>1839</v>
      </c>
      <c r="I2314" s="650" t="s">
        <v>5441</v>
      </c>
      <c r="J2314" s="650" t="s">
        <v>5442</v>
      </c>
      <c r="K2314" s="650" t="s">
        <v>5440</v>
      </c>
      <c r="L2314" s="651">
        <v>14860.07</v>
      </c>
      <c r="M2314" s="651">
        <v>133740.63</v>
      </c>
      <c r="N2314" s="650">
        <v>9</v>
      </c>
      <c r="O2314" s="731">
        <v>2</v>
      </c>
      <c r="P2314" s="651">
        <v>89160.42</v>
      </c>
      <c r="Q2314" s="666">
        <v>0.66666666666666663</v>
      </c>
      <c r="R2314" s="650">
        <v>6</v>
      </c>
      <c r="S2314" s="666">
        <v>0.66666666666666663</v>
      </c>
      <c r="T2314" s="731">
        <v>1.5</v>
      </c>
      <c r="U2314" s="689">
        <v>0.75</v>
      </c>
    </row>
    <row r="2315" spans="1:21" ht="14.4" customHeight="1" x14ac:dyDescent="0.3">
      <c r="A2315" s="649">
        <v>21</v>
      </c>
      <c r="B2315" s="650" t="s">
        <v>581</v>
      </c>
      <c r="C2315" s="650">
        <v>89301215</v>
      </c>
      <c r="D2315" s="729" t="s">
        <v>5560</v>
      </c>
      <c r="E2315" s="730" t="s">
        <v>3635</v>
      </c>
      <c r="F2315" s="650" t="s">
        <v>3625</v>
      </c>
      <c r="G2315" s="650" t="s">
        <v>4824</v>
      </c>
      <c r="H2315" s="650" t="s">
        <v>1839</v>
      </c>
      <c r="I2315" s="650" t="s">
        <v>5444</v>
      </c>
      <c r="J2315" s="650" t="s">
        <v>5435</v>
      </c>
      <c r="K2315" s="650" t="s">
        <v>4827</v>
      </c>
      <c r="L2315" s="651">
        <v>10614.33</v>
      </c>
      <c r="M2315" s="651">
        <v>42457.32</v>
      </c>
      <c r="N2315" s="650">
        <v>4</v>
      </c>
      <c r="O2315" s="731">
        <v>1</v>
      </c>
      <c r="P2315" s="651">
        <v>42457.32</v>
      </c>
      <c r="Q2315" s="666">
        <v>1</v>
      </c>
      <c r="R2315" s="650">
        <v>4</v>
      </c>
      <c r="S2315" s="666">
        <v>1</v>
      </c>
      <c r="T2315" s="731">
        <v>1</v>
      </c>
      <c r="U2315" s="689">
        <v>1</v>
      </c>
    </row>
    <row r="2316" spans="1:21" ht="14.4" customHeight="1" x14ac:dyDescent="0.3">
      <c r="A2316" s="649">
        <v>21</v>
      </c>
      <c r="B2316" s="650" t="s">
        <v>581</v>
      </c>
      <c r="C2316" s="650">
        <v>89301215</v>
      </c>
      <c r="D2316" s="729" t="s">
        <v>5560</v>
      </c>
      <c r="E2316" s="730" t="s">
        <v>3635</v>
      </c>
      <c r="F2316" s="650" t="s">
        <v>3625</v>
      </c>
      <c r="G2316" s="650" t="s">
        <v>4824</v>
      </c>
      <c r="H2316" s="650" t="s">
        <v>1839</v>
      </c>
      <c r="I2316" s="650" t="s">
        <v>5457</v>
      </c>
      <c r="J2316" s="650" t="s">
        <v>5458</v>
      </c>
      <c r="K2316" s="650" t="s">
        <v>5459</v>
      </c>
      <c r="L2316" s="651">
        <v>2122.86</v>
      </c>
      <c r="M2316" s="651">
        <v>8491.44</v>
      </c>
      <c r="N2316" s="650">
        <v>4</v>
      </c>
      <c r="O2316" s="731">
        <v>1</v>
      </c>
      <c r="P2316" s="651">
        <v>8491.44</v>
      </c>
      <c r="Q2316" s="666">
        <v>1</v>
      </c>
      <c r="R2316" s="650">
        <v>4</v>
      </c>
      <c r="S2316" s="666">
        <v>1</v>
      </c>
      <c r="T2316" s="731">
        <v>1</v>
      </c>
      <c r="U2316" s="689">
        <v>1</v>
      </c>
    </row>
    <row r="2317" spans="1:21" ht="14.4" customHeight="1" x14ac:dyDescent="0.3">
      <c r="A2317" s="649">
        <v>21</v>
      </c>
      <c r="B2317" s="650" t="s">
        <v>581</v>
      </c>
      <c r="C2317" s="650">
        <v>89301215</v>
      </c>
      <c r="D2317" s="729" t="s">
        <v>5560</v>
      </c>
      <c r="E2317" s="730" t="s">
        <v>3635</v>
      </c>
      <c r="F2317" s="650" t="s">
        <v>3627</v>
      </c>
      <c r="G2317" s="650" t="s">
        <v>5327</v>
      </c>
      <c r="H2317" s="650" t="s">
        <v>582</v>
      </c>
      <c r="I2317" s="650" t="s">
        <v>5460</v>
      </c>
      <c r="J2317" s="650" t="s">
        <v>5461</v>
      </c>
      <c r="K2317" s="650" t="s">
        <v>5462</v>
      </c>
      <c r="L2317" s="651">
        <v>741</v>
      </c>
      <c r="M2317" s="651">
        <v>2223</v>
      </c>
      <c r="N2317" s="650">
        <v>3</v>
      </c>
      <c r="O2317" s="731">
        <v>3</v>
      </c>
      <c r="P2317" s="651">
        <v>2223</v>
      </c>
      <c r="Q2317" s="666">
        <v>1</v>
      </c>
      <c r="R2317" s="650">
        <v>3</v>
      </c>
      <c r="S2317" s="666">
        <v>1</v>
      </c>
      <c r="T2317" s="731">
        <v>3</v>
      </c>
      <c r="U2317" s="689">
        <v>1</v>
      </c>
    </row>
    <row r="2318" spans="1:21" ht="14.4" customHeight="1" x14ac:dyDescent="0.3">
      <c r="A2318" s="649">
        <v>21</v>
      </c>
      <c r="B2318" s="650" t="s">
        <v>581</v>
      </c>
      <c r="C2318" s="650">
        <v>89301215</v>
      </c>
      <c r="D2318" s="729" t="s">
        <v>5560</v>
      </c>
      <c r="E2318" s="730" t="s">
        <v>3635</v>
      </c>
      <c r="F2318" s="650" t="s">
        <v>3627</v>
      </c>
      <c r="G2318" s="650" t="s">
        <v>5327</v>
      </c>
      <c r="H2318" s="650" t="s">
        <v>582</v>
      </c>
      <c r="I2318" s="650" t="s">
        <v>5328</v>
      </c>
      <c r="J2318" s="650" t="s">
        <v>5329</v>
      </c>
      <c r="K2318" s="650" t="s">
        <v>5330</v>
      </c>
      <c r="L2318" s="651">
        <v>770.84</v>
      </c>
      <c r="M2318" s="651">
        <v>770.84</v>
      </c>
      <c r="N2318" s="650">
        <v>1</v>
      </c>
      <c r="O2318" s="731">
        <v>1</v>
      </c>
      <c r="P2318" s="651">
        <v>770.84</v>
      </c>
      <c r="Q2318" s="666">
        <v>1</v>
      </c>
      <c r="R2318" s="650">
        <v>1</v>
      </c>
      <c r="S2318" s="666">
        <v>1</v>
      </c>
      <c r="T2318" s="731">
        <v>1</v>
      </c>
      <c r="U2318" s="689">
        <v>1</v>
      </c>
    </row>
    <row r="2319" spans="1:21" ht="14.4" customHeight="1" x14ac:dyDescent="0.3">
      <c r="A2319" s="649">
        <v>21</v>
      </c>
      <c r="B2319" s="650" t="s">
        <v>581</v>
      </c>
      <c r="C2319" s="650">
        <v>89301215</v>
      </c>
      <c r="D2319" s="729" t="s">
        <v>5560</v>
      </c>
      <c r="E2319" s="730" t="s">
        <v>3635</v>
      </c>
      <c r="F2319" s="650" t="s">
        <v>3627</v>
      </c>
      <c r="G2319" s="650" t="s">
        <v>5327</v>
      </c>
      <c r="H2319" s="650" t="s">
        <v>582</v>
      </c>
      <c r="I2319" s="650" t="s">
        <v>5331</v>
      </c>
      <c r="J2319" s="650" t="s">
        <v>5332</v>
      </c>
      <c r="K2319" s="650" t="s">
        <v>5333</v>
      </c>
      <c r="L2319" s="651">
        <v>1600</v>
      </c>
      <c r="M2319" s="651">
        <v>1600</v>
      </c>
      <c r="N2319" s="650">
        <v>1</v>
      </c>
      <c r="O2319" s="731">
        <v>1</v>
      </c>
      <c r="P2319" s="651">
        <v>1600</v>
      </c>
      <c r="Q2319" s="666">
        <v>1</v>
      </c>
      <c r="R2319" s="650">
        <v>1</v>
      </c>
      <c r="S2319" s="666">
        <v>1</v>
      </c>
      <c r="T2319" s="731">
        <v>1</v>
      </c>
      <c r="U2319" s="689">
        <v>1</v>
      </c>
    </row>
    <row r="2320" spans="1:21" ht="14.4" customHeight="1" x14ac:dyDescent="0.3">
      <c r="A2320" s="649">
        <v>21</v>
      </c>
      <c r="B2320" s="650" t="s">
        <v>581</v>
      </c>
      <c r="C2320" s="650">
        <v>89301215</v>
      </c>
      <c r="D2320" s="729" t="s">
        <v>5560</v>
      </c>
      <c r="E2320" s="730" t="s">
        <v>3635</v>
      </c>
      <c r="F2320" s="650" t="s">
        <v>3627</v>
      </c>
      <c r="G2320" s="650" t="s">
        <v>3844</v>
      </c>
      <c r="H2320" s="650" t="s">
        <v>582</v>
      </c>
      <c r="I2320" s="650" t="s">
        <v>3845</v>
      </c>
      <c r="J2320" s="650" t="s">
        <v>3846</v>
      </c>
      <c r="K2320" s="650" t="s">
        <v>3847</v>
      </c>
      <c r="L2320" s="651">
        <v>1267.1199999999999</v>
      </c>
      <c r="M2320" s="651">
        <v>3801.3599999999997</v>
      </c>
      <c r="N2320" s="650">
        <v>3</v>
      </c>
      <c r="O2320" s="731">
        <v>3</v>
      </c>
      <c r="P2320" s="651">
        <v>3801.3599999999997</v>
      </c>
      <c r="Q2320" s="666">
        <v>1</v>
      </c>
      <c r="R2320" s="650">
        <v>3</v>
      </c>
      <c r="S2320" s="666">
        <v>1</v>
      </c>
      <c r="T2320" s="731">
        <v>3</v>
      </c>
      <c r="U2320" s="689">
        <v>1</v>
      </c>
    </row>
    <row r="2321" spans="1:21" ht="14.4" customHeight="1" x14ac:dyDescent="0.3">
      <c r="A2321" s="649">
        <v>21</v>
      </c>
      <c r="B2321" s="650" t="s">
        <v>581</v>
      </c>
      <c r="C2321" s="650">
        <v>89301215</v>
      </c>
      <c r="D2321" s="729" t="s">
        <v>5560</v>
      </c>
      <c r="E2321" s="730" t="s">
        <v>3636</v>
      </c>
      <c r="F2321" s="650" t="s">
        <v>3625</v>
      </c>
      <c r="G2321" s="650" t="s">
        <v>5463</v>
      </c>
      <c r="H2321" s="650" t="s">
        <v>582</v>
      </c>
      <c r="I2321" s="650" t="s">
        <v>661</v>
      </c>
      <c r="J2321" s="650" t="s">
        <v>5464</v>
      </c>
      <c r="K2321" s="650" t="s">
        <v>5465</v>
      </c>
      <c r="L2321" s="651">
        <v>157.94</v>
      </c>
      <c r="M2321" s="651">
        <v>315.88</v>
      </c>
      <c r="N2321" s="650">
        <v>2</v>
      </c>
      <c r="O2321" s="731">
        <v>1.5</v>
      </c>
      <c r="P2321" s="651">
        <v>315.88</v>
      </c>
      <c r="Q2321" s="666">
        <v>1</v>
      </c>
      <c r="R2321" s="650">
        <v>2</v>
      </c>
      <c r="S2321" s="666">
        <v>1</v>
      </c>
      <c r="T2321" s="731">
        <v>1.5</v>
      </c>
      <c r="U2321" s="689">
        <v>1</v>
      </c>
    </row>
    <row r="2322" spans="1:21" ht="14.4" customHeight="1" x14ac:dyDescent="0.3">
      <c r="A2322" s="649">
        <v>21</v>
      </c>
      <c r="B2322" s="650" t="s">
        <v>581</v>
      </c>
      <c r="C2322" s="650">
        <v>89301215</v>
      </c>
      <c r="D2322" s="729" t="s">
        <v>5560</v>
      </c>
      <c r="E2322" s="730" t="s">
        <v>3636</v>
      </c>
      <c r="F2322" s="650" t="s">
        <v>3625</v>
      </c>
      <c r="G2322" s="650" t="s">
        <v>3681</v>
      </c>
      <c r="H2322" s="650" t="s">
        <v>582</v>
      </c>
      <c r="I2322" s="650" t="s">
        <v>3682</v>
      </c>
      <c r="J2322" s="650" t="s">
        <v>3683</v>
      </c>
      <c r="K2322" s="650" t="s">
        <v>3684</v>
      </c>
      <c r="L2322" s="651">
        <v>1789.73</v>
      </c>
      <c r="M2322" s="651">
        <v>1789.73</v>
      </c>
      <c r="N2322" s="650">
        <v>1</v>
      </c>
      <c r="O2322" s="731">
        <v>0.5</v>
      </c>
      <c r="P2322" s="651">
        <v>1789.73</v>
      </c>
      <c r="Q2322" s="666">
        <v>1</v>
      </c>
      <c r="R2322" s="650">
        <v>1</v>
      </c>
      <c r="S2322" s="666">
        <v>1</v>
      </c>
      <c r="T2322" s="731">
        <v>0.5</v>
      </c>
      <c r="U2322" s="689">
        <v>1</v>
      </c>
    </row>
    <row r="2323" spans="1:21" ht="14.4" customHeight="1" x14ac:dyDescent="0.3">
      <c r="A2323" s="649">
        <v>21</v>
      </c>
      <c r="B2323" s="650" t="s">
        <v>581</v>
      </c>
      <c r="C2323" s="650">
        <v>89301215</v>
      </c>
      <c r="D2323" s="729" t="s">
        <v>5560</v>
      </c>
      <c r="E2323" s="730" t="s">
        <v>3636</v>
      </c>
      <c r="F2323" s="650" t="s">
        <v>3625</v>
      </c>
      <c r="G2323" s="650" t="s">
        <v>3731</v>
      </c>
      <c r="H2323" s="650" t="s">
        <v>1839</v>
      </c>
      <c r="I2323" s="650" t="s">
        <v>5035</v>
      </c>
      <c r="J2323" s="650" t="s">
        <v>5036</v>
      </c>
      <c r="K2323" s="650" t="s">
        <v>5037</v>
      </c>
      <c r="L2323" s="651">
        <v>4283.43</v>
      </c>
      <c r="M2323" s="651">
        <v>4283.43</v>
      </c>
      <c r="N2323" s="650">
        <v>1</v>
      </c>
      <c r="O2323" s="731">
        <v>0.5</v>
      </c>
      <c r="P2323" s="651">
        <v>4283.43</v>
      </c>
      <c r="Q2323" s="666">
        <v>1</v>
      </c>
      <c r="R2323" s="650">
        <v>1</v>
      </c>
      <c r="S2323" s="666">
        <v>1</v>
      </c>
      <c r="T2323" s="731">
        <v>0.5</v>
      </c>
      <c r="U2323" s="689">
        <v>1</v>
      </c>
    </row>
    <row r="2324" spans="1:21" ht="14.4" customHeight="1" x14ac:dyDescent="0.3">
      <c r="A2324" s="649">
        <v>21</v>
      </c>
      <c r="B2324" s="650" t="s">
        <v>581</v>
      </c>
      <c r="C2324" s="650">
        <v>89301215</v>
      </c>
      <c r="D2324" s="729" t="s">
        <v>5560</v>
      </c>
      <c r="E2324" s="730" t="s">
        <v>3636</v>
      </c>
      <c r="F2324" s="650" t="s">
        <v>3625</v>
      </c>
      <c r="G2324" s="650" t="s">
        <v>4364</v>
      </c>
      <c r="H2324" s="650" t="s">
        <v>582</v>
      </c>
      <c r="I2324" s="650" t="s">
        <v>5466</v>
      </c>
      <c r="J2324" s="650" t="s">
        <v>4366</v>
      </c>
      <c r="K2324" s="650" t="s">
        <v>2311</v>
      </c>
      <c r="L2324" s="651">
        <v>104.66</v>
      </c>
      <c r="M2324" s="651">
        <v>104.66</v>
      </c>
      <c r="N2324" s="650">
        <v>1</v>
      </c>
      <c r="O2324" s="731">
        <v>1</v>
      </c>
      <c r="P2324" s="651">
        <v>104.66</v>
      </c>
      <c r="Q2324" s="666">
        <v>1</v>
      </c>
      <c r="R2324" s="650">
        <v>1</v>
      </c>
      <c r="S2324" s="666">
        <v>1</v>
      </c>
      <c r="T2324" s="731">
        <v>1</v>
      </c>
      <c r="U2324" s="689">
        <v>1</v>
      </c>
    </row>
    <row r="2325" spans="1:21" ht="14.4" customHeight="1" x14ac:dyDescent="0.3">
      <c r="A2325" s="649">
        <v>21</v>
      </c>
      <c r="B2325" s="650" t="s">
        <v>581</v>
      </c>
      <c r="C2325" s="650">
        <v>89301215</v>
      </c>
      <c r="D2325" s="729" t="s">
        <v>5560</v>
      </c>
      <c r="E2325" s="730" t="s">
        <v>3636</v>
      </c>
      <c r="F2325" s="650" t="s">
        <v>3625</v>
      </c>
      <c r="G2325" s="650" t="s">
        <v>3762</v>
      </c>
      <c r="H2325" s="650" t="s">
        <v>1839</v>
      </c>
      <c r="I2325" s="650" t="s">
        <v>2121</v>
      </c>
      <c r="J2325" s="650" t="s">
        <v>2122</v>
      </c>
      <c r="K2325" s="650" t="s">
        <v>3490</v>
      </c>
      <c r="L2325" s="651">
        <v>804.58</v>
      </c>
      <c r="M2325" s="651">
        <v>1609.16</v>
      </c>
      <c r="N2325" s="650">
        <v>2</v>
      </c>
      <c r="O2325" s="731">
        <v>1</v>
      </c>
      <c r="P2325" s="651"/>
      <c r="Q2325" s="666">
        <v>0</v>
      </c>
      <c r="R2325" s="650"/>
      <c r="S2325" s="666">
        <v>0</v>
      </c>
      <c r="T2325" s="731"/>
      <c r="U2325" s="689">
        <v>0</v>
      </c>
    </row>
    <row r="2326" spans="1:21" ht="14.4" customHeight="1" x14ac:dyDescent="0.3">
      <c r="A2326" s="649">
        <v>21</v>
      </c>
      <c r="B2326" s="650" t="s">
        <v>581</v>
      </c>
      <c r="C2326" s="650">
        <v>89301215</v>
      </c>
      <c r="D2326" s="729" t="s">
        <v>5560</v>
      </c>
      <c r="E2326" s="730" t="s">
        <v>3636</v>
      </c>
      <c r="F2326" s="650" t="s">
        <v>3625</v>
      </c>
      <c r="G2326" s="650" t="s">
        <v>3669</v>
      </c>
      <c r="H2326" s="650" t="s">
        <v>1839</v>
      </c>
      <c r="I2326" s="650" t="s">
        <v>2042</v>
      </c>
      <c r="J2326" s="650" t="s">
        <v>2043</v>
      </c>
      <c r="K2326" s="650" t="s">
        <v>3418</v>
      </c>
      <c r="L2326" s="651">
        <v>1359.61</v>
      </c>
      <c r="M2326" s="651">
        <v>2719.22</v>
      </c>
      <c r="N2326" s="650">
        <v>2</v>
      </c>
      <c r="O2326" s="731">
        <v>0.5</v>
      </c>
      <c r="P2326" s="651">
        <v>2719.22</v>
      </c>
      <c r="Q2326" s="666">
        <v>1</v>
      </c>
      <c r="R2326" s="650">
        <v>2</v>
      </c>
      <c r="S2326" s="666">
        <v>1</v>
      </c>
      <c r="T2326" s="731">
        <v>0.5</v>
      </c>
      <c r="U2326" s="689">
        <v>1</v>
      </c>
    </row>
    <row r="2327" spans="1:21" ht="14.4" customHeight="1" x14ac:dyDescent="0.3">
      <c r="A2327" s="649">
        <v>21</v>
      </c>
      <c r="B2327" s="650" t="s">
        <v>581</v>
      </c>
      <c r="C2327" s="650">
        <v>89301215</v>
      </c>
      <c r="D2327" s="729" t="s">
        <v>5560</v>
      </c>
      <c r="E2327" s="730" t="s">
        <v>3636</v>
      </c>
      <c r="F2327" s="650" t="s">
        <v>3625</v>
      </c>
      <c r="G2327" s="650" t="s">
        <v>4252</v>
      </c>
      <c r="H2327" s="650" t="s">
        <v>582</v>
      </c>
      <c r="I2327" s="650" t="s">
        <v>1653</v>
      </c>
      <c r="J2327" s="650" t="s">
        <v>4254</v>
      </c>
      <c r="K2327" s="650" t="s">
        <v>4255</v>
      </c>
      <c r="L2327" s="651">
        <v>1044.3599999999999</v>
      </c>
      <c r="M2327" s="651">
        <v>1044.3599999999999</v>
      </c>
      <c r="N2327" s="650">
        <v>1</v>
      </c>
      <c r="O2327" s="731">
        <v>0.5</v>
      </c>
      <c r="P2327" s="651">
        <v>1044.3599999999999</v>
      </c>
      <c r="Q2327" s="666">
        <v>1</v>
      </c>
      <c r="R2327" s="650">
        <v>1</v>
      </c>
      <c r="S2327" s="666">
        <v>1</v>
      </c>
      <c r="T2327" s="731">
        <v>0.5</v>
      </c>
      <c r="U2327" s="689">
        <v>1</v>
      </c>
    </row>
    <row r="2328" spans="1:21" ht="14.4" customHeight="1" x14ac:dyDescent="0.3">
      <c r="A2328" s="649">
        <v>21</v>
      </c>
      <c r="B2328" s="650" t="s">
        <v>581</v>
      </c>
      <c r="C2328" s="650">
        <v>89301215</v>
      </c>
      <c r="D2328" s="729" t="s">
        <v>5560</v>
      </c>
      <c r="E2328" s="730" t="s">
        <v>3636</v>
      </c>
      <c r="F2328" s="650" t="s">
        <v>3625</v>
      </c>
      <c r="G2328" s="650" t="s">
        <v>3805</v>
      </c>
      <c r="H2328" s="650" t="s">
        <v>582</v>
      </c>
      <c r="I2328" s="650" t="s">
        <v>1782</v>
      </c>
      <c r="J2328" s="650" t="s">
        <v>850</v>
      </c>
      <c r="K2328" s="650" t="s">
        <v>1165</v>
      </c>
      <c r="L2328" s="651">
        <v>113.37</v>
      </c>
      <c r="M2328" s="651">
        <v>226.74</v>
      </c>
      <c r="N2328" s="650">
        <v>2</v>
      </c>
      <c r="O2328" s="731">
        <v>1</v>
      </c>
      <c r="P2328" s="651">
        <v>226.74</v>
      </c>
      <c r="Q2328" s="666">
        <v>1</v>
      </c>
      <c r="R2328" s="650">
        <v>2</v>
      </c>
      <c r="S2328" s="666">
        <v>1</v>
      </c>
      <c r="T2328" s="731">
        <v>1</v>
      </c>
      <c r="U2328" s="689">
        <v>1</v>
      </c>
    </row>
    <row r="2329" spans="1:21" ht="14.4" customHeight="1" x14ac:dyDescent="0.3">
      <c r="A2329" s="649">
        <v>21</v>
      </c>
      <c r="B2329" s="650" t="s">
        <v>581</v>
      </c>
      <c r="C2329" s="650">
        <v>89301215</v>
      </c>
      <c r="D2329" s="729" t="s">
        <v>5560</v>
      </c>
      <c r="E2329" s="730" t="s">
        <v>3636</v>
      </c>
      <c r="F2329" s="650" t="s">
        <v>3625</v>
      </c>
      <c r="G2329" s="650" t="s">
        <v>4081</v>
      </c>
      <c r="H2329" s="650" t="s">
        <v>1839</v>
      </c>
      <c r="I2329" s="650" t="s">
        <v>3003</v>
      </c>
      <c r="J2329" s="650" t="s">
        <v>3571</v>
      </c>
      <c r="K2329" s="650" t="s">
        <v>3572</v>
      </c>
      <c r="L2329" s="651">
        <v>514.67999999999995</v>
      </c>
      <c r="M2329" s="651">
        <v>514.67999999999995</v>
      </c>
      <c r="N2329" s="650">
        <v>1</v>
      </c>
      <c r="O2329" s="731">
        <v>1</v>
      </c>
      <c r="P2329" s="651">
        <v>514.67999999999995</v>
      </c>
      <c r="Q2329" s="666">
        <v>1</v>
      </c>
      <c r="R2329" s="650">
        <v>1</v>
      </c>
      <c r="S2329" s="666">
        <v>1</v>
      </c>
      <c r="T2329" s="731">
        <v>1</v>
      </c>
      <c r="U2329" s="689">
        <v>1</v>
      </c>
    </row>
    <row r="2330" spans="1:21" ht="14.4" customHeight="1" x14ac:dyDescent="0.3">
      <c r="A2330" s="649">
        <v>21</v>
      </c>
      <c r="B2330" s="650" t="s">
        <v>581</v>
      </c>
      <c r="C2330" s="650">
        <v>89301215</v>
      </c>
      <c r="D2330" s="729" t="s">
        <v>5560</v>
      </c>
      <c r="E2330" s="730" t="s">
        <v>3636</v>
      </c>
      <c r="F2330" s="650" t="s">
        <v>3625</v>
      </c>
      <c r="G2330" s="650" t="s">
        <v>4824</v>
      </c>
      <c r="H2330" s="650" t="s">
        <v>1839</v>
      </c>
      <c r="I2330" s="650" t="s">
        <v>5441</v>
      </c>
      <c r="J2330" s="650" t="s">
        <v>5442</v>
      </c>
      <c r="K2330" s="650" t="s">
        <v>5440</v>
      </c>
      <c r="L2330" s="651">
        <v>14860.07</v>
      </c>
      <c r="M2330" s="651">
        <v>14860.07</v>
      </c>
      <c r="N2330" s="650">
        <v>1</v>
      </c>
      <c r="O2330" s="731">
        <v>0.5</v>
      </c>
      <c r="P2330" s="651">
        <v>14860.07</v>
      </c>
      <c r="Q2330" s="666">
        <v>1</v>
      </c>
      <c r="R2330" s="650">
        <v>1</v>
      </c>
      <c r="S2330" s="666">
        <v>1</v>
      </c>
      <c r="T2330" s="731">
        <v>0.5</v>
      </c>
      <c r="U2330" s="689">
        <v>1</v>
      </c>
    </row>
    <row r="2331" spans="1:21" ht="14.4" customHeight="1" x14ac:dyDescent="0.3">
      <c r="A2331" s="649">
        <v>21</v>
      </c>
      <c r="B2331" s="650" t="s">
        <v>581</v>
      </c>
      <c r="C2331" s="650">
        <v>89301215</v>
      </c>
      <c r="D2331" s="729" t="s">
        <v>5560</v>
      </c>
      <c r="E2331" s="730" t="s">
        <v>3636</v>
      </c>
      <c r="F2331" s="650" t="s">
        <v>3625</v>
      </c>
      <c r="G2331" s="650" t="s">
        <v>3831</v>
      </c>
      <c r="H2331" s="650" t="s">
        <v>1839</v>
      </c>
      <c r="I2331" s="650" t="s">
        <v>1878</v>
      </c>
      <c r="J2331" s="650" t="s">
        <v>1879</v>
      </c>
      <c r="K2331" s="650" t="s">
        <v>1880</v>
      </c>
      <c r="L2331" s="651">
        <v>32.74</v>
      </c>
      <c r="M2331" s="651">
        <v>32.74</v>
      </c>
      <c r="N2331" s="650">
        <v>1</v>
      </c>
      <c r="O2331" s="731">
        <v>0.5</v>
      </c>
      <c r="P2331" s="651"/>
      <c r="Q2331" s="666">
        <v>0</v>
      </c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21</v>
      </c>
      <c r="B2332" s="650" t="s">
        <v>581</v>
      </c>
      <c r="C2332" s="650">
        <v>89301215</v>
      </c>
      <c r="D2332" s="729" t="s">
        <v>5560</v>
      </c>
      <c r="E2332" s="730" t="s">
        <v>3636</v>
      </c>
      <c r="F2332" s="650" t="s">
        <v>3625</v>
      </c>
      <c r="G2332" s="650" t="s">
        <v>3831</v>
      </c>
      <c r="H2332" s="650" t="s">
        <v>1839</v>
      </c>
      <c r="I2332" s="650" t="s">
        <v>4039</v>
      </c>
      <c r="J2332" s="650" t="s">
        <v>1917</v>
      </c>
      <c r="K2332" s="650" t="s">
        <v>4040</v>
      </c>
      <c r="L2332" s="651">
        <v>163.72999999999999</v>
      </c>
      <c r="M2332" s="651">
        <v>163.72999999999999</v>
      </c>
      <c r="N2332" s="650">
        <v>1</v>
      </c>
      <c r="O2332" s="731">
        <v>0.5</v>
      </c>
      <c r="P2332" s="651"/>
      <c r="Q2332" s="666">
        <v>0</v>
      </c>
      <c r="R2332" s="650"/>
      <c r="S2332" s="666">
        <v>0</v>
      </c>
      <c r="T2332" s="731"/>
      <c r="U2332" s="689">
        <v>0</v>
      </c>
    </row>
    <row r="2333" spans="1:21" ht="14.4" customHeight="1" x14ac:dyDescent="0.3">
      <c r="A2333" s="649">
        <v>21</v>
      </c>
      <c r="B2333" s="650" t="s">
        <v>581</v>
      </c>
      <c r="C2333" s="650">
        <v>89301215</v>
      </c>
      <c r="D2333" s="729" t="s">
        <v>5560</v>
      </c>
      <c r="E2333" s="730" t="s">
        <v>3636</v>
      </c>
      <c r="F2333" s="650" t="s">
        <v>3627</v>
      </c>
      <c r="G2333" s="650" t="s">
        <v>3844</v>
      </c>
      <c r="H2333" s="650" t="s">
        <v>582</v>
      </c>
      <c r="I2333" s="650" t="s">
        <v>3845</v>
      </c>
      <c r="J2333" s="650" t="s">
        <v>3846</v>
      </c>
      <c r="K2333" s="650" t="s">
        <v>3847</v>
      </c>
      <c r="L2333" s="651">
        <v>1267.1199999999999</v>
      </c>
      <c r="M2333" s="651">
        <v>1267.1199999999999</v>
      </c>
      <c r="N2333" s="650">
        <v>1</v>
      </c>
      <c r="O2333" s="731">
        <v>1</v>
      </c>
      <c r="P2333" s="651">
        <v>1267.1199999999999</v>
      </c>
      <c r="Q2333" s="666">
        <v>1</v>
      </c>
      <c r="R2333" s="650">
        <v>1</v>
      </c>
      <c r="S2333" s="666">
        <v>1</v>
      </c>
      <c r="T2333" s="731">
        <v>1</v>
      </c>
      <c r="U2333" s="689">
        <v>1</v>
      </c>
    </row>
    <row r="2334" spans="1:21" ht="14.4" customHeight="1" x14ac:dyDescent="0.3">
      <c r="A2334" s="649">
        <v>21</v>
      </c>
      <c r="B2334" s="650" t="s">
        <v>581</v>
      </c>
      <c r="C2334" s="650">
        <v>89301215</v>
      </c>
      <c r="D2334" s="729" t="s">
        <v>5560</v>
      </c>
      <c r="E2334" s="730" t="s">
        <v>3639</v>
      </c>
      <c r="F2334" s="650" t="s">
        <v>3625</v>
      </c>
      <c r="G2334" s="650" t="s">
        <v>3677</v>
      </c>
      <c r="H2334" s="650" t="s">
        <v>582</v>
      </c>
      <c r="I2334" s="650" t="s">
        <v>1060</v>
      </c>
      <c r="J2334" s="650" t="s">
        <v>1061</v>
      </c>
      <c r="K2334" s="650" t="s">
        <v>1062</v>
      </c>
      <c r="L2334" s="651">
        <v>95.25</v>
      </c>
      <c r="M2334" s="651">
        <v>95.25</v>
      </c>
      <c r="N2334" s="650">
        <v>1</v>
      </c>
      <c r="O2334" s="731">
        <v>1</v>
      </c>
      <c r="P2334" s="651">
        <v>95.25</v>
      </c>
      <c r="Q2334" s="666">
        <v>1</v>
      </c>
      <c r="R2334" s="650">
        <v>1</v>
      </c>
      <c r="S2334" s="666">
        <v>1</v>
      </c>
      <c r="T2334" s="731">
        <v>1</v>
      </c>
      <c r="U2334" s="689">
        <v>1</v>
      </c>
    </row>
    <row r="2335" spans="1:21" ht="14.4" customHeight="1" x14ac:dyDescent="0.3">
      <c r="A2335" s="649">
        <v>21</v>
      </c>
      <c r="B2335" s="650" t="s">
        <v>581</v>
      </c>
      <c r="C2335" s="650">
        <v>89301215</v>
      </c>
      <c r="D2335" s="729" t="s">
        <v>5560</v>
      </c>
      <c r="E2335" s="730" t="s">
        <v>3639</v>
      </c>
      <c r="F2335" s="650" t="s">
        <v>3625</v>
      </c>
      <c r="G2335" s="650" t="s">
        <v>3700</v>
      </c>
      <c r="H2335" s="650" t="s">
        <v>582</v>
      </c>
      <c r="I2335" s="650" t="s">
        <v>4437</v>
      </c>
      <c r="J2335" s="650" t="s">
        <v>4092</v>
      </c>
      <c r="K2335" s="650" t="s">
        <v>4093</v>
      </c>
      <c r="L2335" s="651">
        <v>0</v>
      </c>
      <c r="M2335" s="651">
        <v>0</v>
      </c>
      <c r="N2335" s="650">
        <v>1</v>
      </c>
      <c r="O2335" s="731">
        <v>1</v>
      </c>
      <c r="P2335" s="651">
        <v>0</v>
      </c>
      <c r="Q2335" s="666"/>
      <c r="R2335" s="650">
        <v>1</v>
      </c>
      <c r="S2335" s="666">
        <v>1</v>
      </c>
      <c r="T2335" s="731">
        <v>1</v>
      </c>
      <c r="U2335" s="689">
        <v>1</v>
      </c>
    </row>
    <row r="2336" spans="1:21" ht="14.4" customHeight="1" x14ac:dyDescent="0.3">
      <c r="A2336" s="649">
        <v>21</v>
      </c>
      <c r="B2336" s="650" t="s">
        <v>581</v>
      </c>
      <c r="C2336" s="650">
        <v>89301215</v>
      </c>
      <c r="D2336" s="729" t="s">
        <v>5560</v>
      </c>
      <c r="E2336" s="730" t="s">
        <v>3639</v>
      </c>
      <c r="F2336" s="650" t="s">
        <v>3625</v>
      </c>
      <c r="G2336" s="650" t="s">
        <v>3700</v>
      </c>
      <c r="H2336" s="650" t="s">
        <v>582</v>
      </c>
      <c r="I2336" s="650" t="s">
        <v>4984</v>
      </c>
      <c r="J2336" s="650" t="s">
        <v>3702</v>
      </c>
      <c r="K2336" s="650" t="s">
        <v>1967</v>
      </c>
      <c r="L2336" s="651">
        <v>0</v>
      </c>
      <c r="M2336" s="651">
        <v>0</v>
      </c>
      <c r="N2336" s="650">
        <v>1</v>
      </c>
      <c r="O2336" s="731">
        <v>1</v>
      </c>
      <c r="P2336" s="651"/>
      <c r="Q2336" s="666"/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21</v>
      </c>
      <c r="B2337" s="650" t="s">
        <v>581</v>
      </c>
      <c r="C2337" s="650">
        <v>89301215</v>
      </c>
      <c r="D2337" s="729" t="s">
        <v>5560</v>
      </c>
      <c r="E2337" s="730" t="s">
        <v>3639</v>
      </c>
      <c r="F2337" s="650" t="s">
        <v>3625</v>
      </c>
      <c r="G2337" s="650" t="s">
        <v>4506</v>
      </c>
      <c r="H2337" s="650" t="s">
        <v>582</v>
      </c>
      <c r="I2337" s="650" t="s">
        <v>5467</v>
      </c>
      <c r="J2337" s="650" t="s">
        <v>5468</v>
      </c>
      <c r="K2337" s="650" t="s">
        <v>5469</v>
      </c>
      <c r="L2337" s="651">
        <v>75.8</v>
      </c>
      <c r="M2337" s="651">
        <v>75.8</v>
      </c>
      <c r="N2337" s="650">
        <v>1</v>
      </c>
      <c r="O2337" s="731">
        <v>1</v>
      </c>
      <c r="P2337" s="651">
        <v>75.8</v>
      </c>
      <c r="Q2337" s="666">
        <v>1</v>
      </c>
      <c r="R2337" s="650">
        <v>1</v>
      </c>
      <c r="S2337" s="666">
        <v>1</v>
      </c>
      <c r="T2337" s="731">
        <v>1</v>
      </c>
      <c r="U2337" s="689">
        <v>1</v>
      </c>
    </row>
    <row r="2338" spans="1:21" ht="14.4" customHeight="1" x14ac:dyDescent="0.3">
      <c r="A2338" s="649">
        <v>21</v>
      </c>
      <c r="B2338" s="650" t="s">
        <v>581</v>
      </c>
      <c r="C2338" s="650">
        <v>89301215</v>
      </c>
      <c r="D2338" s="729" t="s">
        <v>5560</v>
      </c>
      <c r="E2338" s="730" t="s">
        <v>3639</v>
      </c>
      <c r="F2338" s="650" t="s">
        <v>3625</v>
      </c>
      <c r="G2338" s="650" t="s">
        <v>3707</v>
      </c>
      <c r="H2338" s="650" t="s">
        <v>582</v>
      </c>
      <c r="I2338" s="650" t="s">
        <v>2811</v>
      </c>
      <c r="J2338" s="650" t="s">
        <v>803</v>
      </c>
      <c r="K2338" s="650" t="s">
        <v>2812</v>
      </c>
      <c r="L2338" s="651">
        <v>198.04</v>
      </c>
      <c r="M2338" s="651">
        <v>198.04</v>
      </c>
      <c r="N2338" s="650">
        <v>1</v>
      </c>
      <c r="O2338" s="731">
        <v>1</v>
      </c>
      <c r="P2338" s="651">
        <v>198.04</v>
      </c>
      <c r="Q2338" s="666">
        <v>1</v>
      </c>
      <c r="R2338" s="650">
        <v>1</v>
      </c>
      <c r="S2338" s="666">
        <v>1</v>
      </c>
      <c r="T2338" s="731">
        <v>1</v>
      </c>
      <c r="U2338" s="689">
        <v>1</v>
      </c>
    </row>
    <row r="2339" spans="1:21" ht="14.4" customHeight="1" x14ac:dyDescent="0.3">
      <c r="A2339" s="649">
        <v>21</v>
      </c>
      <c r="B2339" s="650" t="s">
        <v>581</v>
      </c>
      <c r="C2339" s="650">
        <v>89301215</v>
      </c>
      <c r="D2339" s="729" t="s">
        <v>5560</v>
      </c>
      <c r="E2339" s="730" t="s">
        <v>3639</v>
      </c>
      <c r="F2339" s="650" t="s">
        <v>3625</v>
      </c>
      <c r="G2339" s="650" t="s">
        <v>3707</v>
      </c>
      <c r="H2339" s="650" t="s">
        <v>582</v>
      </c>
      <c r="I2339" s="650" t="s">
        <v>5179</v>
      </c>
      <c r="J2339" s="650" t="s">
        <v>5177</v>
      </c>
      <c r="K2339" s="650" t="s">
        <v>5180</v>
      </c>
      <c r="L2339" s="651">
        <v>0</v>
      </c>
      <c r="M2339" s="651">
        <v>0</v>
      </c>
      <c r="N2339" s="650">
        <v>1</v>
      </c>
      <c r="O2339" s="731">
        <v>0.5</v>
      </c>
      <c r="P2339" s="651">
        <v>0</v>
      </c>
      <c r="Q2339" s="666"/>
      <c r="R2339" s="650">
        <v>1</v>
      </c>
      <c r="S2339" s="666">
        <v>1</v>
      </c>
      <c r="T2339" s="731">
        <v>0.5</v>
      </c>
      <c r="U2339" s="689">
        <v>1</v>
      </c>
    </row>
    <row r="2340" spans="1:21" ht="14.4" customHeight="1" x14ac:dyDescent="0.3">
      <c r="A2340" s="649">
        <v>21</v>
      </c>
      <c r="B2340" s="650" t="s">
        <v>581</v>
      </c>
      <c r="C2340" s="650">
        <v>89301215</v>
      </c>
      <c r="D2340" s="729" t="s">
        <v>5560</v>
      </c>
      <c r="E2340" s="730" t="s">
        <v>3639</v>
      </c>
      <c r="F2340" s="650" t="s">
        <v>3625</v>
      </c>
      <c r="G2340" s="650" t="s">
        <v>3710</v>
      </c>
      <c r="H2340" s="650" t="s">
        <v>582</v>
      </c>
      <c r="I2340" s="650" t="s">
        <v>3711</v>
      </c>
      <c r="J2340" s="650" t="s">
        <v>1327</v>
      </c>
      <c r="K2340" s="650" t="s">
        <v>1975</v>
      </c>
      <c r="L2340" s="651">
        <v>0</v>
      </c>
      <c r="M2340" s="651">
        <v>0</v>
      </c>
      <c r="N2340" s="650">
        <v>2</v>
      </c>
      <c r="O2340" s="731">
        <v>1</v>
      </c>
      <c r="P2340" s="651">
        <v>0</v>
      </c>
      <c r="Q2340" s="666"/>
      <c r="R2340" s="650">
        <v>2</v>
      </c>
      <c r="S2340" s="666">
        <v>1</v>
      </c>
      <c r="T2340" s="731">
        <v>1</v>
      </c>
      <c r="U2340" s="689">
        <v>1</v>
      </c>
    </row>
    <row r="2341" spans="1:21" ht="14.4" customHeight="1" x14ac:dyDescent="0.3">
      <c r="A2341" s="649">
        <v>21</v>
      </c>
      <c r="B2341" s="650" t="s">
        <v>581</v>
      </c>
      <c r="C2341" s="650">
        <v>89301215</v>
      </c>
      <c r="D2341" s="729" t="s">
        <v>5560</v>
      </c>
      <c r="E2341" s="730" t="s">
        <v>3639</v>
      </c>
      <c r="F2341" s="650" t="s">
        <v>3625</v>
      </c>
      <c r="G2341" s="650" t="s">
        <v>3724</v>
      </c>
      <c r="H2341" s="650" t="s">
        <v>582</v>
      </c>
      <c r="I2341" s="650" t="s">
        <v>1330</v>
      </c>
      <c r="J2341" s="650" t="s">
        <v>3729</v>
      </c>
      <c r="K2341" s="650" t="s">
        <v>3730</v>
      </c>
      <c r="L2341" s="651">
        <v>1030.1500000000001</v>
      </c>
      <c r="M2341" s="651">
        <v>2060.3000000000002</v>
      </c>
      <c r="N2341" s="650">
        <v>2</v>
      </c>
      <c r="O2341" s="731">
        <v>1</v>
      </c>
      <c r="P2341" s="651">
        <v>2060.3000000000002</v>
      </c>
      <c r="Q2341" s="666">
        <v>1</v>
      </c>
      <c r="R2341" s="650">
        <v>2</v>
      </c>
      <c r="S2341" s="666">
        <v>1</v>
      </c>
      <c r="T2341" s="731">
        <v>1</v>
      </c>
      <c r="U2341" s="689">
        <v>1</v>
      </c>
    </row>
    <row r="2342" spans="1:21" ht="14.4" customHeight="1" x14ac:dyDescent="0.3">
      <c r="A2342" s="649">
        <v>21</v>
      </c>
      <c r="B2342" s="650" t="s">
        <v>581</v>
      </c>
      <c r="C2342" s="650">
        <v>89301215</v>
      </c>
      <c r="D2342" s="729" t="s">
        <v>5560</v>
      </c>
      <c r="E2342" s="730" t="s">
        <v>3639</v>
      </c>
      <c r="F2342" s="650" t="s">
        <v>3625</v>
      </c>
      <c r="G2342" s="650" t="s">
        <v>5470</v>
      </c>
      <c r="H2342" s="650" t="s">
        <v>582</v>
      </c>
      <c r="I2342" s="650" t="s">
        <v>5471</v>
      </c>
      <c r="J2342" s="650" t="s">
        <v>5472</v>
      </c>
      <c r="K2342" s="650" t="s">
        <v>5473</v>
      </c>
      <c r="L2342" s="651">
        <v>120.97</v>
      </c>
      <c r="M2342" s="651">
        <v>120.97</v>
      </c>
      <c r="N2342" s="650">
        <v>1</v>
      </c>
      <c r="O2342" s="731">
        <v>1</v>
      </c>
      <c r="P2342" s="651"/>
      <c r="Q2342" s="666">
        <v>0</v>
      </c>
      <c r="R2342" s="650"/>
      <c r="S2342" s="666">
        <v>0</v>
      </c>
      <c r="T2342" s="731"/>
      <c r="U2342" s="689">
        <v>0</v>
      </c>
    </row>
    <row r="2343" spans="1:21" ht="14.4" customHeight="1" x14ac:dyDescent="0.3">
      <c r="A2343" s="649">
        <v>21</v>
      </c>
      <c r="B2343" s="650" t="s">
        <v>581</v>
      </c>
      <c r="C2343" s="650">
        <v>89301215</v>
      </c>
      <c r="D2343" s="729" t="s">
        <v>5560</v>
      </c>
      <c r="E2343" s="730" t="s">
        <v>3639</v>
      </c>
      <c r="F2343" s="650" t="s">
        <v>3625</v>
      </c>
      <c r="G2343" s="650" t="s">
        <v>4147</v>
      </c>
      <c r="H2343" s="650" t="s">
        <v>582</v>
      </c>
      <c r="I2343" s="650" t="s">
        <v>891</v>
      </c>
      <c r="J2343" s="650" t="s">
        <v>892</v>
      </c>
      <c r="K2343" s="650" t="s">
        <v>4545</v>
      </c>
      <c r="L2343" s="651">
        <v>163.9</v>
      </c>
      <c r="M2343" s="651">
        <v>163.9</v>
      </c>
      <c r="N2343" s="650">
        <v>1</v>
      </c>
      <c r="O2343" s="731">
        <v>1</v>
      </c>
      <c r="P2343" s="651"/>
      <c r="Q2343" s="666">
        <v>0</v>
      </c>
      <c r="R2343" s="650"/>
      <c r="S2343" s="666">
        <v>0</v>
      </c>
      <c r="T2343" s="731"/>
      <c r="U2343" s="689">
        <v>0</v>
      </c>
    </row>
    <row r="2344" spans="1:21" ht="14.4" customHeight="1" x14ac:dyDescent="0.3">
      <c r="A2344" s="649">
        <v>21</v>
      </c>
      <c r="B2344" s="650" t="s">
        <v>581</v>
      </c>
      <c r="C2344" s="650">
        <v>89301215</v>
      </c>
      <c r="D2344" s="729" t="s">
        <v>5560</v>
      </c>
      <c r="E2344" s="730" t="s">
        <v>3639</v>
      </c>
      <c r="F2344" s="650" t="s">
        <v>3625</v>
      </c>
      <c r="G2344" s="650" t="s">
        <v>3675</v>
      </c>
      <c r="H2344" s="650" t="s">
        <v>582</v>
      </c>
      <c r="I2344" s="650" t="s">
        <v>2164</v>
      </c>
      <c r="J2344" s="650" t="s">
        <v>2165</v>
      </c>
      <c r="K2344" s="650" t="s">
        <v>3676</v>
      </c>
      <c r="L2344" s="651">
        <v>50.27</v>
      </c>
      <c r="M2344" s="651">
        <v>100.54</v>
      </c>
      <c r="N2344" s="650">
        <v>2</v>
      </c>
      <c r="O2344" s="731">
        <v>1.5</v>
      </c>
      <c r="P2344" s="651">
        <v>50.27</v>
      </c>
      <c r="Q2344" s="666">
        <v>0.5</v>
      </c>
      <c r="R2344" s="650">
        <v>1</v>
      </c>
      <c r="S2344" s="666">
        <v>0.5</v>
      </c>
      <c r="T2344" s="731">
        <v>0.5</v>
      </c>
      <c r="U2344" s="689">
        <v>0.33333333333333331</v>
      </c>
    </row>
    <row r="2345" spans="1:21" ht="14.4" customHeight="1" x14ac:dyDescent="0.3">
      <c r="A2345" s="649">
        <v>21</v>
      </c>
      <c r="B2345" s="650" t="s">
        <v>581</v>
      </c>
      <c r="C2345" s="650">
        <v>89301215</v>
      </c>
      <c r="D2345" s="729" t="s">
        <v>5560</v>
      </c>
      <c r="E2345" s="730" t="s">
        <v>3639</v>
      </c>
      <c r="F2345" s="650" t="s">
        <v>3625</v>
      </c>
      <c r="G2345" s="650" t="s">
        <v>3675</v>
      </c>
      <c r="H2345" s="650" t="s">
        <v>582</v>
      </c>
      <c r="I2345" s="650" t="s">
        <v>5474</v>
      </c>
      <c r="J2345" s="650" t="s">
        <v>5409</v>
      </c>
      <c r="K2345" s="650" t="s">
        <v>5475</v>
      </c>
      <c r="L2345" s="651">
        <v>0</v>
      </c>
      <c r="M2345" s="651">
        <v>0</v>
      </c>
      <c r="N2345" s="650">
        <v>1</v>
      </c>
      <c r="O2345" s="731">
        <v>1</v>
      </c>
      <c r="P2345" s="651"/>
      <c r="Q2345" s="666"/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21</v>
      </c>
      <c r="B2346" s="650" t="s">
        <v>581</v>
      </c>
      <c r="C2346" s="650">
        <v>89301215</v>
      </c>
      <c r="D2346" s="729" t="s">
        <v>5560</v>
      </c>
      <c r="E2346" s="730" t="s">
        <v>3639</v>
      </c>
      <c r="F2346" s="650" t="s">
        <v>3625</v>
      </c>
      <c r="G2346" s="650" t="s">
        <v>3901</v>
      </c>
      <c r="H2346" s="650" t="s">
        <v>582</v>
      </c>
      <c r="I2346" s="650" t="s">
        <v>1037</v>
      </c>
      <c r="J2346" s="650" t="s">
        <v>1038</v>
      </c>
      <c r="K2346" s="650" t="s">
        <v>3902</v>
      </c>
      <c r="L2346" s="651">
        <v>0</v>
      </c>
      <c r="M2346" s="651">
        <v>0</v>
      </c>
      <c r="N2346" s="650">
        <v>2</v>
      </c>
      <c r="O2346" s="731">
        <v>1</v>
      </c>
      <c r="P2346" s="651">
        <v>0</v>
      </c>
      <c r="Q2346" s="666"/>
      <c r="R2346" s="650">
        <v>2</v>
      </c>
      <c r="S2346" s="666">
        <v>1</v>
      </c>
      <c r="T2346" s="731">
        <v>1</v>
      </c>
      <c r="U2346" s="689">
        <v>1</v>
      </c>
    </row>
    <row r="2347" spans="1:21" ht="14.4" customHeight="1" x14ac:dyDescent="0.3">
      <c r="A2347" s="649">
        <v>21</v>
      </c>
      <c r="B2347" s="650" t="s">
        <v>581</v>
      </c>
      <c r="C2347" s="650">
        <v>89301215</v>
      </c>
      <c r="D2347" s="729" t="s">
        <v>5560</v>
      </c>
      <c r="E2347" s="730" t="s">
        <v>3639</v>
      </c>
      <c r="F2347" s="650" t="s">
        <v>3625</v>
      </c>
      <c r="G2347" s="650" t="s">
        <v>5047</v>
      </c>
      <c r="H2347" s="650" t="s">
        <v>582</v>
      </c>
      <c r="I2347" s="650" t="s">
        <v>5354</v>
      </c>
      <c r="J2347" s="650" t="s">
        <v>5049</v>
      </c>
      <c r="K2347" s="650" t="s">
        <v>3945</v>
      </c>
      <c r="L2347" s="651">
        <v>121.41</v>
      </c>
      <c r="M2347" s="651">
        <v>121.41</v>
      </c>
      <c r="N2347" s="650">
        <v>1</v>
      </c>
      <c r="O2347" s="731">
        <v>1</v>
      </c>
      <c r="P2347" s="651"/>
      <c r="Q2347" s="666">
        <v>0</v>
      </c>
      <c r="R2347" s="650"/>
      <c r="S2347" s="666">
        <v>0</v>
      </c>
      <c r="T2347" s="731"/>
      <c r="U2347" s="689">
        <v>0</v>
      </c>
    </row>
    <row r="2348" spans="1:21" ht="14.4" customHeight="1" x14ac:dyDescent="0.3">
      <c r="A2348" s="649">
        <v>21</v>
      </c>
      <c r="B2348" s="650" t="s">
        <v>581</v>
      </c>
      <c r="C2348" s="650">
        <v>89301215</v>
      </c>
      <c r="D2348" s="729" t="s">
        <v>5560</v>
      </c>
      <c r="E2348" s="730" t="s">
        <v>3639</v>
      </c>
      <c r="F2348" s="650" t="s">
        <v>3625</v>
      </c>
      <c r="G2348" s="650" t="s">
        <v>3754</v>
      </c>
      <c r="H2348" s="650" t="s">
        <v>582</v>
      </c>
      <c r="I2348" s="650" t="s">
        <v>867</v>
      </c>
      <c r="J2348" s="650" t="s">
        <v>4112</v>
      </c>
      <c r="K2348" s="650" t="s">
        <v>4113</v>
      </c>
      <c r="L2348" s="651">
        <v>54.04</v>
      </c>
      <c r="M2348" s="651">
        <v>54.04</v>
      </c>
      <c r="N2348" s="650">
        <v>1</v>
      </c>
      <c r="O2348" s="731">
        <v>1</v>
      </c>
      <c r="P2348" s="651">
        <v>54.04</v>
      </c>
      <c r="Q2348" s="666">
        <v>1</v>
      </c>
      <c r="R2348" s="650">
        <v>1</v>
      </c>
      <c r="S2348" s="666">
        <v>1</v>
      </c>
      <c r="T2348" s="731">
        <v>1</v>
      </c>
      <c r="U2348" s="689">
        <v>1</v>
      </c>
    </row>
    <row r="2349" spans="1:21" ht="14.4" customHeight="1" x14ac:dyDescent="0.3">
      <c r="A2349" s="649">
        <v>21</v>
      </c>
      <c r="B2349" s="650" t="s">
        <v>581</v>
      </c>
      <c r="C2349" s="650">
        <v>89301215</v>
      </c>
      <c r="D2349" s="729" t="s">
        <v>5560</v>
      </c>
      <c r="E2349" s="730" t="s">
        <v>3639</v>
      </c>
      <c r="F2349" s="650" t="s">
        <v>3625</v>
      </c>
      <c r="G2349" s="650" t="s">
        <v>3762</v>
      </c>
      <c r="H2349" s="650" t="s">
        <v>1839</v>
      </c>
      <c r="I2349" s="650" t="s">
        <v>2121</v>
      </c>
      <c r="J2349" s="650" t="s">
        <v>2122</v>
      </c>
      <c r="K2349" s="650" t="s">
        <v>3490</v>
      </c>
      <c r="L2349" s="651">
        <v>804.58</v>
      </c>
      <c r="M2349" s="651">
        <v>4827.4800000000005</v>
      </c>
      <c r="N2349" s="650">
        <v>6</v>
      </c>
      <c r="O2349" s="731">
        <v>4</v>
      </c>
      <c r="P2349" s="651">
        <v>4827.4800000000005</v>
      </c>
      <c r="Q2349" s="666">
        <v>1</v>
      </c>
      <c r="R2349" s="650">
        <v>6</v>
      </c>
      <c r="S2349" s="666">
        <v>1</v>
      </c>
      <c r="T2349" s="731">
        <v>4</v>
      </c>
      <c r="U2349" s="689">
        <v>1</v>
      </c>
    </row>
    <row r="2350" spans="1:21" ht="14.4" customHeight="1" x14ac:dyDescent="0.3">
      <c r="A2350" s="649">
        <v>21</v>
      </c>
      <c r="B2350" s="650" t="s">
        <v>581</v>
      </c>
      <c r="C2350" s="650">
        <v>89301215</v>
      </c>
      <c r="D2350" s="729" t="s">
        <v>5560</v>
      </c>
      <c r="E2350" s="730" t="s">
        <v>3639</v>
      </c>
      <c r="F2350" s="650" t="s">
        <v>3625</v>
      </c>
      <c r="G2350" s="650" t="s">
        <v>4121</v>
      </c>
      <c r="H2350" s="650" t="s">
        <v>1839</v>
      </c>
      <c r="I2350" s="650" t="s">
        <v>5476</v>
      </c>
      <c r="J2350" s="650" t="s">
        <v>5477</v>
      </c>
      <c r="K2350" s="650" t="s">
        <v>5478</v>
      </c>
      <c r="L2350" s="651">
        <v>108.46</v>
      </c>
      <c r="M2350" s="651">
        <v>108.46</v>
      </c>
      <c r="N2350" s="650">
        <v>1</v>
      </c>
      <c r="O2350" s="731">
        <v>1</v>
      </c>
      <c r="P2350" s="651"/>
      <c r="Q2350" s="666">
        <v>0</v>
      </c>
      <c r="R2350" s="650"/>
      <c r="S2350" s="666">
        <v>0</v>
      </c>
      <c r="T2350" s="731"/>
      <c r="U2350" s="689">
        <v>0</v>
      </c>
    </row>
    <row r="2351" spans="1:21" ht="14.4" customHeight="1" x14ac:dyDescent="0.3">
      <c r="A2351" s="649">
        <v>21</v>
      </c>
      <c r="B2351" s="650" t="s">
        <v>581</v>
      </c>
      <c r="C2351" s="650">
        <v>89301215</v>
      </c>
      <c r="D2351" s="729" t="s">
        <v>5560</v>
      </c>
      <c r="E2351" s="730" t="s">
        <v>3639</v>
      </c>
      <c r="F2351" s="650" t="s">
        <v>3625</v>
      </c>
      <c r="G2351" s="650" t="s">
        <v>4121</v>
      </c>
      <c r="H2351" s="650" t="s">
        <v>1839</v>
      </c>
      <c r="I2351" s="650" t="s">
        <v>4122</v>
      </c>
      <c r="J2351" s="650" t="s">
        <v>4123</v>
      </c>
      <c r="K2351" s="650" t="s">
        <v>4124</v>
      </c>
      <c r="L2351" s="651">
        <v>50.57</v>
      </c>
      <c r="M2351" s="651">
        <v>50.57</v>
      </c>
      <c r="N2351" s="650">
        <v>1</v>
      </c>
      <c r="O2351" s="731">
        <v>1</v>
      </c>
      <c r="P2351" s="651"/>
      <c r="Q2351" s="666">
        <v>0</v>
      </c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21</v>
      </c>
      <c r="B2352" s="650" t="s">
        <v>581</v>
      </c>
      <c r="C2352" s="650">
        <v>89301215</v>
      </c>
      <c r="D2352" s="729" t="s">
        <v>5560</v>
      </c>
      <c r="E2352" s="730" t="s">
        <v>3639</v>
      </c>
      <c r="F2352" s="650" t="s">
        <v>3625</v>
      </c>
      <c r="G2352" s="650" t="s">
        <v>4586</v>
      </c>
      <c r="H2352" s="650" t="s">
        <v>582</v>
      </c>
      <c r="I2352" s="650" t="s">
        <v>1068</v>
      </c>
      <c r="J2352" s="650" t="s">
        <v>1069</v>
      </c>
      <c r="K2352" s="650" t="s">
        <v>1070</v>
      </c>
      <c r="L2352" s="651">
        <v>49.79</v>
      </c>
      <c r="M2352" s="651">
        <v>99.58</v>
      </c>
      <c r="N2352" s="650">
        <v>2</v>
      </c>
      <c r="O2352" s="731">
        <v>1</v>
      </c>
      <c r="P2352" s="651">
        <v>49.79</v>
      </c>
      <c r="Q2352" s="666">
        <v>0.5</v>
      </c>
      <c r="R2352" s="650">
        <v>1</v>
      </c>
      <c r="S2352" s="666">
        <v>0.5</v>
      </c>
      <c r="T2352" s="731">
        <v>0.5</v>
      </c>
      <c r="U2352" s="689">
        <v>0.5</v>
      </c>
    </row>
    <row r="2353" spans="1:21" ht="14.4" customHeight="1" x14ac:dyDescent="0.3">
      <c r="A2353" s="649">
        <v>21</v>
      </c>
      <c r="B2353" s="650" t="s">
        <v>581</v>
      </c>
      <c r="C2353" s="650">
        <v>89301215</v>
      </c>
      <c r="D2353" s="729" t="s">
        <v>5560</v>
      </c>
      <c r="E2353" s="730" t="s">
        <v>3639</v>
      </c>
      <c r="F2353" s="650" t="s">
        <v>3625</v>
      </c>
      <c r="G2353" s="650" t="s">
        <v>3776</v>
      </c>
      <c r="H2353" s="650" t="s">
        <v>582</v>
      </c>
      <c r="I2353" s="650" t="s">
        <v>960</v>
      </c>
      <c r="J2353" s="650" t="s">
        <v>3777</v>
      </c>
      <c r="K2353" s="650" t="s">
        <v>3778</v>
      </c>
      <c r="L2353" s="651">
        <v>56.01</v>
      </c>
      <c r="M2353" s="651">
        <v>112.02</v>
      </c>
      <c r="N2353" s="650">
        <v>2</v>
      </c>
      <c r="O2353" s="731">
        <v>1.5</v>
      </c>
      <c r="P2353" s="651">
        <v>112.02</v>
      </c>
      <c r="Q2353" s="666">
        <v>1</v>
      </c>
      <c r="R2353" s="650">
        <v>2</v>
      </c>
      <c r="S2353" s="666">
        <v>1</v>
      </c>
      <c r="T2353" s="731">
        <v>1.5</v>
      </c>
      <c r="U2353" s="689">
        <v>1</v>
      </c>
    </row>
    <row r="2354" spans="1:21" ht="14.4" customHeight="1" x14ac:dyDescent="0.3">
      <c r="A2354" s="649">
        <v>21</v>
      </c>
      <c r="B2354" s="650" t="s">
        <v>581</v>
      </c>
      <c r="C2354" s="650">
        <v>89301215</v>
      </c>
      <c r="D2354" s="729" t="s">
        <v>5560</v>
      </c>
      <c r="E2354" s="730" t="s">
        <v>3639</v>
      </c>
      <c r="F2354" s="650" t="s">
        <v>3625</v>
      </c>
      <c r="G2354" s="650" t="s">
        <v>4144</v>
      </c>
      <c r="H2354" s="650" t="s">
        <v>1839</v>
      </c>
      <c r="I2354" s="650" t="s">
        <v>1848</v>
      </c>
      <c r="J2354" s="650" t="s">
        <v>1849</v>
      </c>
      <c r="K2354" s="650" t="s">
        <v>1774</v>
      </c>
      <c r="L2354" s="651">
        <v>96.63</v>
      </c>
      <c r="M2354" s="651">
        <v>96.63</v>
      </c>
      <c r="N2354" s="650">
        <v>1</v>
      </c>
      <c r="O2354" s="731">
        <v>1</v>
      </c>
      <c r="P2354" s="651"/>
      <c r="Q2354" s="666">
        <v>0</v>
      </c>
      <c r="R2354" s="650"/>
      <c r="S2354" s="666">
        <v>0</v>
      </c>
      <c r="T2354" s="731"/>
      <c r="U2354" s="689">
        <v>0</v>
      </c>
    </row>
    <row r="2355" spans="1:21" ht="14.4" customHeight="1" x14ac:dyDescent="0.3">
      <c r="A2355" s="649">
        <v>21</v>
      </c>
      <c r="B2355" s="650" t="s">
        <v>581</v>
      </c>
      <c r="C2355" s="650">
        <v>89301215</v>
      </c>
      <c r="D2355" s="729" t="s">
        <v>5560</v>
      </c>
      <c r="E2355" s="730" t="s">
        <v>3639</v>
      </c>
      <c r="F2355" s="650" t="s">
        <v>3625</v>
      </c>
      <c r="G2355" s="650" t="s">
        <v>3672</v>
      </c>
      <c r="H2355" s="650" t="s">
        <v>582</v>
      </c>
      <c r="I2355" s="650" t="s">
        <v>3791</v>
      </c>
      <c r="J2355" s="650" t="s">
        <v>3674</v>
      </c>
      <c r="K2355" s="650" t="s">
        <v>793</v>
      </c>
      <c r="L2355" s="651">
        <v>97.97</v>
      </c>
      <c r="M2355" s="651">
        <v>293.90999999999997</v>
      </c>
      <c r="N2355" s="650">
        <v>3</v>
      </c>
      <c r="O2355" s="731">
        <v>2</v>
      </c>
      <c r="P2355" s="651">
        <v>195.94</v>
      </c>
      <c r="Q2355" s="666">
        <v>0.66666666666666674</v>
      </c>
      <c r="R2355" s="650">
        <v>2</v>
      </c>
      <c r="S2355" s="666">
        <v>0.66666666666666663</v>
      </c>
      <c r="T2355" s="731">
        <v>1</v>
      </c>
      <c r="U2355" s="689">
        <v>0.5</v>
      </c>
    </row>
    <row r="2356" spans="1:21" ht="14.4" customHeight="1" x14ac:dyDescent="0.3">
      <c r="A2356" s="649">
        <v>21</v>
      </c>
      <c r="B2356" s="650" t="s">
        <v>581</v>
      </c>
      <c r="C2356" s="650">
        <v>89301215</v>
      </c>
      <c r="D2356" s="729" t="s">
        <v>5560</v>
      </c>
      <c r="E2356" s="730" t="s">
        <v>3639</v>
      </c>
      <c r="F2356" s="650" t="s">
        <v>3625</v>
      </c>
      <c r="G2356" s="650" t="s">
        <v>3672</v>
      </c>
      <c r="H2356" s="650" t="s">
        <v>582</v>
      </c>
      <c r="I2356" s="650" t="s">
        <v>3878</v>
      </c>
      <c r="J2356" s="650" t="s">
        <v>792</v>
      </c>
      <c r="K2356" s="650" t="s">
        <v>3879</v>
      </c>
      <c r="L2356" s="651">
        <v>48.98</v>
      </c>
      <c r="M2356" s="651">
        <v>48.98</v>
      </c>
      <c r="N2356" s="650">
        <v>1</v>
      </c>
      <c r="O2356" s="731">
        <v>1</v>
      </c>
      <c r="P2356" s="651">
        <v>48.98</v>
      </c>
      <c r="Q2356" s="666">
        <v>1</v>
      </c>
      <c r="R2356" s="650">
        <v>1</v>
      </c>
      <c r="S2356" s="666">
        <v>1</v>
      </c>
      <c r="T2356" s="731">
        <v>1</v>
      </c>
      <c r="U2356" s="689">
        <v>1</v>
      </c>
    </row>
    <row r="2357" spans="1:21" ht="14.4" customHeight="1" x14ac:dyDescent="0.3">
      <c r="A2357" s="649">
        <v>21</v>
      </c>
      <c r="B2357" s="650" t="s">
        <v>581</v>
      </c>
      <c r="C2357" s="650">
        <v>89301215</v>
      </c>
      <c r="D2357" s="729" t="s">
        <v>5560</v>
      </c>
      <c r="E2357" s="730" t="s">
        <v>3639</v>
      </c>
      <c r="F2357" s="650" t="s">
        <v>3625</v>
      </c>
      <c r="G2357" s="650" t="s">
        <v>3669</v>
      </c>
      <c r="H2357" s="650" t="s">
        <v>1839</v>
      </c>
      <c r="I2357" s="650" t="s">
        <v>2042</v>
      </c>
      <c r="J2357" s="650" t="s">
        <v>2043</v>
      </c>
      <c r="K2357" s="650" t="s">
        <v>3418</v>
      </c>
      <c r="L2357" s="651">
        <v>1359.61</v>
      </c>
      <c r="M2357" s="651">
        <v>2719.22</v>
      </c>
      <c r="N2357" s="650">
        <v>2</v>
      </c>
      <c r="O2357" s="731">
        <v>1.5</v>
      </c>
      <c r="P2357" s="651">
        <v>2719.22</v>
      </c>
      <c r="Q2357" s="666">
        <v>1</v>
      </c>
      <c r="R2357" s="650">
        <v>2</v>
      </c>
      <c r="S2357" s="666">
        <v>1</v>
      </c>
      <c r="T2357" s="731">
        <v>1.5</v>
      </c>
      <c r="U2357" s="689">
        <v>1</v>
      </c>
    </row>
    <row r="2358" spans="1:21" ht="14.4" customHeight="1" x14ac:dyDescent="0.3">
      <c r="A2358" s="649">
        <v>21</v>
      </c>
      <c r="B2358" s="650" t="s">
        <v>581</v>
      </c>
      <c r="C2358" s="650">
        <v>89301215</v>
      </c>
      <c r="D2358" s="729" t="s">
        <v>5560</v>
      </c>
      <c r="E2358" s="730" t="s">
        <v>3639</v>
      </c>
      <c r="F2358" s="650" t="s">
        <v>3625</v>
      </c>
      <c r="G2358" s="650" t="s">
        <v>3669</v>
      </c>
      <c r="H2358" s="650" t="s">
        <v>1839</v>
      </c>
      <c r="I2358" s="650" t="s">
        <v>3685</v>
      </c>
      <c r="J2358" s="650" t="s">
        <v>3686</v>
      </c>
      <c r="K2358" s="650" t="s">
        <v>3687</v>
      </c>
      <c r="L2358" s="651">
        <v>1359.61</v>
      </c>
      <c r="M2358" s="651">
        <v>4078.83</v>
      </c>
      <c r="N2358" s="650">
        <v>3</v>
      </c>
      <c r="O2358" s="731">
        <v>1.5</v>
      </c>
      <c r="P2358" s="651">
        <v>4078.83</v>
      </c>
      <c r="Q2358" s="666">
        <v>1</v>
      </c>
      <c r="R2358" s="650">
        <v>3</v>
      </c>
      <c r="S2358" s="666">
        <v>1</v>
      </c>
      <c r="T2358" s="731">
        <v>1.5</v>
      </c>
      <c r="U2358" s="689">
        <v>1</v>
      </c>
    </row>
    <row r="2359" spans="1:21" ht="14.4" customHeight="1" x14ac:dyDescent="0.3">
      <c r="A2359" s="649">
        <v>21</v>
      </c>
      <c r="B2359" s="650" t="s">
        <v>581</v>
      </c>
      <c r="C2359" s="650">
        <v>89301215</v>
      </c>
      <c r="D2359" s="729" t="s">
        <v>5560</v>
      </c>
      <c r="E2359" s="730" t="s">
        <v>3639</v>
      </c>
      <c r="F2359" s="650" t="s">
        <v>3625</v>
      </c>
      <c r="G2359" s="650" t="s">
        <v>3805</v>
      </c>
      <c r="H2359" s="650" t="s">
        <v>582</v>
      </c>
      <c r="I2359" s="650" t="s">
        <v>1782</v>
      </c>
      <c r="J2359" s="650" t="s">
        <v>850</v>
      </c>
      <c r="K2359" s="650" t="s">
        <v>1165</v>
      </c>
      <c r="L2359" s="651">
        <v>113.37</v>
      </c>
      <c r="M2359" s="651">
        <v>793.59</v>
      </c>
      <c r="N2359" s="650">
        <v>7</v>
      </c>
      <c r="O2359" s="731">
        <v>6</v>
      </c>
      <c r="P2359" s="651">
        <v>453.48</v>
      </c>
      <c r="Q2359" s="666">
        <v>0.5714285714285714</v>
      </c>
      <c r="R2359" s="650">
        <v>4</v>
      </c>
      <c r="S2359" s="666">
        <v>0.5714285714285714</v>
      </c>
      <c r="T2359" s="731">
        <v>3</v>
      </c>
      <c r="U2359" s="689">
        <v>0.5</v>
      </c>
    </row>
    <row r="2360" spans="1:21" ht="14.4" customHeight="1" x14ac:dyDescent="0.3">
      <c r="A2360" s="649">
        <v>21</v>
      </c>
      <c r="B2360" s="650" t="s">
        <v>581</v>
      </c>
      <c r="C2360" s="650">
        <v>89301215</v>
      </c>
      <c r="D2360" s="729" t="s">
        <v>5560</v>
      </c>
      <c r="E2360" s="730" t="s">
        <v>3639</v>
      </c>
      <c r="F2360" s="650" t="s">
        <v>3625</v>
      </c>
      <c r="G2360" s="650" t="s">
        <v>3805</v>
      </c>
      <c r="H2360" s="650" t="s">
        <v>582</v>
      </c>
      <c r="I2360" s="650" t="s">
        <v>4624</v>
      </c>
      <c r="J2360" s="650" t="s">
        <v>4625</v>
      </c>
      <c r="K2360" s="650" t="s">
        <v>839</v>
      </c>
      <c r="L2360" s="651">
        <v>45.34</v>
      </c>
      <c r="M2360" s="651">
        <v>317.38</v>
      </c>
      <c r="N2360" s="650">
        <v>7</v>
      </c>
      <c r="O2360" s="731">
        <v>5</v>
      </c>
      <c r="P2360" s="651">
        <v>45.34</v>
      </c>
      <c r="Q2360" s="666">
        <v>0.14285714285714288</v>
      </c>
      <c r="R2360" s="650">
        <v>1</v>
      </c>
      <c r="S2360" s="666">
        <v>0.14285714285714285</v>
      </c>
      <c r="T2360" s="731">
        <v>1</v>
      </c>
      <c r="U2360" s="689">
        <v>0.2</v>
      </c>
    </row>
    <row r="2361" spans="1:21" ht="14.4" customHeight="1" x14ac:dyDescent="0.3">
      <c r="A2361" s="649">
        <v>21</v>
      </c>
      <c r="B2361" s="650" t="s">
        <v>581</v>
      </c>
      <c r="C2361" s="650">
        <v>89301215</v>
      </c>
      <c r="D2361" s="729" t="s">
        <v>5560</v>
      </c>
      <c r="E2361" s="730" t="s">
        <v>3639</v>
      </c>
      <c r="F2361" s="650" t="s">
        <v>3625</v>
      </c>
      <c r="G2361" s="650" t="s">
        <v>4031</v>
      </c>
      <c r="H2361" s="650" t="s">
        <v>582</v>
      </c>
      <c r="I2361" s="650" t="s">
        <v>2480</v>
      </c>
      <c r="J2361" s="650" t="s">
        <v>2481</v>
      </c>
      <c r="K2361" s="650" t="s">
        <v>2482</v>
      </c>
      <c r="L2361" s="651">
        <v>73.260000000000005</v>
      </c>
      <c r="M2361" s="651">
        <v>73.260000000000005</v>
      </c>
      <c r="N2361" s="650">
        <v>1</v>
      </c>
      <c r="O2361" s="731">
        <v>1</v>
      </c>
      <c r="P2361" s="651"/>
      <c r="Q2361" s="666">
        <v>0</v>
      </c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21</v>
      </c>
      <c r="B2362" s="650" t="s">
        <v>581</v>
      </c>
      <c r="C2362" s="650">
        <v>89301215</v>
      </c>
      <c r="D2362" s="729" t="s">
        <v>5560</v>
      </c>
      <c r="E2362" s="730" t="s">
        <v>3639</v>
      </c>
      <c r="F2362" s="650" t="s">
        <v>3625</v>
      </c>
      <c r="G2362" s="650" t="s">
        <v>3806</v>
      </c>
      <c r="H2362" s="650" t="s">
        <v>582</v>
      </c>
      <c r="I2362" s="650" t="s">
        <v>5479</v>
      </c>
      <c r="J2362" s="650" t="s">
        <v>5480</v>
      </c>
      <c r="K2362" s="650" t="s">
        <v>5481</v>
      </c>
      <c r="L2362" s="651">
        <v>0</v>
      </c>
      <c r="M2362" s="651">
        <v>0</v>
      </c>
      <c r="N2362" s="650">
        <v>1</v>
      </c>
      <c r="O2362" s="731">
        <v>1</v>
      </c>
      <c r="P2362" s="651">
        <v>0</v>
      </c>
      <c r="Q2362" s="666"/>
      <c r="R2362" s="650">
        <v>1</v>
      </c>
      <c r="S2362" s="666">
        <v>1</v>
      </c>
      <c r="T2362" s="731">
        <v>1</v>
      </c>
      <c r="U2362" s="689">
        <v>1</v>
      </c>
    </row>
    <row r="2363" spans="1:21" ht="14.4" customHeight="1" x14ac:dyDescent="0.3">
      <c r="A2363" s="649">
        <v>21</v>
      </c>
      <c r="B2363" s="650" t="s">
        <v>581</v>
      </c>
      <c r="C2363" s="650">
        <v>89301215</v>
      </c>
      <c r="D2363" s="729" t="s">
        <v>5560</v>
      </c>
      <c r="E2363" s="730" t="s">
        <v>3639</v>
      </c>
      <c r="F2363" s="650" t="s">
        <v>3625</v>
      </c>
      <c r="G2363" s="650" t="s">
        <v>3812</v>
      </c>
      <c r="H2363" s="650" t="s">
        <v>1839</v>
      </c>
      <c r="I2363" s="650" t="s">
        <v>1944</v>
      </c>
      <c r="J2363" s="650" t="s">
        <v>3405</v>
      </c>
      <c r="K2363" s="650" t="s">
        <v>3406</v>
      </c>
      <c r="L2363" s="651">
        <v>32.630000000000003</v>
      </c>
      <c r="M2363" s="651">
        <v>32.630000000000003</v>
      </c>
      <c r="N2363" s="650">
        <v>1</v>
      </c>
      <c r="O2363" s="731">
        <v>0.5</v>
      </c>
      <c r="P2363" s="651">
        <v>32.630000000000003</v>
      </c>
      <c r="Q2363" s="666">
        <v>1</v>
      </c>
      <c r="R2363" s="650">
        <v>1</v>
      </c>
      <c r="S2363" s="666">
        <v>1</v>
      </c>
      <c r="T2363" s="731">
        <v>0.5</v>
      </c>
      <c r="U2363" s="689">
        <v>1</v>
      </c>
    </row>
    <row r="2364" spans="1:21" ht="14.4" customHeight="1" x14ac:dyDescent="0.3">
      <c r="A2364" s="649">
        <v>21</v>
      </c>
      <c r="B2364" s="650" t="s">
        <v>581</v>
      </c>
      <c r="C2364" s="650">
        <v>89301215</v>
      </c>
      <c r="D2364" s="729" t="s">
        <v>5560</v>
      </c>
      <c r="E2364" s="730" t="s">
        <v>3639</v>
      </c>
      <c r="F2364" s="650" t="s">
        <v>3625</v>
      </c>
      <c r="G2364" s="650" t="s">
        <v>3826</v>
      </c>
      <c r="H2364" s="650" t="s">
        <v>582</v>
      </c>
      <c r="I2364" s="650" t="s">
        <v>3827</v>
      </c>
      <c r="J2364" s="650" t="s">
        <v>2231</v>
      </c>
      <c r="K2364" s="650" t="s">
        <v>3828</v>
      </c>
      <c r="L2364" s="651">
        <v>23.46</v>
      </c>
      <c r="M2364" s="651">
        <v>93.84</v>
      </c>
      <c r="N2364" s="650">
        <v>4</v>
      </c>
      <c r="O2364" s="731">
        <v>2</v>
      </c>
      <c r="P2364" s="651">
        <v>93.84</v>
      </c>
      <c r="Q2364" s="666">
        <v>1</v>
      </c>
      <c r="R2364" s="650">
        <v>4</v>
      </c>
      <c r="S2364" s="666">
        <v>1</v>
      </c>
      <c r="T2364" s="731">
        <v>2</v>
      </c>
      <c r="U2364" s="689">
        <v>1</v>
      </c>
    </row>
    <row r="2365" spans="1:21" ht="14.4" customHeight="1" x14ac:dyDescent="0.3">
      <c r="A2365" s="649">
        <v>21</v>
      </c>
      <c r="B2365" s="650" t="s">
        <v>581</v>
      </c>
      <c r="C2365" s="650">
        <v>89301215</v>
      </c>
      <c r="D2365" s="729" t="s">
        <v>5560</v>
      </c>
      <c r="E2365" s="730" t="s">
        <v>3639</v>
      </c>
      <c r="F2365" s="650" t="s">
        <v>3625</v>
      </c>
      <c r="G2365" s="650" t="s">
        <v>5482</v>
      </c>
      <c r="H2365" s="650" t="s">
        <v>582</v>
      </c>
      <c r="I2365" s="650" t="s">
        <v>5483</v>
      </c>
      <c r="J2365" s="650" t="s">
        <v>5484</v>
      </c>
      <c r="K2365" s="650" t="s">
        <v>855</v>
      </c>
      <c r="L2365" s="651">
        <v>871.31</v>
      </c>
      <c r="M2365" s="651">
        <v>871.31</v>
      </c>
      <c r="N2365" s="650">
        <v>1</v>
      </c>
      <c r="O2365" s="731">
        <v>0.5</v>
      </c>
      <c r="P2365" s="651">
        <v>871.31</v>
      </c>
      <c r="Q2365" s="666">
        <v>1</v>
      </c>
      <c r="R2365" s="650">
        <v>1</v>
      </c>
      <c r="S2365" s="666">
        <v>1</v>
      </c>
      <c r="T2365" s="731">
        <v>0.5</v>
      </c>
      <c r="U2365" s="689">
        <v>1</v>
      </c>
    </row>
    <row r="2366" spans="1:21" ht="14.4" customHeight="1" x14ac:dyDescent="0.3">
      <c r="A2366" s="649">
        <v>21</v>
      </c>
      <c r="B2366" s="650" t="s">
        <v>581</v>
      </c>
      <c r="C2366" s="650">
        <v>89301215</v>
      </c>
      <c r="D2366" s="729" t="s">
        <v>5560</v>
      </c>
      <c r="E2366" s="730" t="s">
        <v>3639</v>
      </c>
      <c r="F2366" s="650" t="s">
        <v>3625</v>
      </c>
      <c r="G2366" s="650" t="s">
        <v>4081</v>
      </c>
      <c r="H2366" s="650" t="s">
        <v>1839</v>
      </c>
      <c r="I2366" s="650" t="s">
        <v>4082</v>
      </c>
      <c r="J2366" s="650" t="s">
        <v>3571</v>
      </c>
      <c r="K2366" s="650" t="s">
        <v>2008</v>
      </c>
      <c r="L2366" s="651">
        <v>154.4</v>
      </c>
      <c r="M2366" s="651">
        <v>617.6</v>
      </c>
      <c r="N2366" s="650">
        <v>4</v>
      </c>
      <c r="O2366" s="731">
        <v>3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21</v>
      </c>
      <c r="B2367" s="650" t="s">
        <v>581</v>
      </c>
      <c r="C2367" s="650">
        <v>89301215</v>
      </c>
      <c r="D2367" s="729" t="s">
        <v>5560</v>
      </c>
      <c r="E2367" s="730" t="s">
        <v>3639</v>
      </c>
      <c r="F2367" s="650" t="s">
        <v>3625</v>
      </c>
      <c r="G2367" s="650" t="s">
        <v>4081</v>
      </c>
      <c r="H2367" s="650" t="s">
        <v>1839</v>
      </c>
      <c r="I2367" s="650" t="s">
        <v>3003</v>
      </c>
      <c r="J2367" s="650" t="s">
        <v>3571</v>
      </c>
      <c r="K2367" s="650" t="s">
        <v>3572</v>
      </c>
      <c r="L2367" s="651">
        <v>514.67999999999995</v>
      </c>
      <c r="M2367" s="651">
        <v>4117.4399999999996</v>
      </c>
      <c r="N2367" s="650">
        <v>8</v>
      </c>
      <c r="O2367" s="731">
        <v>7.5</v>
      </c>
      <c r="P2367" s="651">
        <v>1544.04</v>
      </c>
      <c r="Q2367" s="666">
        <v>0.375</v>
      </c>
      <c r="R2367" s="650">
        <v>3</v>
      </c>
      <c r="S2367" s="666">
        <v>0.375</v>
      </c>
      <c r="T2367" s="731">
        <v>3</v>
      </c>
      <c r="U2367" s="689">
        <v>0.4</v>
      </c>
    </row>
    <row r="2368" spans="1:21" ht="14.4" customHeight="1" x14ac:dyDescent="0.3">
      <c r="A2368" s="649">
        <v>21</v>
      </c>
      <c r="B2368" s="650" t="s">
        <v>581</v>
      </c>
      <c r="C2368" s="650">
        <v>89301215</v>
      </c>
      <c r="D2368" s="729" t="s">
        <v>5560</v>
      </c>
      <c r="E2368" s="730" t="s">
        <v>3639</v>
      </c>
      <c r="F2368" s="650" t="s">
        <v>3625</v>
      </c>
      <c r="G2368" s="650" t="s">
        <v>4824</v>
      </c>
      <c r="H2368" s="650" t="s">
        <v>1839</v>
      </c>
      <c r="I2368" s="650" t="s">
        <v>5441</v>
      </c>
      <c r="J2368" s="650" t="s">
        <v>5442</v>
      </c>
      <c r="K2368" s="650" t="s">
        <v>5440</v>
      </c>
      <c r="L2368" s="651">
        <v>14860.07</v>
      </c>
      <c r="M2368" s="651">
        <v>74300.350000000006</v>
      </c>
      <c r="N2368" s="650">
        <v>5</v>
      </c>
      <c r="O2368" s="731">
        <v>1.5</v>
      </c>
      <c r="P2368" s="651">
        <v>74300.350000000006</v>
      </c>
      <c r="Q2368" s="666">
        <v>1</v>
      </c>
      <c r="R2368" s="650">
        <v>5</v>
      </c>
      <c r="S2368" s="666">
        <v>1</v>
      </c>
      <c r="T2368" s="731">
        <v>1.5</v>
      </c>
      <c r="U2368" s="689">
        <v>1</v>
      </c>
    </row>
    <row r="2369" spans="1:21" ht="14.4" customHeight="1" x14ac:dyDescent="0.3">
      <c r="A2369" s="649">
        <v>21</v>
      </c>
      <c r="B2369" s="650" t="s">
        <v>581</v>
      </c>
      <c r="C2369" s="650">
        <v>89301215</v>
      </c>
      <c r="D2369" s="729" t="s">
        <v>5560</v>
      </c>
      <c r="E2369" s="730" t="s">
        <v>3639</v>
      </c>
      <c r="F2369" s="650" t="s">
        <v>3625</v>
      </c>
      <c r="G2369" s="650" t="s">
        <v>3832</v>
      </c>
      <c r="H2369" s="650" t="s">
        <v>582</v>
      </c>
      <c r="I2369" s="650" t="s">
        <v>3833</v>
      </c>
      <c r="J2369" s="650" t="s">
        <v>3834</v>
      </c>
      <c r="K2369" s="650" t="s">
        <v>1233</v>
      </c>
      <c r="L2369" s="651">
        <v>102.89</v>
      </c>
      <c r="M2369" s="651">
        <v>102.89</v>
      </c>
      <c r="N2369" s="650">
        <v>1</v>
      </c>
      <c r="O2369" s="731">
        <v>1</v>
      </c>
      <c r="P2369" s="651">
        <v>102.89</v>
      </c>
      <c r="Q2369" s="666">
        <v>1</v>
      </c>
      <c r="R2369" s="650">
        <v>1</v>
      </c>
      <c r="S2369" s="666">
        <v>1</v>
      </c>
      <c r="T2369" s="731">
        <v>1</v>
      </c>
      <c r="U2369" s="689">
        <v>1</v>
      </c>
    </row>
    <row r="2370" spans="1:21" ht="14.4" customHeight="1" x14ac:dyDescent="0.3">
      <c r="A2370" s="649">
        <v>21</v>
      </c>
      <c r="B2370" s="650" t="s">
        <v>581</v>
      </c>
      <c r="C2370" s="650">
        <v>89301215</v>
      </c>
      <c r="D2370" s="729" t="s">
        <v>5560</v>
      </c>
      <c r="E2370" s="730" t="s">
        <v>3639</v>
      </c>
      <c r="F2370" s="650" t="s">
        <v>3625</v>
      </c>
      <c r="G2370" s="650" t="s">
        <v>3832</v>
      </c>
      <c r="H2370" s="650" t="s">
        <v>582</v>
      </c>
      <c r="I2370" s="650" t="s">
        <v>4085</v>
      </c>
      <c r="J2370" s="650" t="s">
        <v>3834</v>
      </c>
      <c r="K2370" s="650" t="s">
        <v>1224</v>
      </c>
      <c r="L2370" s="651">
        <v>154.33000000000001</v>
      </c>
      <c r="M2370" s="651">
        <v>154.33000000000001</v>
      </c>
      <c r="N2370" s="650">
        <v>1</v>
      </c>
      <c r="O2370" s="731">
        <v>1</v>
      </c>
      <c r="P2370" s="651"/>
      <c r="Q2370" s="666">
        <v>0</v>
      </c>
      <c r="R2370" s="650"/>
      <c r="S2370" s="666">
        <v>0</v>
      </c>
      <c r="T2370" s="731"/>
      <c r="U2370" s="689">
        <v>0</v>
      </c>
    </row>
    <row r="2371" spans="1:21" ht="14.4" customHeight="1" x14ac:dyDescent="0.3">
      <c r="A2371" s="649">
        <v>21</v>
      </c>
      <c r="B2371" s="650" t="s">
        <v>581</v>
      </c>
      <c r="C2371" s="650">
        <v>89301215</v>
      </c>
      <c r="D2371" s="729" t="s">
        <v>5560</v>
      </c>
      <c r="E2371" s="730" t="s">
        <v>3639</v>
      </c>
      <c r="F2371" s="650" t="s">
        <v>3625</v>
      </c>
      <c r="G2371" s="650" t="s">
        <v>4661</v>
      </c>
      <c r="H2371" s="650" t="s">
        <v>582</v>
      </c>
      <c r="I2371" s="650" t="s">
        <v>4662</v>
      </c>
      <c r="J2371" s="650" t="s">
        <v>4663</v>
      </c>
      <c r="K2371" s="650" t="s">
        <v>4664</v>
      </c>
      <c r="L2371" s="651">
        <v>82.67</v>
      </c>
      <c r="M2371" s="651">
        <v>165.34</v>
      </c>
      <c r="N2371" s="650">
        <v>2</v>
      </c>
      <c r="O2371" s="731">
        <v>1</v>
      </c>
      <c r="P2371" s="651"/>
      <c r="Q2371" s="666">
        <v>0</v>
      </c>
      <c r="R2371" s="650"/>
      <c r="S2371" s="666">
        <v>0</v>
      </c>
      <c r="T2371" s="731"/>
      <c r="U2371" s="689">
        <v>0</v>
      </c>
    </row>
    <row r="2372" spans="1:21" ht="14.4" customHeight="1" x14ac:dyDescent="0.3">
      <c r="A2372" s="649">
        <v>21</v>
      </c>
      <c r="B2372" s="650" t="s">
        <v>581</v>
      </c>
      <c r="C2372" s="650">
        <v>89301215</v>
      </c>
      <c r="D2372" s="729" t="s">
        <v>5560</v>
      </c>
      <c r="E2372" s="730" t="s">
        <v>3639</v>
      </c>
      <c r="F2372" s="650" t="s">
        <v>3625</v>
      </c>
      <c r="G2372" s="650" t="s">
        <v>3836</v>
      </c>
      <c r="H2372" s="650" t="s">
        <v>582</v>
      </c>
      <c r="I2372" s="650" t="s">
        <v>3837</v>
      </c>
      <c r="J2372" s="650" t="s">
        <v>1734</v>
      </c>
      <c r="K2372" s="650" t="s">
        <v>980</v>
      </c>
      <c r="L2372" s="651">
        <v>0</v>
      </c>
      <c r="M2372" s="651">
        <v>0</v>
      </c>
      <c r="N2372" s="650">
        <v>1</v>
      </c>
      <c r="O2372" s="731">
        <v>1</v>
      </c>
      <c r="P2372" s="651">
        <v>0</v>
      </c>
      <c r="Q2372" s="666"/>
      <c r="R2372" s="650">
        <v>1</v>
      </c>
      <c r="S2372" s="666">
        <v>1</v>
      </c>
      <c r="T2372" s="731">
        <v>1</v>
      </c>
      <c r="U2372" s="689">
        <v>1</v>
      </c>
    </row>
    <row r="2373" spans="1:21" ht="14.4" customHeight="1" x14ac:dyDescent="0.3">
      <c r="A2373" s="649">
        <v>21</v>
      </c>
      <c r="B2373" s="650" t="s">
        <v>581</v>
      </c>
      <c r="C2373" s="650">
        <v>89301215</v>
      </c>
      <c r="D2373" s="729" t="s">
        <v>5560</v>
      </c>
      <c r="E2373" s="730" t="s">
        <v>3639</v>
      </c>
      <c r="F2373" s="650" t="s">
        <v>3625</v>
      </c>
      <c r="G2373" s="650" t="s">
        <v>4398</v>
      </c>
      <c r="H2373" s="650" t="s">
        <v>582</v>
      </c>
      <c r="I2373" s="650" t="s">
        <v>5485</v>
      </c>
      <c r="J2373" s="650" t="s">
        <v>5486</v>
      </c>
      <c r="K2373" s="650" t="s">
        <v>5487</v>
      </c>
      <c r="L2373" s="651">
        <v>0</v>
      </c>
      <c r="M2373" s="651">
        <v>0</v>
      </c>
      <c r="N2373" s="650">
        <v>1</v>
      </c>
      <c r="O2373" s="731">
        <v>0.5</v>
      </c>
      <c r="P2373" s="651">
        <v>0</v>
      </c>
      <c r="Q2373" s="666"/>
      <c r="R2373" s="650">
        <v>1</v>
      </c>
      <c r="S2373" s="666">
        <v>1</v>
      </c>
      <c r="T2373" s="731">
        <v>0.5</v>
      </c>
      <c r="U2373" s="689">
        <v>1</v>
      </c>
    </row>
    <row r="2374" spans="1:21" ht="14.4" customHeight="1" x14ac:dyDescent="0.3">
      <c r="A2374" s="649">
        <v>21</v>
      </c>
      <c r="B2374" s="650" t="s">
        <v>581</v>
      </c>
      <c r="C2374" s="650">
        <v>89301215</v>
      </c>
      <c r="D2374" s="729" t="s">
        <v>5560</v>
      </c>
      <c r="E2374" s="730" t="s">
        <v>3639</v>
      </c>
      <c r="F2374" s="650" t="s">
        <v>3627</v>
      </c>
      <c r="G2374" s="650" t="s">
        <v>5327</v>
      </c>
      <c r="H2374" s="650" t="s">
        <v>582</v>
      </c>
      <c r="I2374" s="650" t="s">
        <v>5460</v>
      </c>
      <c r="J2374" s="650" t="s">
        <v>5461</v>
      </c>
      <c r="K2374" s="650" t="s">
        <v>5462</v>
      </c>
      <c r="L2374" s="651">
        <v>741</v>
      </c>
      <c r="M2374" s="651">
        <v>3705</v>
      </c>
      <c r="N2374" s="650">
        <v>5</v>
      </c>
      <c r="O2374" s="731">
        <v>3</v>
      </c>
      <c r="P2374" s="651">
        <v>2223</v>
      </c>
      <c r="Q2374" s="666">
        <v>0.6</v>
      </c>
      <c r="R2374" s="650">
        <v>3</v>
      </c>
      <c r="S2374" s="666">
        <v>0.6</v>
      </c>
      <c r="T2374" s="731">
        <v>2</v>
      </c>
      <c r="U2374" s="689">
        <v>0.66666666666666663</v>
      </c>
    </row>
    <row r="2375" spans="1:21" ht="14.4" customHeight="1" x14ac:dyDescent="0.3">
      <c r="A2375" s="649">
        <v>21</v>
      </c>
      <c r="B2375" s="650" t="s">
        <v>581</v>
      </c>
      <c r="C2375" s="650">
        <v>89301215</v>
      </c>
      <c r="D2375" s="729" t="s">
        <v>5560</v>
      </c>
      <c r="E2375" s="730" t="s">
        <v>3639</v>
      </c>
      <c r="F2375" s="650" t="s">
        <v>3627</v>
      </c>
      <c r="G2375" s="650" t="s">
        <v>5327</v>
      </c>
      <c r="H2375" s="650" t="s">
        <v>582</v>
      </c>
      <c r="I2375" s="650" t="s">
        <v>5328</v>
      </c>
      <c r="J2375" s="650" t="s">
        <v>5329</v>
      </c>
      <c r="K2375" s="650" t="s">
        <v>5330</v>
      </c>
      <c r="L2375" s="651">
        <v>770.84</v>
      </c>
      <c r="M2375" s="651">
        <v>3083.36</v>
      </c>
      <c r="N2375" s="650">
        <v>4</v>
      </c>
      <c r="O2375" s="731">
        <v>2</v>
      </c>
      <c r="P2375" s="651">
        <v>3083.36</v>
      </c>
      <c r="Q2375" s="666">
        <v>1</v>
      </c>
      <c r="R2375" s="650">
        <v>4</v>
      </c>
      <c r="S2375" s="666">
        <v>1</v>
      </c>
      <c r="T2375" s="731">
        <v>2</v>
      </c>
      <c r="U2375" s="689">
        <v>1</v>
      </c>
    </row>
    <row r="2376" spans="1:21" ht="14.4" customHeight="1" x14ac:dyDescent="0.3">
      <c r="A2376" s="649">
        <v>21</v>
      </c>
      <c r="B2376" s="650" t="s">
        <v>581</v>
      </c>
      <c r="C2376" s="650">
        <v>89301215</v>
      </c>
      <c r="D2376" s="729" t="s">
        <v>5560</v>
      </c>
      <c r="E2376" s="730" t="s">
        <v>3639</v>
      </c>
      <c r="F2376" s="650" t="s">
        <v>3627</v>
      </c>
      <c r="G2376" s="650" t="s">
        <v>5327</v>
      </c>
      <c r="H2376" s="650" t="s">
        <v>582</v>
      </c>
      <c r="I2376" s="650" t="s">
        <v>5488</v>
      </c>
      <c r="J2376" s="650" t="s">
        <v>5489</v>
      </c>
      <c r="K2376" s="650" t="s">
        <v>5490</v>
      </c>
      <c r="L2376" s="651">
        <v>1512.05</v>
      </c>
      <c r="M2376" s="651">
        <v>3024.1</v>
      </c>
      <c r="N2376" s="650">
        <v>2</v>
      </c>
      <c r="O2376" s="731">
        <v>1</v>
      </c>
      <c r="P2376" s="651">
        <v>3024.1</v>
      </c>
      <c r="Q2376" s="666">
        <v>1</v>
      </c>
      <c r="R2376" s="650">
        <v>2</v>
      </c>
      <c r="S2376" s="666">
        <v>1</v>
      </c>
      <c r="T2376" s="731">
        <v>1</v>
      </c>
      <c r="U2376" s="689">
        <v>1</v>
      </c>
    </row>
    <row r="2377" spans="1:21" ht="14.4" customHeight="1" x14ac:dyDescent="0.3">
      <c r="A2377" s="649">
        <v>21</v>
      </c>
      <c r="B2377" s="650" t="s">
        <v>581</v>
      </c>
      <c r="C2377" s="650">
        <v>89301215</v>
      </c>
      <c r="D2377" s="729" t="s">
        <v>5560</v>
      </c>
      <c r="E2377" s="730" t="s">
        <v>3639</v>
      </c>
      <c r="F2377" s="650" t="s">
        <v>3627</v>
      </c>
      <c r="G2377" s="650" t="s">
        <v>5327</v>
      </c>
      <c r="H2377" s="650" t="s">
        <v>582</v>
      </c>
      <c r="I2377" s="650" t="s">
        <v>5331</v>
      </c>
      <c r="J2377" s="650" t="s">
        <v>5332</v>
      </c>
      <c r="K2377" s="650" t="s">
        <v>5333</v>
      </c>
      <c r="L2377" s="651">
        <v>1600</v>
      </c>
      <c r="M2377" s="651">
        <v>1600</v>
      </c>
      <c r="N2377" s="650">
        <v>1</v>
      </c>
      <c r="O2377" s="731">
        <v>1</v>
      </c>
      <c r="P2377" s="651">
        <v>1600</v>
      </c>
      <c r="Q2377" s="666">
        <v>1</v>
      </c>
      <c r="R2377" s="650">
        <v>1</v>
      </c>
      <c r="S2377" s="666">
        <v>1</v>
      </c>
      <c r="T2377" s="731">
        <v>1</v>
      </c>
      <c r="U2377" s="689">
        <v>1</v>
      </c>
    </row>
    <row r="2378" spans="1:21" ht="14.4" customHeight="1" x14ac:dyDescent="0.3">
      <c r="A2378" s="649">
        <v>21</v>
      </c>
      <c r="B2378" s="650" t="s">
        <v>581</v>
      </c>
      <c r="C2378" s="650">
        <v>89301215</v>
      </c>
      <c r="D2378" s="729" t="s">
        <v>5560</v>
      </c>
      <c r="E2378" s="730" t="s">
        <v>3639</v>
      </c>
      <c r="F2378" s="650" t="s">
        <v>3627</v>
      </c>
      <c r="G2378" s="650" t="s">
        <v>3844</v>
      </c>
      <c r="H2378" s="650" t="s">
        <v>582</v>
      </c>
      <c r="I2378" s="650" t="s">
        <v>3845</v>
      </c>
      <c r="J2378" s="650" t="s">
        <v>3846</v>
      </c>
      <c r="K2378" s="650" t="s">
        <v>3847</v>
      </c>
      <c r="L2378" s="651">
        <v>1267.1199999999999</v>
      </c>
      <c r="M2378" s="651">
        <v>7602.7199999999993</v>
      </c>
      <c r="N2378" s="650">
        <v>6</v>
      </c>
      <c r="O2378" s="731">
        <v>5</v>
      </c>
      <c r="P2378" s="651">
        <v>7602.7199999999993</v>
      </c>
      <c r="Q2378" s="666">
        <v>1</v>
      </c>
      <c r="R2378" s="650">
        <v>6</v>
      </c>
      <c r="S2378" s="666">
        <v>1</v>
      </c>
      <c r="T2378" s="731">
        <v>5</v>
      </c>
      <c r="U2378" s="689">
        <v>1</v>
      </c>
    </row>
    <row r="2379" spans="1:21" ht="14.4" customHeight="1" x14ac:dyDescent="0.3">
      <c r="A2379" s="649">
        <v>21</v>
      </c>
      <c r="B2379" s="650" t="s">
        <v>581</v>
      </c>
      <c r="C2379" s="650">
        <v>89301215</v>
      </c>
      <c r="D2379" s="729" t="s">
        <v>5560</v>
      </c>
      <c r="E2379" s="730" t="s">
        <v>3642</v>
      </c>
      <c r="F2379" s="650" t="s">
        <v>3625</v>
      </c>
      <c r="G2379" s="650" t="s">
        <v>3677</v>
      </c>
      <c r="H2379" s="650" t="s">
        <v>582</v>
      </c>
      <c r="I2379" s="650" t="s">
        <v>695</v>
      </c>
      <c r="J2379" s="650" t="s">
        <v>696</v>
      </c>
      <c r="K2379" s="650" t="s">
        <v>3678</v>
      </c>
      <c r="L2379" s="651">
        <v>42.42</v>
      </c>
      <c r="M2379" s="651">
        <v>84.84</v>
      </c>
      <c r="N2379" s="650">
        <v>2</v>
      </c>
      <c r="O2379" s="731">
        <v>0.5</v>
      </c>
      <c r="P2379" s="651"/>
      <c r="Q2379" s="666">
        <v>0</v>
      </c>
      <c r="R2379" s="650"/>
      <c r="S2379" s="666">
        <v>0</v>
      </c>
      <c r="T2379" s="731"/>
      <c r="U2379" s="689">
        <v>0</v>
      </c>
    </row>
    <row r="2380" spans="1:21" ht="14.4" customHeight="1" x14ac:dyDescent="0.3">
      <c r="A2380" s="649">
        <v>21</v>
      </c>
      <c r="B2380" s="650" t="s">
        <v>581</v>
      </c>
      <c r="C2380" s="650">
        <v>89301215</v>
      </c>
      <c r="D2380" s="729" t="s">
        <v>5560</v>
      </c>
      <c r="E2380" s="730" t="s">
        <v>3642</v>
      </c>
      <c r="F2380" s="650" t="s">
        <v>3625</v>
      </c>
      <c r="G2380" s="650" t="s">
        <v>3677</v>
      </c>
      <c r="H2380" s="650" t="s">
        <v>582</v>
      </c>
      <c r="I2380" s="650" t="s">
        <v>695</v>
      </c>
      <c r="J2380" s="650" t="s">
        <v>696</v>
      </c>
      <c r="K2380" s="650" t="s">
        <v>3678</v>
      </c>
      <c r="L2380" s="651">
        <v>85.72</v>
      </c>
      <c r="M2380" s="651">
        <v>171.44</v>
      </c>
      <c r="N2380" s="650">
        <v>2</v>
      </c>
      <c r="O2380" s="731">
        <v>0.5</v>
      </c>
      <c r="P2380" s="651"/>
      <c r="Q2380" s="666">
        <v>0</v>
      </c>
      <c r="R2380" s="650"/>
      <c r="S2380" s="666">
        <v>0</v>
      </c>
      <c r="T2380" s="731"/>
      <c r="U2380" s="689">
        <v>0</v>
      </c>
    </row>
    <row r="2381" spans="1:21" ht="14.4" customHeight="1" x14ac:dyDescent="0.3">
      <c r="A2381" s="649">
        <v>21</v>
      </c>
      <c r="B2381" s="650" t="s">
        <v>581</v>
      </c>
      <c r="C2381" s="650">
        <v>89301215</v>
      </c>
      <c r="D2381" s="729" t="s">
        <v>5560</v>
      </c>
      <c r="E2381" s="730" t="s">
        <v>3642</v>
      </c>
      <c r="F2381" s="650" t="s">
        <v>3625</v>
      </c>
      <c r="G2381" s="650" t="s">
        <v>3693</v>
      </c>
      <c r="H2381" s="650" t="s">
        <v>582</v>
      </c>
      <c r="I2381" s="650" t="s">
        <v>1082</v>
      </c>
      <c r="J2381" s="650" t="s">
        <v>1083</v>
      </c>
      <c r="K2381" s="650" t="s">
        <v>1084</v>
      </c>
      <c r="L2381" s="651">
        <v>60.92</v>
      </c>
      <c r="M2381" s="651">
        <v>182.76</v>
      </c>
      <c r="N2381" s="650">
        <v>3</v>
      </c>
      <c r="O2381" s="731">
        <v>0.5</v>
      </c>
      <c r="P2381" s="651"/>
      <c r="Q2381" s="666">
        <v>0</v>
      </c>
      <c r="R2381" s="650"/>
      <c r="S2381" s="666">
        <v>0</v>
      </c>
      <c r="T2381" s="731"/>
      <c r="U2381" s="689">
        <v>0</v>
      </c>
    </row>
    <row r="2382" spans="1:21" ht="14.4" customHeight="1" x14ac:dyDescent="0.3">
      <c r="A2382" s="649">
        <v>21</v>
      </c>
      <c r="B2382" s="650" t="s">
        <v>581</v>
      </c>
      <c r="C2382" s="650">
        <v>89301215</v>
      </c>
      <c r="D2382" s="729" t="s">
        <v>5560</v>
      </c>
      <c r="E2382" s="730" t="s">
        <v>3642</v>
      </c>
      <c r="F2382" s="650" t="s">
        <v>3625</v>
      </c>
      <c r="G2382" s="650" t="s">
        <v>3921</v>
      </c>
      <c r="H2382" s="650" t="s">
        <v>1839</v>
      </c>
      <c r="I2382" s="650" t="s">
        <v>2063</v>
      </c>
      <c r="J2382" s="650" t="s">
        <v>2064</v>
      </c>
      <c r="K2382" s="650" t="s">
        <v>1842</v>
      </c>
      <c r="L2382" s="651">
        <v>0</v>
      </c>
      <c r="M2382" s="651">
        <v>0</v>
      </c>
      <c r="N2382" s="650">
        <v>2</v>
      </c>
      <c r="O2382" s="731">
        <v>1</v>
      </c>
      <c r="P2382" s="651">
        <v>0</v>
      </c>
      <c r="Q2382" s="666"/>
      <c r="R2382" s="650">
        <v>2</v>
      </c>
      <c r="S2382" s="666">
        <v>1</v>
      </c>
      <c r="T2382" s="731">
        <v>1</v>
      </c>
      <c r="U2382" s="689">
        <v>1</v>
      </c>
    </row>
    <row r="2383" spans="1:21" ht="14.4" customHeight="1" x14ac:dyDescent="0.3">
      <c r="A2383" s="649">
        <v>21</v>
      </c>
      <c r="B2383" s="650" t="s">
        <v>581</v>
      </c>
      <c r="C2383" s="650">
        <v>89301215</v>
      </c>
      <c r="D2383" s="729" t="s">
        <v>5560</v>
      </c>
      <c r="E2383" s="730" t="s">
        <v>3642</v>
      </c>
      <c r="F2383" s="650" t="s">
        <v>3625</v>
      </c>
      <c r="G2383" s="650" t="s">
        <v>4342</v>
      </c>
      <c r="H2383" s="650" t="s">
        <v>582</v>
      </c>
      <c r="I2383" s="650" t="s">
        <v>4492</v>
      </c>
      <c r="J2383" s="650" t="s">
        <v>4493</v>
      </c>
      <c r="K2383" s="650" t="s">
        <v>3518</v>
      </c>
      <c r="L2383" s="651">
        <v>41.93</v>
      </c>
      <c r="M2383" s="651">
        <v>125.78999999999999</v>
      </c>
      <c r="N2383" s="650">
        <v>3</v>
      </c>
      <c r="O2383" s="731">
        <v>1</v>
      </c>
      <c r="P2383" s="651"/>
      <c r="Q2383" s="666">
        <v>0</v>
      </c>
      <c r="R2383" s="650"/>
      <c r="S2383" s="666">
        <v>0</v>
      </c>
      <c r="T2383" s="731"/>
      <c r="U2383" s="689">
        <v>0</v>
      </c>
    </row>
    <row r="2384" spans="1:21" ht="14.4" customHeight="1" x14ac:dyDescent="0.3">
      <c r="A2384" s="649">
        <v>21</v>
      </c>
      <c r="B2384" s="650" t="s">
        <v>581</v>
      </c>
      <c r="C2384" s="650">
        <v>89301215</v>
      </c>
      <c r="D2384" s="729" t="s">
        <v>5560</v>
      </c>
      <c r="E2384" s="730" t="s">
        <v>3642</v>
      </c>
      <c r="F2384" s="650" t="s">
        <v>3625</v>
      </c>
      <c r="G2384" s="650" t="s">
        <v>4342</v>
      </c>
      <c r="H2384" s="650" t="s">
        <v>582</v>
      </c>
      <c r="I2384" s="650" t="s">
        <v>5491</v>
      </c>
      <c r="J2384" s="650" t="s">
        <v>5492</v>
      </c>
      <c r="K2384" s="650" t="s">
        <v>3587</v>
      </c>
      <c r="L2384" s="651">
        <v>55.9</v>
      </c>
      <c r="M2384" s="651">
        <v>335.4</v>
      </c>
      <c r="N2384" s="650">
        <v>6</v>
      </c>
      <c r="O2384" s="731">
        <v>2</v>
      </c>
      <c r="P2384" s="651">
        <v>167.7</v>
      </c>
      <c r="Q2384" s="666">
        <v>0.5</v>
      </c>
      <c r="R2384" s="650">
        <v>3</v>
      </c>
      <c r="S2384" s="666">
        <v>0.5</v>
      </c>
      <c r="T2384" s="731">
        <v>1</v>
      </c>
      <c r="U2384" s="689">
        <v>0.5</v>
      </c>
    </row>
    <row r="2385" spans="1:21" ht="14.4" customHeight="1" x14ac:dyDescent="0.3">
      <c r="A2385" s="649">
        <v>21</v>
      </c>
      <c r="B2385" s="650" t="s">
        <v>581</v>
      </c>
      <c r="C2385" s="650">
        <v>89301215</v>
      </c>
      <c r="D2385" s="729" t="s">
        <v>5560</v>
      </c>
      <c r="E2385" s="730" t="s">
        <v>3642</v>
      </c>
      <c r="F2385" s="650" t="s">
        <v>3625</v>
      </c>
      <c r="G2385" s="650" t="s">
        <v>5493</v>
      </c>
      <c r="H2385" s="650" t="s">
        <v>582</v>
      </c>
      <c r="I2385" s="650" t="s">
        <v>5494</v>
      </c>
      <c r="J2385" s="650" t="s">
        <v>5495</v>
      </c>
      <c r="K2385" s="650" t="s">
        <v>2784</v>
      </c>
      <c r="L2385" s="651">
        <v>123.4</v>
      </c>
      <c r="M2385" s="651">
        <v>370.20000000000005</v>
      </c>
      <c r="N2385" s="650">
        <v>3</v>
      </c>
      <c r="O2385" s="731">
        <v>0.5</v>
      </c>
      <c r="P2385" s="651"/>
      <c r="Q2385" s="666">
        <v>0</v>
      </c>
      <c r="R2385" s="650"/>
      <c r="S2385" s="666">
        <v>0</v>
      </c>
      <c r="T2385" s="731"/>
      <c r="U2385" s="689">
        <v>0</v>
      </c>
    </row>
    <row r="2386" spans="1:21" ht="14.4" customHeight="1" x14ac:dyDescent="0.3">
      <c r="A2386" s="649">
        <v>21</v>
      </c>
      <c r="B2386" s="650" t="s">
        <v>581</v>
      </c>
      <c r="C2386" s="650">
        <v>89301215</v>
      </c>
      <c r="D2386" s="729" t="s">
        <v>5560</v>
      </c>
      <c r="E2386" s="730" t="s">
        <v>3642</v>
      </c>
      <c r="F2386" s="650" t="s">
        <v>3625</v>
      </c>
      <c r="G2386" s="650" t="s">
        <v>4177</v>
      </c>
      <c r="H2386" s="650" t="s">
        <v>1839</v>
      </c>
      <c r="I2386" s="650" t="s">
        <v>2260</v>
      </c>
      <c r="J2386" s="650" t="s">
        <v>2261</v>
      </c>
      <c r="K2386" s="650" t="s">
        <v>2262</v>
      </c>
      <c r="L2386" s="651">
        <v>222.25</v>
      </c>
      <c r="M2386" s="651">
        <v>444.5</v>
      </c>
      <c r="N2386" s="650">
        <v>2</v>
      </c>
      <c r="O2386" s="731">
        <v>1.5</v>
      </c>
      <c r="P2386" s="651">
        <v>222.25</v>
      </c>
      <c r="Q2386" s="666">
        <v>0.5</v>
      </c>
      <c r="R2386" s="650">
        <v>1</v>
      </c>
      <c r="S2386" s="666">
        <v>0.5</v>
      </c>
      <c r="T2386" s="731">
        <v>0.5</v>
      </c>
      <c r="U2386" s="689">
        <v>0.33333333333333331</v>
      </c>
    </row>
    <row r="2387" spans="1:21" ht="14.4" customHeight="1" x14ac:dyDescent="0.3">
      <c r="A2387" s="649">
        <v>21</v>
      </c>
      <c r="B2387" s="650" t="s">
        <v>581</v>
      </c>
      <c r="C2387" s="650">
        <v>89301215</v>
      </c>
      <c r="D2387" s="729" t="s">
        <v>5560</v>
      </c>
      <c r="E2387" s="730" t="s">
        <v>3642</v>
      </c>
      <c r="F2387" s="650" t="s">
        <v>3625</v>
      </c>
      <c r="G2387" s="650" t="s">
        <v>4494</v>
      </c>
      <c r="H2387" s="650" t="s">
        <v>582</v>
      </c>
      <c r="I2387" s="650" t="s">
        <v>5496</v>
      </c>
      <c r="J2387" s="650" t="s">
        <v>5497</v>
      </c>
      <c r="K2387" s="650" t="s">
        <v>5498</v>
      </c>
      <c r="L2387" s="651">
        <v>140.9</v>
      </c>
      <c r="M2387" s="651">
        <v>140.9</v>
      </c>
      <c r="N2387" s="650">
        <v>1</v>
      </c>
      <c r="O2387" s="731">
        <v>1</v>
      </c>
      <c r="P2387" s="651"/>
      <c r="Q2387" s="666">
        <v>0</v>
      </c>
      <c r="R2387" s="650"/>
      <c r="S2387" s="666">
        <v>0</v>
      </c>
      <c r="T2387" s="731"/>
      <c r="U2387" s="689">
        <v>0</v>
      </c>
    </row>
    <row r="2388" spans="1:21" ht="14.4" customHeight="1" x14ac:dyDescent="0.3">
      <c r="A2388" s="649">
        <v>21</v>
      </c>
      <c r="B2388" s="650" t="s">
        <v>581</v>
      </c>
      <c r="C2388" s="650">
        <v>89301215</v>
      </c>
      <c r="D2388" s="729" t="s">
        <v>5560</v>
      </c>
      <c r="E2388" s="730" t="s">
        <v>3642</v>
      </c>
      <c r="F2388" s="650" t="s">
        <v>3625</v>
      </c>
      <c r="G2388" s="650" t="s">
        <v>3700</v>
      </c>
      <c r="H2388" s="650" t="s">
        <v>582</v>
      </c>
      <c r="I2388" s="650" t="s">
        <v>930</v>
      </c>
      <c r="J2388" s="650" t="s">
        <v>4092</v>
      </c>
      <c r="K2388" s="650" t="s">
        <v>4093</v>
      </c>
      <c r="L2388" s="651">
        <v>0</v>
      </c>
      <c r="M2388" s="651">
        <v>0</v>
      </c>
      <c r="N2388" s="650">
        <v>1</v>
      </c>
      <c r="O2388" s="731">
        <v>1</v>
      </c>
      <c r="P2388" s="651">
        <v>0</v>
      </c>
      <c r="Q2388" s="666"/>
      <c r="R2388" s="650">
        <v>1</v>
      </c>
      <c r="S2388" s="666">
        <v>1</v>
      </c>
      <c r="T2388" s="731">
        <v>1</v>
      </c>
      <c r="U2388" s="689">
        <v>1</v>
      </c>
    </row>
    <row r="2389" spans="1:21" ht="14.4" customHeight="1" x14ac:dyDescent="0.3">
      <c r="A2389" s="649">
        <v>21</v>
      </c>
      <c r="B2389" s="650" t="s">
        <v>581</v>
      </c>
      <c r="C2389" s="650">
        <v>89301215</v>
      </c>
      <c r="D2389" s="729" t="s">
        <v>5560</v>
      </c>
      <c r="E2389" s="730" t="s">
        <v>3642</v>
      </c>
      <c r="F2389" s="650" t="s">
        <v>3625</v>
      </c>
      <c r="G2389" s="650" t="s">
        <v>3937</v>
      </c>
      <c r="H2389" s="650" t="s">
        <v>582</v>
      </c>
      <c r="I2389" s="650" t="s">
        <v>5499</v>
      </c>
      <c r="J2389" s="650" t="s">
        <v>5173</v>
      </c>
      <c r="K2389" s="650" t="s">
        <v>4439</v>
      </c>
      <c r="L2389" s="651">
        <v>356.47</v>
      </c>
      <c r="M2389" s="651">
        <v>356.47</v>
      </c>
      <c r="N2389" s="650">
        <v>1</v>
      </c>
      <c r="O2389" s="731">
        <v>1</v>
      </c>
      <c r="P2389" s="651"/>
      <c r="Q2389" s="666">
        <v>0</v>
      </c>
      <c r="R2389" s="650"/>
      <c r="S2389" s="666">
        <v>0</v>
      </c>
      <c r="T2389" s="731"/>
      <c r="U2389" s="689">
        <v>0</v>
      </c>
    </row>
    <row r="2390" spans="1:21" ht="14.4" customHeight="1" x14ac:dyDescent="0.3">
      <c r="A2390" s="649">
        <v>21</v>
      </c>
      <c r="B2390" s="650" t="s">
        <v>581</v>
      </c>
      <c r="C2390" s="650">
        <v>89301215</v>
      </c>
      <c r="D2390" s="729" t="s">
        <v>5560</v>
      </c>
      <c r="E2390" s="730" t="s">
        <v>3642</v>
      </c>
      <c r="F2390" s="650" t="s">
        <v>3625</v>
      </c>
      <c r="G2390" s="650" t="s">
        <v>3706</v>
      </c>
      <c r="H2390" s="650" t="s">
        <v>1839</v>
      </c>
      <c r="I2390" s="650" t="s">
        <v>2031</v>
      </c>
      <c r="J2390" s="650" t="s">
        <v>2032</v>
      </c>
      <c r="K2390" s="650" t="s">
        <v>3515</v>
      </c>
      <c r="L2390" s="651">
        <v>216.16</v>
      </c>
      <c r="M2390" s="651">
        <v>648.48</v>
      </c>
      <c r="N2390" s="650">
        <v>3</v>
      </c>
      <c r="O2390" s="731">
        <v>0.5</v>
      </c>
      <c r="P2390" s="651"/>
      <c r="Q2390" s="666">
        <v>0</v>
      </c>
      <c r="R2390" s="650"/>
      <c r="S2390" s="666">
        <v>0</v>
      </c>
      <c r="T2390" s="731"/>
      <c r="U2390" s="689">
        <v>0</v>
      </c>
    </row>
    <row r="2391" spans="1:21" ht="14.4" customHeight="1" x14ac:dyDescent="0.3">
      <c r="A2391" s="649">
        <v>21</v>
      </c>
      <c r="B2391" s="650" t="s">
        <v>581</v>
      </c>
      <c r="C2391" s="650">
        <v>89301215</v>
      </c>
      <c r="D2391" s="729" t="s">
        <v>5560</v>
      </c>
      <c r="E2391" s="730" t="s">
        <v>3642</v>
      </c>
      <c r="F2391" s="650" t="s">
        <v>3625</v>
      </c>
      <c r="G2391" s="650" t="s">
        <v>4849</v>
      </c>
      <c r="H2391" s="650" t="s">
        <v>582</v>
      </c>
      <c r="I2391" s="650" t="s">
        <v>5500</v>
      </c>
      <c r="J2391" s="650" t="s">
        <v>5501</v>
      </c>
      <c r="K2391" s="650" t="s">
        <v>5502</v>
      </c>
      <c r="L2391" s="651">
        <v>0</v>
      </c>
      <c r="M2391" s="651">
        <v>0</v>
      </c>
      <c r="N2391" s="650">
        <v>1</v>
      </c>
      <c r="O2391" s="731">
        <v>1</v>
      </c>
      <c r="P2391" s="651"/>
      <c r="Q2391" s="666"/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21</v>
      </c>
      <c r="B2392" s="650" t="s">
        <v>581</v>
      </c>
      <c r="C2392" s="650">
        <v>89301215</v>
      </c>
      <c r="D2392" s="729" t="s">
        <v>5560</v>
      </c>
      <c r="E2392" s="730" t="s">
        <v>3642</v>
      </c>
      <c r="F2392" s="650" t="s">
        <v>3625</v>
      </c>
      <c r="G2392" s="650" t="s">
        <v>3710</v>
      </c>
      <c r="H2392" s="650" t="s">
        <v>582</v>
      </c>
      <c r="I2392" s="650" t="s">
        <v>3711</v>
      </c>
      <c r="J2392" s="650" t="s">
        <v>1327</v>
      </c>
      <c r="K2392" s="650" t="s">
        <v>1975</v>
      </c>
      <c r="L2392" s="651">
        <v>0</v>
      </c>
      <c r="M2392" s="651">
        <v>0</v>
      </c>
      <c r="N2392" s="650">
        <v>2</v>
      </c>
      <c r="O2392" s="731">
        <v>2</v>
      </c>
      <c r="P2392" s="651">
        <v>0</v>
      </c>
      <c r="Q2392" s="666"/>
      <c r="R2392" s="650">
        <v>1</v>
      </c>
      <c r="S2392" s="666">
        <v>0.5</v>
      </c>
      <c r="T2392" s="731">
        <v>1</v>
      </c>
      <c r="U2392" s="689">
        <v>0.5</v>
      </c>
    </row>
    <row r="2393" spans="1:21" ht="14.4" customHeight="1" x14ac:dyDescent="0.3">
      <c r="A2393" s="649">
        <v>21</v>
      </c>
      <c r="B2393" s="650" t="s">
        <v>581</v>
      </c>
      <c r="C2393" s="650">
        <v>89301215</v>
      </c>
      <c r="D2393" s="729" t="s">
        <v>5560</v>
      </c>
      <c r="E2393" s="730" t="s">
        <v>3642</v>
      </c>
      <c r="F2393" s="650" t="s">
        <v>3625</v>
      </c>
      <c r="G2393" s="650" t="s">
        <v>3714</v>
      </c>
      <c r="H2393" s="650" t="s">
        <v>582</v>
      </c>
      <c r="I2393" s="650" t="s">
        <v>4805</v>
      </c>
      <c r="J2393" s="650" t="s">
        <v>4804</v>
      </c>
      <c r="K2393" s="650" t="s">
        <v>4468</v>
      </c>
      <c r="L2393" s="651">
        <v>188.41</v>
      </c>
      <c r="M2393" s="651">
        <v>188.41</v>
      </c>
      <c r="N2393" s="650">
        <v>1</v>
      </c>
      <c r="O2393" s="731">
        <v>1</v>
      </c>
      <c r="P2393" s="651"/>
      <c r="Q2393" s="666">
        <v>0</v>
      </c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21</v>
      </c>
      <c r="B2394" s="650" t="s">
        <v>581</v>
      </c>
      <c r="C2394" s="650">
        <v>89301215</v>
      </c>
      <c r="D2394" s="729" t="s">
        <v>5560</v>
      </c>
      <c r="E2394" s="730" t="s">
        <v>3642</v>
      </c>
      <c r="F2394" s="650" t="s">
        <v>3625</v>
      </c>
      <c r="G2394" s="650" t="s">
        <v>3662</v>
      </c>
      <c r="H2394" s="650" t="s">
        <v>582</v>
      </c>
      <c r="I2394" s="650" t="s">
        <v>760</v>
      </c>
      <c r="J2394" s="650" t="s">
        <v>761</v>
      </c>
      <c r="K2394" s="650" t="s">
        <v>3531</v>
      </c>
      <c r="L2394" s="651">
        <v>115.3</v>
      </c>
      <c r="M2394" s="651">
        <v>230.6</v>
      </c>
      <c r="N2394" s="650">
        <v>2</v>
      </c>
      <c r="O2394" s="731">
        <v>1</v>
      </c>
      <c r="P2394" s="651">
        <v>115.3</v>
      </c>
      <c r="Q2394" s="666">
        <v>0.5</v>
      </c>
      <c r="R2394" s="650">
        <v>1</v>
      </c>
      <c r="S2394" s="666">
        <v>0.5</v>
      </c>
      <c r="T2394" s="731">
        <v>0.5</v>
      </c>
      <c r="U2394" s="689">
        <v>0.5</v>
      </c>
    </row>
    <row r="2395" spans="1:21" ht="14.4" customHeight="1" x14ac:dyDescent="0.3">
      <c r="A2395" s="649">
        <v>21</v>
      </c>
      <c r="B2395" s="650" t="s">
        <v>581</v>
      </c>
      <c r="C2395" s="650">
        <v>89301215</v>
      </c>
      <c r="D2395" s="729" t="s">
        <v>5560</v>
      </c>
      <c r="E2395" s="730" t="s">
        <v>3642</v>
      </c>
      <c r="F2395" s="650" t="s">
        <v>3625</v>
      </c>
      <c r="G2395" s="650" t="s">
        <v>5503</v>
      </c>
      <c r="H2395" s="650" t="s">
        <v>582</v>
      </c>
      <c r="I2395" s="650" t="s">
        <v>5504</v>
      </c>
      <c r="J2395" s="650" t="s">
        <v>5505</v>
      </c>
      <c r="K2395" s="650" t="s">
        <v>4970</v>
      </c>
      <c r="L2395" s="651">
        <v>0</v>
      </c>
      <c r="M2395" s="651">
        <v>0</v>
      </c>
      <c r="N2395" s="650">
        <v>2</v>
      </c>
      <c r="O2395" s="731">
        <v>2</v>
      </c>
      <c r="P2395" s="651">
        <v>0</v>
      </c>
      <c r="Q2395" s="666"/>
      <c r="R2395" s="650">
        <v>2</v>
      </c>
      <c r="S2395" s="666">
        <v>1</v>
      </c>
      <c r="T2395" s="731">
        <v>2</v>
      </c>
      <c r="U2395" s="689">
        <v>1</v>
      </c>
    </row>
    <row r="2396" spans="1:21" ht="14.4" customHeight="1" x14ac:dyDescent="0.3">
      <c r="A2396" s="649">
        <v>21</v>
      </c>
      <c r="B2396" s="650" t="s">
        <v>581</v>
      </c>
      <c r="C2396" s="650">
        <v>89301215</v>
      </c>
      <c r="D2396" s="729" t="s">
        <v>5560</v>
      </c>
      <c r="E2396" s="730" t="s">
        <v>3642</v>
      </c>
      <c r="F2396" s="650" t="s">
        <v>3625</v>
      </c>
      <c r="G2396" s="650" t="s">
        <v>4409</v>
      </c>
      <c r="H2396" s="650" t="s">
        <v>582</v>
      </c>
      <c r="I2396" s="650" t="s">
        <v>2405</v>
      </c>
      <c r="J2396" s="650" t="s">
        <v>2435</v>
      </c>
      <c r="K2396" s="650" t="s">
        <v>4410</v>
      </c>
      <c r="L2396" s="651">
        <v>128.9</v>
      </c>
      <c r="M2396" s="651">
        <v>515.6</v>
      </c>
      <c r="N2396" s="650">
        <v>4</v>
      </c>
      <c r="O2396" s="731">
        <v>2.5</v>
      </c>
      <c r="P2396" s="651">
        <v>128.9</v>
      </c>
      <c r="Q2396" s="666">
        <v>0.25</v>
      </c>
      <c r="R2396" s="650">
        <v>1</v>
      </c>
      <c r="S2396" s="666">
        <v>0.25</v>
      </c>
      <c r="T2396" s="731">
        <v>1</v>
      </c>
      <c r="U2396" s="689">
        <v>0.4</v>
      </c>
    </row>
    <row r="2397" spans="1:21" ht="14.4" customHeight="1" x14ac:dyDescent="0.3">
      <c r="A2397" s="649">
        <v>21</v>
      </c>
      <c r="B2397" s="650" t="s">
        <v>581</v>
      </c>
      <c r="C2397" s="650">
        <v>89301215</v>
      </c>
      <c r="D2397" s="729" t="s">
        <v>5560</v>
      </c>
      <c r="E2397" s="730" t="s">
        <v>3642</v>
      </c>
      <c r="F2397" s="650" t="s">
        <v>3625</v>
      </c>
      <c r="G2397" s="650" t="s">
        <v>3724</v>
      </c>
      <c r="H2397" s="650" t="s">
        <v>582</v>
      </c>
      <c r="I2397" s="650" t="s">
        <v>1330</v>
      </c>
      <c r="J2397" s="650" t="s">
        <v>3729</v>
      </c>
      <c r="K2397" s="650" t="s">
        <v>3730</v>
      </c>
      <c r="L2397" s="651">
        <v>1030.1500000000001</v>
      </c>
      <c r="M2397" s="651">
        <v>2060.3000000000002</v>
      </c>
      <c r="N2397" s="650">
        <v>2</v>
      </c>
      <c r="O2397" s="731">
        <v>1</v>
      </c>
      <c r="P2397" s="651">
        <v>2060.3000000000002</v>
      </c>
      <c r="Q2397" s="666">
        <v>1</v>
      </c>
      <c r="R2397" s="650">
        <v>2</v>
      </c>
      <c r="S2397" s="666">
        <v>1</v>
      </c>
      <c r="T2397" s="731">
        <v>1</v>
      </c>
      <c r="U2397" s="689">
        <v>1</v>
      </c>
    </row>
    <row r="2398" spans="1:21" ht="14.4" customHeight="1" x14ac:dyDescent="0.3">
      <c r="A2398" s="649">
        <v>21</v>
      </c>
      <c r="B2398" s="650" t="s">
        <v>581</v>
      </c>
      <c r="C2398" s="650">
        <v>89301215</v>
      </c>
      <c r="D2398" s="729" t="s">
        <v>5560</v>
      </c>
      <c r="E2398" s="730" t="s">
        <v>3642</v>
      </c>
      <c r="F2398" s="650" t="s">
        <v>3625</v>
      </c>
      <c r="G2398" s="650" t="s">
        <v>5506</v>
      </c>
      <c r="H2398" s="650" t="s">
        <v>582</v>
      </c>
      <c r="I2398" s="650" t="s">
        <v>5507</v>
      </c>
      <c r="J2398" s="650" t="s">
        <v>5508</v>
      </c>
      <c r="K2398" s="650" t="s">
        <v>5509</v>
      </c>
      <c r="L2398" s="651">
        <v>0</v>
      </c>
      <c r="M2398" s="651">
        <v>0</v>
      </c>
      <c r="N2398" s="650">
        <v>1</v>
      </c>
      <c r="O2398" s="731">
        <v>0.5</v>
      </c>
      <c r="P2398" s="651"/>
      <c r="Q2398" s="666"/>
      <c r="R2398" s="650"/>
      <c r="S2398" s="666">
        <v>0</v>
      </c>
      <c r="T2398" s="731"/>
      <c r="U2398" s="689">
        <v>0</v>
      </c>
    </row>
    <row r="2399" spans="1:21" ht="14.4" customHeight="1" x14ac:dyDescent="0.3">
      <c r="A2399" s="649">
        <v>21</v>
      </c>
      <c r="B2399" s="650" t="s">
        <v>581</v>
      </c>
      <c r="C2399" s="650">
        <v>89301215</v>
      </c>
      <c r="D2399" s="729" t="s">
        <v>5560</v>
      </c>
      <c r="E2399" s="730" t="s">
        <v>3642</v>
      </c>
      <c r="F2399" s="650" t="s">
        <v>3625</v>
      </c>
      <c r="G2399" s="650" t="s">
        <v>5345</v>
      </c>
      <c r="H2399" s="650" t="s">
        <v>582</v>
      </c>
      <c r="I2399" s="650" t="s">
        <v>5510</v>
      </c>
      <c r="J2399" s="650" t="s">
        <v>5511</v>
      </c>
      <c r="K2399" s="650" t="s">
        <v>5387</v>
      </c>
      <c r="L2399" s="651">
        <v>0</v>
      </c>
      <c r="M2399" s="651">
        <v>0</v>
      </c>
      <c r="N2399" s="650">
        <v>1</v>
      </c>
      <c r="O2399" s="731">
        <v>1</v>
      </c>
      <c r="P2399" s="651"/>
      <c r="Q2399" s="666"/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21</v>
      </c>
      <c r="B2400" s="650" t="s">
        <v>581</v>
      </c>
      <c r="C2400" s="650">
        <v>89301215</v>
      </c>
      <c r="D2400" s="729" t="s">
        <v>5560</v>
      </c>
      <c r="E2400" s="730" t="s">
        <v>3642</v>
      </c>
      <c r="F2400" s="650" t="s">
        <v>3625</v>
      </c>
      <c r="G2400" s="650" t="s">
        <v>4147</v>
      </c>
      <c r="H2400" s="650" t="s">
        <v>582</v>
      </c>
      <c r="I2400" s="650" t="s">
        <v>891</v>
      </c>
      <c r="J2400" s="650" t="s">
        <v>892</v>
      </c>
      <c r="K2400" s="650" t="s">
        <v>4545</v>
      </c>
      <c r="L2400" s="651">
        <v>163.9</v>
      </c>
      <c r="M2400" s="651">
        <v>1147.3</v>
      </c>
      <c r="N2400" s="650">
        <v>7</v>
      </c>
      <c r="O2400" s="731">
        <v>3</v>
      </c>
      <c r="P2400" s="651">
        <v>1147.3</v>
      </c>
      <c r="Q2400" s="666">
        <v>1</v>
      </c>
      <c r="R2400" s="650">
        <v>7</v>
      </c>
      <c r="S2400" s="666">
        <v>1</v>
      </c>
      <c r="T2400" s="731">
        <v>3</v>
      </c>
      <c r="U2400" s="689">
        <v>1</v>
      </c>
    </row>
    <row r="2401" spans="1:21" ht="14.4" customHeight="1" x14ac:dyDescent="0.3">
      <c r="A2401" s="649">
        <v>21</v>
      </c>
      <c r="B2401" s="650" t="s">
        <v>581</v>
      </c>
      <c r="C2401" s="650">
        <v>89301215</v>
      </c>
      <c r="D2401" s="729" t="s">
        <v>5560</v>
      </c>
      <c r="E2401" s="730" t="s">
        <v>3642</v>
      </c>
      <c r="F2401" s="650" t="s">
        <v>3625</v>
      </c>
      <c r="G2401" s="650" t="s">
        <v>3964</v>
      </c>
      <c r="H2401" s="650" t="s">
        <v>582</v>
      </c>
      <c r="I2401" s="650" t="s">
        <v>2425</v>
      </c>
      <c r="J2401" s="650" t="s">
        <v>2426</v>
      </c>
      <c r="K2401" s="650" t="s">
        <v>916</v>
      </c>
      <c r="L2401" s="651">
        <v>33.729999999999997</v>
      </c>
      <c r="M2401" s="651">
        <v>67.459999999999994</v>
      </c>
      <c r="N2401" s="650">
        <v>2</v>
      </c>
      <c r="O2401" s="731">
        <v>0.5</v>
      </c>
      <c r="P2401" s="651">
        <v>67.459999999999994</v>
      </c>
      <c r="Q2401" s="666">
        <v>1</v>
      </c>
      <c r="R2401" s="650">
        <v>2</v>
      </c>
      <c r="S2401" s="666">
        <v>1</v>
      </c>
      <c r="T2401" s="731">
        <v>0.5</v>
      </c>
      <c r="U2401" s="689">
        <v>1</v>
      </c>
    </row>
    <row r="2402" spans="1:21" ht="14.4" customHeight="1" x14ac:dyDescent="0.3">
      <c r="A2402" s="649">
        <v>21</v>
      </c>
      <c r="B2402" s="650" t="s">
        <v>581</v>
      </c>
      <c r="C2402" s="650">
        <v>89301215</v>
      </c>
      <c r="D2402" s="729" t="s">
        <v>5560</v>
      </c>
      <c r="E2402" s="730" t="s">
        <v>3642</v>
      </c>
      <c r="F2402" s="650" t="s">
        <v>3625</v>
      </c>
      <c r="G2402" s="650" t="s">
        <v>4710</v>
      </c>
      <c r="H2402" s="650" t="s">
        <v>582</v>
      </c>
      <c r="I2402" s="650" t="s">
        <v>1298</v>
      </c>
      <c r="J2402" s="650" t="s">
        <v>4711</v>
      </c>
      <c r="K2402" s="650" t="s">
        <v>4712</v>
      </c>
      <c r="L2402" s="651">
        <v>0</v>
      </c>
      <c r="M2402" s="651">
        <v>0</v>
      </c>
      <c r="N2402" s="650">
        <v>4</v>
      </c>
      <c r="O2402" s="731">
        <v>4</v>
      </c>
      <c r="P2402" s="651">
        <v>0</v>
      </c>
      <c r="Q2402" s="666"/>
      <c r="R2402" s="650">
        <v>1</v>
      </c>
      <c r="S2402" s="666">
        <v>0.25</v>
      </c>
      <c r="T2402" s="731">
        <v>1</v>
      </c>
      <c r="U2402" s="689">
        <v>0.25</v>
      </c>
    </row>
    <row r="2403" spans="1:21" ht="14.4" customHeight="1" x14ac:dyDescent="0.3">
      <c r="A2403" s="649">
        <v>21</v>
      </c>
      <c r="B2403" s="650" t="s">
        <v>581</v>
      </c>
      <c r="C2403" s="650">
        <v>89301215</v>
      </c>
      <c r="D2403" s="729" t="s">
        <v>5560</v>
      </c>
      <c r="E2403" s="730" t="s">
        <v>3642</v>
      </c>
      <c r="F2403" s="650" t="s">
        <v>3625</v>
      </c>
      <c r="G2403" s="650" t="s">
        <v>3679</v>
      </c>
      <c r="H2403" s="650" t="s">
        <v>582</v>
      </c>
      <c r="I2403" s="650" t="s">
        <v>3680</v>
      </c>
      <c r="J2403" s="650" t="s">
        <v>777</v>
      </c>
      <c r="K2403" s="650" t="s">
        <v>2994</v>
      </c>
      <c r="L2403" s="651">
        <v>0</v>
      </c>
      <c r="M2403" s="651">
        <v>0</v>
      </c>
      <c r="N2403" s="650">
        <v>2</v>
      </c>
      <c r="O2403" s="731">
        <v>0.5</v>
      </c>
      <c r="P2403" s="651"/>
      <c r="Q2403" s="666"/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21</v>
      </c>
      <c r="B2404" s="650" t="s">
        <v>581</v>
      </c>
      <c r="C2404" s="650">
        <v>89301215</v>
      </c>
      <c r="D2404" s="729" t="s">
        <v>5560</v>
      </c>
      <c r="E2404" s="730" t="s">
        <v>3642</v>
      </c>
      <c r="F2404" s="650" t="s">
        <v>3625</v>
      </c>
      <c r="G2404" s="650" t="s">
        <v>3862</v>
      </c>
      <c r="H2404" s="650" t="s">
        <v>582</v>
      </c>
      <c r="I2404" s="650" t="s">
        <v>4447</v>
      </c>
      <c r="J2404" s="650" t="s">
        <v>4448</v>
      </c>
      <c r="K2404" s="650" t="s">
        <v>4449</v>
      </c>
      <c r="L2404" s="651">
        <v>25.89</v>
      </c>
      <c r="M2404" s="651">
        <v>25.89</v>
      </c>
      <c r="N2404" s="650">
        <v>1</v>
      </c>
      <c r="O2404" s="731">
        <v>1</v>
      </c>
      <c r="P2404" s="651">
        <v>25.89</v>
      </c>
      <c r="Q2404" s="666">
        <v>1</v>
      </c>
      <c r="R2404" s="650">
        <v>1</v>
      </c>
      <c r="S2404" s="666">
        <v>1</v>
      </c>
      <c r="T2404" s="731">
        <v>1</v>
      </c>
      <c r="U2404" s="689">
        <v>1</v>
      </c>
    </row>
    <row r="2405" spans="1:21" ht="14.4" customHeight="1" x14ac:dyDescent="0.3">
      <c r="A2405" s="649">
        <v>21</v>
      </c>
      <c r="B2405" s="650" t="s">
        <v>581</v>
      </c>
      <c r="C2405" s="650">
        <v>89301215</v>
      </c>
      <c r="D2405" s="729" t="s">
        <v>5560</v>
      </c>
      <c r="E2405" s="730" t="s">
        <v>3642</v>
      </c>
      <c r="F2405" s="650" t="s">
        <v>3625</v>
      </c>
      <c r="G2405" s="650" t="s">
        <v>5352</v>
      </c>
      <c r="H2405" s="650" t="s">
        <v>582</v>
      </c>
      <c r="I2405" s="650" t="s">
        <v>5512</v>
      </c>
      <c r="J2405" s="650" t="s">
        <v>5513</v>
      </c>
      <c r="K2405" s="650" t="s">
        <v>4746</v>
      </c>
      <c r="L2405" s="651">
        <v>120.6</v>
      </c>
      <c r="M2405" s="651">
        <v>120.6</v>
      </c>
      <c r="N2405" s="650">
        <v>1</v>
      </c>
      <c r="O2405" s="731">
        <v>1</v>
      </c>
      <c r="P2405" s="651">
        <v>120.6</v>
      </c>
      <c r="Q2405" s="666">
        <v>1</v>
      </c>
      <c r="R2405" s="650">
        <v>1</v>
      </c>
      <c r="S2405" s="666">
        <v>1</v>
      </c>
      <c r="T2405" s="731">
        <v>1</v>
      </c>
      <c r="U2405" s="689">
        <v>1</v>
      </c>
    </row>
    <row r="2406" spans="1:21" ht="14.4" customHeight="1" x14ac:dyDescent="0.3">
      <c r="A2406" s="649">
        <v>21</v>
      </c>
      <c r="B2406" s="650" t="s">
        <v>581</v>
      </c>
      <c r="C2406" s="650">
        <v>89301215</v>
      </c>
      <c r="D2406" s="729" t="s">
        <v>5560</v>
      </c>
      <c r="E2406" s="730" t="s">
        <v>3642</v>
      </c>
      <c r="F2406" s="650" t="s">
        <v>3625</v>
      </c>
      <c r="G2406" s="650" t="s">
        <v>4564</v>
      </c>
      <c r="H2406" s="650" t="s">
        <v>582</v>
      </c>
      <c r="I2406" s="650" t="s">
        <v>4726</v>
      </c>
      <c r="J2406" s="650" t="s">
        <v>4565</v>
      </c>
      <c r="K2406" s="650" t="s">
        <v>4727</v>
      </c>
      <c r="L2406" s="651">
        <v>0</v>
      </c>
      <c r="M2406" s="651">
        <v>0</v>
      </c>
      <c r="N2406" s="650">
        <v>1</v>
      </c>
      <c r="O2406" s="731">
        <v>0.5</v>
      </c>
      <c r="P2406" s="651">
        <v>0</v>
      </c>
      <c r="Q2406" s="666"/>
      <c r="R2406" s="650">
        <v>1</v>
      </c>
      <c r="S2406" s="666">
        <v>1</v>
      </c>
      <c r="T2406" s="731">
        <v>0.5</v>
      </c>
      <c r="U2406" s="689">
        <v>1</v>
      </c>
    </row>
    <row r="2407" spans="1:21" ht="14.4" customHeight="1" x14ac:dyDescent="0.3">
      <c r="A2407" s="649">
        <v>21</v>
      </c>
      <c r="B2407" s="650" t="s">
        <v>581</v>
      </c>
      <c r="C2407" s="650">
        <v>89301215</v>
      </c>
      <c r="D2407" s="729" t="s">
        <v>5560</v>
      </c>
      <c r="E2407" s="730" t="s">
        <v>3642</v>
      </c>
      <c r="F2407" s="650" t="s">
        <v>3625</v>
      </c>
      <c r="G2407" s="650" t="s">
        <v>3758</v>
      </c>
      <c r="H2407" s="650" t="s">
        <v>582</v>
      </c>
      <c r="I2407" s="650" t="s">
        <v>4811</v>
      </c>
      <c r="J2407" s="650" t="s">
        <v>4114</v>
      </c>
      <c r="K2407" s="650" t="s">
        <v>1774</v>
      </c>
      <c r="L2407" s="651">
        <v>0</v>
      </c>
      <c r="M2407" s="651">
        <v>0</v>
      </c>
      <c r="N2407" s="650">
        <v>6</v>
      </c>
      <c r="O2407" s="731">
        <v>1.5</v>
      </c>
      <c r="P2407" s="651"/>
      <c r="Q2407" s="666"/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21</v>
      </c>
      <c r="B2408" s="650" t="s">
        <v>581</v>
      </c>
      <c r="C2408" s="650">
        <v>89301215</v>
      </c>
      <c r="D2408" s="729" t="s">
        <v>5560</v>
      </c>
      <c r="E2408" s="730" t="s">
        <v>3642</v>
      </c>
      <c r="F2408" s="650" t="s">
        <v>3625</v>
      </c>
      <c r="G2408" s="650" t="s">
        <v>3758</v>
      </c>
      <c r="H2408" s="650" t="s">
        <v>582</v>
      </c>
      <c r="I2408" s="650" t="s">
        <v>5514</v>
      </c>
      <c r="J2408" s="650" t="s">
        <v>4114</v>
      </c>
      <c r="K2408" s="650" t="s">
        <v>5515</v>
      </c>
      <c r="L2408" s="651">
        <v>0</v>
      </c>
      <c r="M2408" s="651">
        <v>0</v>
      </c>
      <c r="N2408" s="650">
        <v>2</v>
      </c>
      <c r="O2408" s="731">
        <v>0.5</v>
      </c>
      <c r="P2408" s="651">
        <v>0</v>
      </c>
      <c r="Q2408" s="666"/>
      <c r="R2408" s="650">
        <v>2</v>
      </c>
      <c r="S2408" s="666">
        <v>1</v>
      </c>
      <c r="T2408" s="731">
        <v>0.5</v>
      </c>
      <c r="U2408" s="689">
        <v>1</v>
      </c>
    </row>
    <row r="2409" spans="1:21" ht="14.4" customHeight="1" x14ac:dyDescent="0.3">
      <c r="A2409" s="649">
        <v>21</v>
      </c>
      <c r="B2409" s="650" t="s">
        <v>581</v>
      </c>
      <c r="C2409" s="650">
        <v>89301215</v>
      </c>
      <c r="D2409" s="729" t="s">
        <v>5560</v>
      </c>
      <c r="E2409" s="730" t="s">
        <v>3642</v>
      </c>
      <c r="F2409" s="650" t="s">
        <v>3625</v>
      </c>
      <c r="G2409" s="650" t="s">
        <v>3762</v>
      </c>
      <c r="H2409" s="650" t="s">
        <v>1839</v>
      </c>
      <c r="I2409" s="650" t="s">
        <v>2121</v>
      </c>
      <c r="J2409" s="650" t="s">
        <v>2122</v>
      </c>
      <c r="K2409" s="650" t="s">
        <v>3490</v>
      </c>
      <c r="L2409" s="651">
        <v>804.58</v>
      </c>
      <c r="M2409" s="651">
        <v>3218.32</v>
      </c>
      <c r="N2409" s="650">
        <v>4</v>
      </c>
      <c r="O2409" s="731">
        <v>2</v>
      </c>
      <c r="P2409" s="651">
        <v>3218.32</v>
      </c>
      <c r="Q2409" s="666">
        <v>1</v>
      </c>
      <c r="R2409" s="650">
        <v>4</v>
      </c>
      <c r="S2409" s="666">
        <v>1</v>
      </c>
      <c r="T2409" s="731">
        <v>2</v>
      </c>
      <c r="U2409" s="689">
        <v>1</v>
      </c>
    </row>
    <row r="2410" spans="1:21" ht="14.4" customHeight="1" x14ac:dyDescent="0.3">
      <c r="A2410" s="649">
        <v>21</v>
      </c>
      <c r="B2410" s="650" t="s">
        <v>581</v>
      </c>
      <c r="C2410" s="650">
        <v>89301215</v>
      </c>
      <c r="D2410" s="729" t="s">
        <v>5560</v>
      </c>
      <c r="E2410" s="730" t="s">
        <v>3642</v>
      </c>
      <c r="F2410" s="650" t="s">
        <v>3625</v>
      </c>
      <c r="G2410" s="650" t="s">
        <v>3993</v>
      </c>
      <c r="H2410" s="650" t="s">
        <v>582</v>
      </c>
      <c r="I2410" s="650" t="s">
        <v>5516</v>
      </c>
      <c r="J2410" s="650" t="s">
        <v>5517</v>
      </c>
      <c r="K2410" s="650" t="s">
        <v>5518</v>
      </c>
      <c r="L2410" s="651">
        <v>1639.27</v>
      </c>
      <c r="M2410" s="651">
        <v>1639.27</v>
      </c>
      <c r="N2410" s="650">
        <v>1</v>
      </c>
      <c r="O2410" s="731">
        <v>0.5</v>
      </c>
      <c r="P2410" s="651">
        <v>1639.27</v>
      </c>
      <c r="Q2410" s="666">
        <v>1</v>
      </c>
      <c r="R2410" s="650">
        <v>1</v>
      </c>
      <c r="S2410" s="666">
        <v>1</v>
      </c>
      <c r="T2410" s="731">
        <v>0.5</v>
      </c>
      <c r="U2410" s="689">
        <v>1</v>
      </c>
    </row>
    <row r="2411" spans="1:21" ht="14.4" customHeight="1" x14ac:dyDescent="0.3">
      <c r="A2411" s="649">
        <v>21</v>
      </c>
      <c r="B2411" s="650" t="s">
        <v>581</v>
      </c>
      <c r="C2411" s="650">
        <v>89301215</v>
      </c>
      <c r="D2411" s="729" t="s">
        <v>5560</v>
      </c>
      <c r="E2411" s="730" t="s">
        <v>3642</v>
      </c>
      <c r="F2411" s="650" t="s">
        <v>3625</v>
      </c>
      <c r="G2411" s="650" t="s">
        <v>3776</v>
      </c>
      <c r="H2411" s="650" t="s">
        <v>582</v>
      </c>
      <c r="I2411" s="650" t="s">
        <v>960</v>
      </c>
      <c r="J2411" s="650" t="s">
        <v>3777</v>
      </c>
      <c r="K2411" s="650" t="s">
        <v>3778</v>
      </c>
      <c r="L2411" s="651">
        <v>56.01</v>
      </c>
      <c r="M2411" s="651">
        <v>56.01</v>
      </c>
      <c r="N2411" s="650">
        <v>1</v>
      </c>
      <c r="O2411" s="731">
        <v>0.5</v>
      </c>
      <c r="P2411" s="651"/>
      <c r="Q2411" s="666">
        <v>0</v>
      </c>
      <c r="R2411" s="650"/>
      <c r="S2411" s="666">
        <v>0</v>
      </c>
      <c r="T2411" s="731"/>
      <c r="U2411" s="689">
        <v>0</v>
      </c>
    </row>
    <row r="2412" spans="1:21" ht="14.4" customHeight="1" x14ac:dyDescent="0.3">
      <c r="A2412" s="649">
        <v>21</v>
      </c>
      <c r="B2412" s="650" t="s">
        <v>581</v>
      </c>
      <c r="C2412" s="650">
        <v>89301215</v>
      </c>
      <c r="D2412" s="729" t="s">
        <v>5560</v>
      </c>
      <c r="E2412" s="730" t="s">
        <v>3642</v>
      </c>
      <c r="F2412" s="650" t="s">
        <v>3625</v>
      </c>
      <c r="G2412" s="650" t="s">
        <v>4126</v>
      </c>
      <c r="H2412" s="650" t="s">
        <v>582</v>
      </c>
      <c r="I2412" s="650" t="s">
        <v>2171</v>
      </c>
      <c r="J2412" s="650" t="s">
        <v>2172</v>
      </c>
      <c r="K2412" s="650" t="s">
        <v>3986</v>
      </c>
      <c r="L2412" s="651">
        <v>31.54</v>
      </c>
      <c r="M2412" s="651">
        <v>31.54</v>
      </c>
      <c r="N2412" s="650">
        <v>1</v>
      </c>
      <c r="O2412" s="731">
        <v>1</v>
      </c>
      <c r="P2412" s="651"/>
      <c r="Q2412" s="666">
        <v>0</v>
      </c>
      <c r="R2412" s="650"/>
      <c r="S2412" s="666">
        <v>0</v>
      </c>
      <c r="T2412" s="731"/>
      <c r="U2412" s="689">
        <v>0</v>
      </c>
    </row>
    <row r="2413" spans="1:21" ht="14.4" customHeight="1" x14ac:dyDescent="0.3">
      <c r="A2413" s="649">
        <v>21</v>
      </c>
      <c r="B2413" s="650" t="s">
        <v>581</v>
      </c>
      <c r="C2413" s="650">
        <v>89301215</v>
      </c>
      <c r="D2413" s="729" t="s">
        <v>5560</v>
      </c>
      <c r="E2413" s="730" t="s">
        <v>3642</v>
      </c>
      <c r="F2413" s="650" t="s">
        <v>3625</v>
      </c>
      <c r="G2413" s="650" t="s">
        <v>4417</v>
      </c>
      <c r="H2413" s="650" t="s">
        <v>582</v>
      </c>
      <c r="I2413" s="650" t="s">
        <v>4867</v>
      </c>
      <c r="J2413" s="650" t="s">
        <v>2613</v>
      </c>
      <c r="K2413" s="650" t="s">
        <v>4868</v>
      </c>
      <c r="L2413" s="651">
        <v>0</v>
      </c>
      <c r="M2413" s="651">
        <v>0</v>
      </c>
      <c r="N2413" s="650">
        <v>1</v>
      </c>
      <c r="O2413" s="731">
        <v>1</v>
      </c>
      <c r="P2413" s="651">
        <v>0</v>
      </c>
      <c r="Q2413" s="666"/>
      <c r="R2413" s="650">
        <v>1</v>
      </c>
      <c r="S2413" s="666">
        <v>1</v>
      </c>
      <c r="T2413" s="731">
        <v>1</v>
      </c>
      <c r="U2413" s="689">
        <v>1</v>
      </c>
    </row>
    <row r="2414" spans="1:21" ht="14.4" customHeight="1" x14ac:dyDescent="0.3">
      <c r="A2414" s="649">
        <v>21</v>
      </c>
      <c r="B2414" s="650" t="s">
        <v>581</v>
      </c>
      <c r="C2414" s="650">
        <v>89301215</v>
      </c>
      <c r="D2414" s="729" t="s">
        <v>5560</v>
      </c>
      <c r="E2414" s="730" t="s">
        <v>3642</v>
      </c>
      <c r="F2414" s="650" t="s">
        <v>3625</v>
      </c>
      <c r="G2414" s="650" t="s">
        <v>4417</v>
      </c>
      <c r="H2414" s="650" t="s">
        <v>582</v>
      </c>
      <c r="I2414" s="650" t="s">
        <v>5396</v>
      </c>
      <c r="J2414" s="650" t="s">
        <v>5397</v>
      </c>
      <c r="K2414" s="650" t="s">
        <v>2833</v>
      </c>
      <c r="L2414" s="651">
        <v>236.01</v>
      </c>
      <c r="M2414" s="651">
        <v>708.03</v>
      </c>
      <c r="N2414" s="650">
        <v>3</v>
      </c>
      <c r="O2414" s="731">
        <v>1</v>
      </c>
      <c r="P2414" s="651">
        <v>708.03</v>
      </c>
      <c r="Q2414" s="666">
        <v>1</v>
      </c>
      <c r="R2414" s="650">
        <v>3</v>
      </c>
      <c r="S2414" s="666">
        <v>1</v>
      </c>
      <c r="T2414" s="731">
        <v>1</v>
      </c>
      <c r="U2414" s="689">
        <v>1</v>
      </c>
    </row>
    <row r="2415" spans="1:21" ht="14.4" customHeight="1" x14ac:dyDescent="0.3">
      <c r="A2415" s="649">
        <v>21</v>
      </c>
      <c r="B2415" s="650" t="s">
        <v>581</v>
      </c>
      <c r="C2415" s="650">
        <v>89301215</v>
      </c>
      <c r="D2415" s="729" t="s">
        <v>5560</v>
      </c>
      <c r="E2415" s="730" t="s">
        <v>3642</v>
      </c>
      <c r="F2415" s="650" t="s">
        <v>3625</v>
      </c>
      <c r="G2415" s="650" t="s">
        <v>3671</v>
      </c>
      <c r="H2415" s="650" t="s">
        <v>1839</v>
      </c>
      <c r="I2415" s="650" t="s">
        <v>2868</v>
      </c>
      <c r="J2415" s="650" t="s">
        <v>2018</v>
      </c>
      <c r="K2415" s="650" t="s">
        <v>2869</v>
      </c>
      <c r="L2415" s="651">
        <v>1166.47</v>
      </c>
      <c r="M2415" s="651">
        <v>2332.94</v>
      </c>
      <c r="N2415" s="650">
        <v>2</v>
      </c>
      <c r="O2415" s="731">
        <v>1</v>
      </c>
      <c r="P2415" s="651"/>
      <c r="Q2415" s="666">
        <v>0</v>
      </c>
      <c r="R2415" s="650"/>
      <c r="S2415" s="666">
        <v>0</v>
      </c>
      <c r="T2415" s="731"/>
      <c r="U2415" s="689">
        <v>0</v>
      </c>
    </row>
    <row r="2416" spans="1:21" ht="14.4" customHeight="1" x14ac:dyDescent="0.3">
      <c r="A2416" s="649">
        <v>21</v>
      </c>
      <c r="B2416" s="650" t="s">
        <v>581</v>
      </c>
      <c r="C2416" s="650">
        <v>89301215</v>
      </c>
      <c r="D2416" s="729" t="s">
        <v>5560</v>
      </c>
      <c r="E2416" s="730" t="s">
        <v>3642</v>
      </c>
      <c r="F2416" s="650" t="s">
        <v>3625</v>
      </c>
      <c r="G2416" s="650" t="s">
        <v>5519</v>
      </c>
      <c r="H2416" s="650" t="s">
        <v>582</v>
      </c>
      <c r="I2416" s="650" t="s">
        <v>1450</v>
      </c>
      <c r="J2416" s="650" t="s">
        <v>5520</v>
      </c>
      <c r="K2416" s="650" t="s">
        <v>5521</v>
      </c>
      <c r="L2416" s="651">
        <v>0</v>
      </c>
      <c r="M2416" s="651">
        <v>0</v>
      </c>
      <c r="N2416" s="650">
        <v>1</v>
      </c>
      <c r="O2416" s="731">
        <v>1</v>
      </c>
      <c r="P2416" s="651">
        <v>0</v>
      </c>
      <c r="Q2416" s="666"/>
      <c r="R2416" s="650">
        <v>1</v>
      </c>
      <c r="S2416" s="666">
        <v>1</v>
      </c>
      <c r="T2416" s="731">
        <v>1</v>
      </c>
      <c r="U2416" s="689">
        <v>1</v>
      </c>
    </row>
    <row r="2417" spans="1:21" ht="14.4" customHeight="1" x14ac:dyDescent="0.3">
      <c r="A2417" s="649">
        <v>21</v>
      </c>
      <c r="B2417" s="650" t="s">
        <v>581</v>
      </c>
      <c r="C2417" s="650">
        <v>89301215</v>
      </c>
      <c r="D2417" s="729" t="s">
        <v>5560</v>
      </c>
      <c r="E2417" s="730" t="s">
        <v>3642</v>
      </c>
      <c r="F2417" s="650" t="s">
        <v>3625</v>
      </c>
      <c r="G2417" s="650" t="s">
        <v>5522</v>
      </c>
      <c r="H2417" s="650" t="s">
        <v>582</v>
      </c>
      <c r="I2417" s="650" t="s">
        <v>3044</v>
      </c>
      <c r="J2417" s="650" t="s">
        <v>3045</v>
      </c>
      <c r="K2417" s="650" t="s">
        <v>5523</v>
      </c>
      <c r="L2417" s="651">
        <v>0</v>
      </c>
      <c r="M2417" s="651">
        <v>0</v>
      </c>
      <c r="N2417" s="650">
        <v>6</v>
      </c>
      <c r="O2417" s="731">
        <v>2</v>
      </c>
      <c r="P2417" s="651">
        <v>0</v>
      </c>
      <c r="Q2417" s="666"/>
      <c r="R2417" s="650">
        <v>2</v>
      </c>
      <c r="S2417" s="666">
        <v>0.33333333333333331</v>
      </c>
      <c r="T2417" s="731">
        <v>1</v>
      </c>
      <c r="U2417" s="689">
        <v>0.5</v>
      </c>
    </row>
    <row r="2418" spans="1:21" ht="14.4" customHeight="1" x14ac:dyDescent="0.3">
      <c r="A2418" s="649">
        <v>21</v>
      </c>
      <c r="B2418" s="650" t="s">
        <v>581</v>
      </c>
      <c r="C2418" s="650">
        <v>89301215</v>
      </c>
      <c r="D2418" s="729" t="s">
        <v>5560</v>
      </c>
      <c r="E2418" s="730" t="s">
        <v>3642</v>
      </c>
      <c r="F2418" s="650" t="s">
        <v>3625</v>
      </c>
      <c r="G2418" s="650" t="s">
        <v>5524</v>
      </c>
      <c r="H2418" s="650" t="s">
        <v>582</v>
      </c>
      <c r="I2418" s="650" t="s">
        <v>5525</v>
      </c>
      <c r="J2418" s="650" t="s">
        <v>5526</v>
      </c>
      <c r="K2418" s="650" t="s">
        <v>5527</v>
      </c>
      <c r="L2418" s="651">
        <v>0</v>
      </c>
      <c r="M2418" s="651">
        <v>0</v>
      </c>
      <c r="N2418" s="650">
        <v>1</v>
      </c>
      <c r="O2418" s="731">
        <v>0.5</v>
      </c>
      <c r="P2418" s="651">
        <v>0</v>
      </c>
      <c r="Q2418" s="666"/>
      <c r="R2418" s="650">
        <v>1</v>
      </c>
      <c r="S2418" s="666">
        <v>1</v>
      </c>
      <c r="T2418" s="731">
        <v>0.5</v>
      </c>
      <c r="U2418" s="689">
        <v>1</v>
      </c>
    </row>
    <row r="2419" spans="1:21" ht="14.4" customHeight="1" x14ac:dyDescent="0.3">
      <c r="A2419" s="649">
        <v>21</v>
      </c>
      <c r="B2419" s="650" t="s">
        <v>581</v>
      </c>
      <c r="C2419" s="650">
        <v>89301215</v>
      </c>
      <c r="D2419" s="729" t="s">
        <v>5560</v>
      </c>
      <c r="E2419" s="730" t="s">
        <v>3642</v>
      </c>
      <c r="F2419" s="650" t="s">
        <v>3625</v>
      </c>
      <c r="G2419" s="650" t="s">
        <v>3672</v>
      </c>
      <c r="H2419" s="650" t="s">
        <v>582</v>
      </c>
      <c r="I2419" s="650" t="s">
        <v>5528</v>
      </c>
      <c r="J2419" s="650" t="s">
        <v>5529</v>
      </c>
      <c r="K2419" s="650" t="s">
        <v>5530</v>
      </c>
      <c r="L2419" s="651">
        <v>0</v>
      </c>
      <c r="M2419" s="651">
        <v>0</v>
      </c>
      <c r="N2419" s="650">
        <v>1</v>
      </c>
      <c r="O2419" s="731">
        <v>0.5</v>
      </c>
      <c r="P2419" s="651">
        <v>0</v>
      </c>
      <c r="Q2419" s="666"/>
      <c r="R2419" s="650">
        <v>1</v>
      </c>
      <c r="S2419" s="666">
        <v>1</v>
      </c>
      <c r="T2419" s="731">
        <v>0.5</v>
      </c>
      <c r="U2419" s="689">
        <v>1</v>
      </c>
    </row>
    <row r="2420" spans="1:21" ht="14.4" customHeight="1" x14ac:dyDescent="0.3">
      <c r="A2420" s="649">
        <v>21</v>
      </c>
      <c r="B2420" s="650" t="s">
        <v>581</v>
      </c>
      <c r="C2420" s="650">
        <v>89301215</v>
      </c>
      <c r="D2420" s="729" t="s">
        <v>5560</v>
      </c>
      <c r="E2420" s="730" t="s">
        <v>3642</v>
      </c>
      <c r="F2420" s="650" t="s">
        <v>3625</v>
      </c>
      <c r="G2420" s="650" t="s">
        <v>3672</v>
      </c>
      <c r="H2420" s="650" t="s">
        <v>582</v>
      </c>
      <c r="I2420" s="650" t="s">
        <v>3673</v>
      </c>
      <c r="J2420" s="650" t="s">
        <v>3674</v>
      </c>
      <c r="K2420" s="650" t="s">
        <v>796</v>
      </c>
      <c r="L2420" s="651">
        <v>314.89999999999998</v>
      </c>
      <c r="M2420" s="651">
        <v>314.89999999999998</v>
      </c>
      <c r="N2420" s="650">
        <v>1</v>
      </c>
      <c r="O2420" s="731">
        <v>1</v>
      </c>
      <c r="P2420" s="651"/>
      <c r="Q2420" s="666">
        <v>0</v>
      </c>
      <c r="R2420" s="650"/>
      <c r="S2420" s="666">
        <v>0</v>
      </c>
      <c r="T2420" s="731"/>
      <c r="U2420" s="689">
        <v>0</v>
      </c>
    </row>
    <row r="2421" spans="1:21" ht="14.4" customHeight="1" x14ac:dyDescent="0.3">
      <c r="A2421" s="649">
        <v>21</v>
      </c>
      <c r="B2421" s="650" t="s">
        <v>581</v>
      </c>
      <c r="C2421" s="650">
        <v>89301215</v>
      </c>
      <c r="D2421" s="729" t="s">
        <v>5560</v>
      </c>
      <c r="E2421" s="730" t="s">
        <v>3642</v>
      </c>
      <c r="F2421" s="650" t="s">
        <v>3625</v>
      </c>
      <c r="G2421" s="650" t="s">
        <v>3669</v>
      </c>
      <c r="H2421" s="650" t="s">
        <v>1839</v>
      </c>
      <c r="I2421" s="650" t="s">
        <v>3685</v>
      </c>
      <c r="J2421" s="650" t="s">
        <v>3686</v>
      </c>
      <c r="K2421" s="650" t="s">
        <v>3687</v>
      </c>
      <c r="L2421" s="651">
        <v>1359.61</v>
      </c>
      <c r="M2421" s="651">
        <v>4078.83</v>
      </c>
      <c r="N2421" s="650">
        <v>3</v>
      </c>
      <c r="O2421" s="731">
        <v>1</v>
      </c>
      <c r="P2421" s="651">
        <v>4078.83</v>
      </c>
      <c r="Q2421" s="666">
        <v>1</v>
      </c>
      <c r="R2421" s="650">
        <v>3</v>
      </c>
      <c r="S2421" s="666">
        <v>1</v>
      </c>
      <c r="T2421" s="731">
        <v>1</v>
      </c>
      <c r="U2421" s="689">
        <v>1</v>
      </c>
    </row>
    <row r="2422" spans="1:21" ht="14.4" customHeight="1" x14ac:dyDescent="0.3">
      <c r="A2422" s="649">
        <v>21</v>
      </c>
      <c r="B2422" s="650" t="s">
        <v>581</v>
      </c>
      <c r="C2422" s="650">
        <v>89301215</v>
      </c>
      <c r="D2422" s="729" t="s">
        <v>5560</v>
      </c>
      <c r="E2422" s="730" t="s">
        <v>3642</v>
      </c>
      <c r="F2422" s="650" t="s">
        <v>3625</v>
      </c>
      <c r="G2422" s="650" t="s">
        <v>5531</v>
      </c>
      <c r="H2422" s="650" t="s">
        <v>582</v>
      </c>
      <c r="I2422" s="650" t="s">
        <v>5532</v>
      </c>
      <c r="J2422" s="650" t="s">
        <v>5533</v>
      </c>
      <c r="K2422" s="650" t="s">
        <v>612</v>
      </c>
      <c r="L2422" s="651">
        <v>216.16</v>
      </c>
      <c r="M2422" s="651">
        <v>432.32</v>
      </c>
      <c r="N2422" s="650">
        <v>2</v>
      </c>
      <c r="O2422" s="731">
        <v>1</v>
      </c>
      <c r="P2422" s="651">
        <v>432.32</v>
      </c>
      <c r="Q2422" s="666">
        <v>1</v>
      </c>
      <c r="R2422" s="650">
        <v>2</v>
      </c>
      <c r="S2422" s="666">
        <v>1</v>
      </c>
      <c r="T2422" s="731">
        <v>1</v>
      </c>
      <c r="U2422" s="689">
        <v>1</v>
      </c>
    </row>
    <row r="2423" spans="1:21" ht="14.4" customHeight="1" x14ac:dyDescent="0.3">
      <c r="A2423" s="649">
        <v>21</v>
      </c>
      <c r="B2423" s="650" t="s">
        <v>581</v>
      </c>
      <c r="C2423" s="650">
        <v>89301215</v>
      </c>
      <c r="D2423" s="729" t="s">
        <v>5560</v>
      </c>
      <c r="E2423" s="730" t="s">
        <v>3642</v>
      </c>
      <c r="F2423" s="650" t="s">
        <v>3625</v>
      </c>
      <c r="G2423" s="650" t="s">
        <v>4021</v>
      </c>
      <c r="H2423" s="650" t="s">
        <v>582</v>
      </c>
      <c r="I2423" s="650" t="s">
        <v>2792</v>
      </c>
      <c r="J2423" s="650" t="s">
        <v>2793</v>
      </c>
      <c r="K2423" s="650" t="s">
        <v>2794</v>
      </c>
      <c r="L2423" s="651">
        <v>542.1</v>
      </c>
      <c r="M2423" s="651">
        <v>542.1</v>
      </c>
      <c r="N2423" s="650">
        <v>1</v>
      </c>
      <c r="O2423" s="731">
        <v>1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21</v>
      </c>
      <c r="B2424" s="650" t="s">
        <v>581</v>
      </c>
      <c r="C2424" s="650">
        <v>89301215</v>
      </c>
      <c r="D2424" s="729" t="s">
        <v>5560</v>
      </c>
      <c r="E2424" s="730" t="s">
        <v>3642</v>
      </c>
      <c r="F2424" s="650" t="s">
        <v>3625</v>
      </c>
      <c r="G2424" s="650" t="s">
        <v>3805</v>
      </c>
      <c r="H2424" s="650" t="s">
        <v>582</v>
      </c>
      <c r="I2424" s="650" t="s">
        <v>1782</v>
      </c>
      <c r="J2424" s="650" t="s">
        <v>850</v>
      </c>
      <c r="K2424" s="650" t="s">
        <v>1165</v>
      </c>
      <c r="L2424" s="651">
        <v>113.37</v>
      </c>
      <c r="M2424" s="651">
        <v>453.48</v>
      </c>
      <c r="N2424" s="650">
        <v>4</v>
      </c>
      <c r="O2424" s="731">
        <v>3.5</v>
      </c>
      <c r="P2424" s="651">
        <v>226.74</v>
      </c>
      <c r="Q2424" s="666">
        <v>0.5</v>
      </c>
      <c r="R2424" s="650">
        <v>2</v>
      </c>
      <c r="S2424" s="666">
        <v>0.5</v>
      </c>
      <c r="T2424" s="731">
        <v>2</v>
      </c>
      <c r="U2424" s="689">
        <v>0.5714285714285714</v>
      </c>
    </row>
    <row r="2425" spans="1:21" ht="14.4" customHeight="1" x14ac:dyDescent="0.3">
      <c r="A2425" s="649">
        <v>21</v>
      </c>
      <c r="B2425" s="650" t="s">
        <v>581</v>
      </c>
      <c r="C2425" s="650">
        <v>89301215</v>
      </c>
      <c r="D2425" s="729" t="s">
        <v>5560</v>
      </c>
      <c r="E2425" s="730" t="s">
        <v>3642</v>
      </c>
      <c r="F2425" s="650" t="s">
        <v>3625</v>
      </c>
      <c r="G2425" s="650" t="s">
        <v>3805</v>
      </c>
      <c r="H2425" s="650" t="s">
        <v>582</v>
      </c>
      <c r="I2425" s="650" t="s">
        <v>849</v>
      </c>
      <c r="J2425" s="650" t="s">
        <v>850</v>
      </c>
      <c r="K2425" s="650" t="s">
        <v>851</v>
      </c>
      <c r="L2425" s="651">
        <v>56.69</v>
      </c>
      <c r="M2425" s="651">
        <v>56.69</v>
      </c>
      <c r="N2425" s="650">
        <v>1</v>
      </c>
      <c r="O2425" s="731">
        <v>1</v>
      </c>
      <c r="P2425" s="651">
        <v>56.69</v>
      </c>
      <c r="Q2425" s="666">
        <v>1</v>
      </c>
      <c r="R2425" s="650">
        <v>1</v>
      </c>
      <c r="S2425" s="666">
        <v>1</v>
      </c>
      <c r="T2425" s="731">
        <v>1</v>
      </c>
      <c r="U2425" s="689">
        <v>1</v>
      </c>
    </row>
    <row r="2426" spans="1:21" ht="14.4" customHeight="1" x14ac:dyDescent="0.3">
      <c r="A2426" s="649">
        <v>21</v>
      </c>
      <c r="B2426" s="650" t="s">
        <v>581</v>
      </c>
      <c r="C2426" s="650">
        <v>89301215</v>
      </c>
      <c r="D2426" s="729" t="s">
        <v>5560</v>
      </c>
      <c r="E2426" s="730" t="s">
        <v>3642</v>
      </c>
      <c r="F2426" s="650" t="s">
        <v>3625</v>
      </c>
      <c r="G2426" s="650" t="s">
        <v>3805</v>
      </c>
      <c r="H2426" s="650" t="s">
        <v>582</v>
      </c>
      <c r="I2426" s="650" t="s">
        <v>4624</v>
      </c>
      <c r="J2426" s="650" t="s">
        <v>4625</v>
      </c>
      <c r="K2426" s="650" t="s">
        <v>839</v>
      </c>
      <c r="L2426" s="651">
        <v>45.34</v>
      </c>
      <c r="M2426" s="651">
        <v>45.34</v>
      </c>
      <c r="N2426" s="650">
        <v>1</v>
      </c>
      <c r="O2426" s="731">
        <v>0.5</v>
      </c>
      <c r="P2426" s="651"/>
      <c r="Q2426" s="666">
        <v>0</v>
      </c>
      <c r="R2426" s="650"/>
      <c r="S2426" s="666">
        <v>0</v>
      </c>
      <c r="T2426" s="731"/>
      <c r="U2426" s="689">
        <v>0</v>
      </c>
    </row>
    <row r="2427" spans="1:21" ht="14.4" customHeight="1" x14ac:dyDescent="0.3">
      <c r="A2427" s="649">
        <v>21</v>
      </c>
      <c r="B2427" s="650" t="s">
        <v>581</v>
      </c>
      <c r="C2427" s="650">
        <v>89301215</v>
      </c>
      <c r="D2427" s="729" t="s">
        <v>5560</v>
      </c>
      <c r="E2427" s="730" t="s">
        <v>3642</v>
      </c>
      <c r="F2427" s="650" t="s">
        <v>3625</v>
      </c>
      <c r="G2427" s="650" t="s">
        <v>4627</v>
      </c>
      <c r="H2427" s="650" t="s">
        <v>1839</v>
      </c>
      <c r="I2427" s="650" t="s">
        <v>5286</v>
      </c>
      <c r="J2427" s="650" t="s">
        <v>3552</v>
      </c>
      <c r="K2427" s="650" t="s">
        <v>3521</v>
      </c>
      <c r="L2427" s="651">
        <v>112.36</v>
      </c>
      <c r="M2427" s="651">
        <v>224.72</v>
      </c>
      <c r="N2427" s="650">
        <v>2</v>
      </c>
      <c r="O2427" s="731">
        <v>1</v>
      </c>
      <c r="P2427" s="651"/>
      <c r="Q2427" s="666">
        <v>0</v>
      </c>
      <c r="R2427" s="650"/>
      <c r="S2427" s="666">
        <v>0</v>
      </c>
      <c r="T2427" s="731"/>
      <c r="U2427" s="689">
        <v>0</v>
      </c>
    </row>
    <row r="2428" spans="1:21" ht="14.4" customHeight="1" x14ac:dyDescent="0.3">
      <c r="A2428" s="649">
        <v>21</v>
      </c>
      <c r="B2428" s="650" t="s">
        <v>581</v>
      </c>
      <c r="C2428" s="650">
        <v>89301215</v>
      </c>
      <c r="D2428" s="729" t="s">
        <v>5560</v>
      </c>
      <c r="E2428" s="730" t="s">
        <v>3642</v>
      </c>
      <c r="F2428" s="650" t="s">
        <v>3625</v>
      </c>
      <c r="G2428" s="650" t="s">
        <v>4627</v>
      </c>
      <c r="H2428" s="650" t="s">
        <v>582</v>
      </c>
      <c r="I2428" s="650" t="s">
        <v>5534</v>
      </c>
      <c r="J2428" s="650" t="s">
        <v>3552</v>
      </c>
      <c r="K2428" s="650" t="s">
        <v>2457</v>
      </c>
      <c r="L2428" s="651">
        <v>224.71</v>
      </c>
      <c r="M2428" s="651">
        <v>224.71</v>
      </c>
      <c r="N2428" s="650">
        <v>1</v>
      </c>
      <c r="O2428" s="731">
        <v>1</v>
      </c>
      <c r="P2428" s="651"/>
      <c r="Q2428" s="666">
        <v>0</v>
      </c>
      <c r="R2428" s="650"/>
      <c r="S2428" s="666">
        <v>0</v>
      </c>
      <c r="T2428" s="731"/>
      <c r="U2428" s="689">
        <v>0</v>
      </c>
    </row>
    <row r="2429" spans="1:21" ht="14.4" customHeight="1" x14ac:dyDescent="0.3">
      <c r="A2429" s="649">
        <v>21</v>
      </c>
      <c r="B2429" s="650" t="s">
        <v>581</v>
      </c>
      <c r="C2429" s="650">
        <v>89301215</v>
      </c>
      <c r="D2429" s="729" t="s">
        <v>5560</v>
      </c>
      <c r="E2429" s="730" t="s">
        <v>3642</v>
      </c>
      <c r="F2429" s="650" t="s">
        <v>3625</v>
      </c>
      <c r="G2429" s="650" t="s">
        <v>4627</v>
      </c>
      <c r="H2429" s="650" t="s">
        <v>582</v>
      </c>
      <c r="I2429" s="650" t="s">
        <v>5535</v>
      </c>
      <c r="J2429" s="650" t="s">
        <v>5536</v>
      </c>
      <c r="K2429" s="650" t="s">
        <v>5537</v>
      </c>
      <c r="L2429" s="651">
        <v>0</v>
      </c>
      <c r="M2429" s="651">
        <v>0</v>
      </c>
      <c r="N2429" s="650">
        <v>2</v>
      </c>
      <c r="O2429" s="731">
        <v>0.5</v>
      </c>
      <c r="P2429" s="651"/>
      <c r="Q2429" s="666"/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21</v>
      </c>
      <c r="B2430" s="650" t="s">
        <v>581</v>
      </c>
      <c r="C2430" s="650">
        <v>89301215</v>
      </c>
      <c r="D2430" s="729" t="s">
        <v>5560</v>
      </c>
      <c r="E2430" s="730" t="s">
        <v>3642</v>
      </c>
      <c r="F2430" s="650" t="s">
        <v>3625</v>
      </c>
      <c r="G2430" s="650" t="s">
        <v>4033</v>
      </c>
      <c r="H2430" s="650" t="s">
        <v>582</v>
      </c>
      <c r="I2430" s="650" t="s">
        <v>5115</v>
      </c>
      <c r="J2430" s="650" t="s">
        <v>919</v>
      </c>
      <c r="K2430" s="650" t="s">
        <v>4922</v>
      </c>
      <c r="L2430" s="651">
        <v>330.74</v>
      </c>
      <c r="M2430" s="651">
        <v>661.48</v>
      </c>
      <c r="N2430" s="650">
        <v>2</v>
      </c>
      <c r="O2430" s="731">
        <v>2</v>
      </c>
      <c r="P2430" s="651"/>
      <c r="Q2430" s="666">
        <v>0</v>
      </c>
      <c r="R2430" s="650"/>
      <c r="S2430" s="666">
        <v>0</v>
      </c>
      <c r="T2430" s="731"/>
      <c r="U2430" s="689">
        <v>0</v>
      </c>
    </row>
    <row r="2431" spans="1:21" ht="14.4" customHeight="1" x14ac:dyDescent="0.3">
      <c r="A2431" s="649">
        <v>21</v>
      </c>
      <c r="B2431" s="650" t="s">
        <v>581</v>
      </c>
      <c r="C2431" s="650">
        <v>89301215</v>
      </c>
      <c r="D2431" s="729" t="s">
        <v>5560</v>
      </c>
      <c r="E2431" s="730" t="s">
        <v>3642</v>
      </c>
      <c r="F2431" s="650" t="s">
        <v>3625</v>
      </c>
      <c r="G2431" s="650" t="s">
        <v>4081</v>
      </c>
      <c r="H2431" s="650" t="s">
        <v>1839</v>
      </c>
      <c r="I2431" s="650" t="s">
        <v>5538</v>
      </c>
      <c r="J2431" s="650" t="s">
        <v>3570</v>
      </c>
      <c r="K2431" s="650" t="s">
        <v>1088</v>
      </c>
      <c r="L2431" s="651">
        <v>0</v>
      </c>
      <c r="M2431" s="651">
        <v>0</v>
      </c>
      <c r="N2431" s="650">
        <v>1</v>
      </c>
      <c r="O2431" s="731">
        <v>1</v>
      </c>
      <c r="P2431" s="651"/>
      <c r="Q2431" s="666"/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21</v>
      </c>
      <c r="B2432" s="650" t="s">
        <v>581</v>
      </c>
      <c r="C2432" s="650">
        <v>89301215</v>
      </c>
      <c r="D2432" s="729" t="s">
        <v>5560</v>
      </c>
      <c r="E2432" s="730" t="s">
        <v>3642</v>
      </c>
      <c r="F2432" s="650" t="s">
        <v>3625</v>
      </c>
      <c r="G2432" s="650" t="s">
        <v>4081</v>
      </c>
      <c r="H2432" s="650" t="s">
        <v>1839</v>
      </c>
      <c r="I2432" s="650" t="s">
        <v>4082</v>
      </c>
      <c r="J2432" s="650" t="s">
        <v>3571</v>
      </c>
      <c r="K2432" s="650" t="s">
        <v>2008</v>
      </c>
      <c r="L2432" s="651">
        <v>154.4</v>
      </c>
      <c r="M2432" s="651">
        <v>463.20000000000005</v>
      </c>
      <c r="N2432" s="650">
        <v>3</v>
      </c>
      <c r="O2432" s="731">
        <v>1</v>
      </c>
      <c r="P2432" s="651">
        <v>463.20000000000005</v>
      </c>
      <c r="Q2432" s="666">
        <v>1</v>
      </c>
      <c r="R2432" s="650">
        <v>3</v>
      </c>
      <c r="S2432" s="666">
        <v>1</v>
      </c>
      <c r="T2432" s="731">
        <v>1</v>
      </c>
      <c r="U2432" s="689">
        <v>1</v>
      </c>
    </row>
    <row r="2433" spans="1:21" ht="14.4" customHeight="1" x14ac:dyDescent="0.3">
      <c r="A2433" s="649">
        <v>21</v>
      </c>
      <c r="B2433" s="650" t="s">
        <v>581</v>
      </c>
      <c r="C2433" s="650">
        <v>89301215</v>
      </c>
      <c r="D2433" s="729" t="s">
        <v>5560</v>
      </c>
      <c r="E2433" s="730" t="s">
        <v>3642</v>
      </c>
      <c r="F2433" s="650" t="s">
        <v>3625</v>
      </c>
      <c r="G2433" s="650" t="s">
        <v>4081</v>
      </c>
      <c r="H2433" s="650" t="s">
        <v>1839</v>
      </c>
      <c r="I2433" s="650" t="s">
        <v>3003</v>
      </c>
      <c r="J2433" s="650" t="s">
        <v>3571</v>
      </c>
      <c r="K2433" s="650" t="s">
        <v>3572</v>
      </c>
      <c r="L2433" s="651">
        <v>514.67999999999995</v>
      </c>
      <c r="M2433" s="651">
        <v>3088.08</v>
      </c>
      <c r="N2433" s="650">
        <v>6</v>
      </c>
      <c r="O2433" s="731">
        <v>6</v>
      </c>
      <c r="P2433" s="651">
        <v>1544.04</v>
      </c>
      <c r="Q2433" s="666">
        <v>0.5</v>
      </c>
      <c r="R2433" s="650">
        <v>3</v>
      </c>
      <c r="S2433" s="666">
        <v>0.5</v>
      </c>
      <c r="T2433" s="731">
        <v>3</v>
      </c>
      <c r="U2433" s="689">
        <v>0.5</v>
      </c>
    </row>
    <row r="2434" spans="1:21" ht="14.4" customHeight="1" x14ac:dyDescent="0.3">
      <c r="A2434" s="649">
        <v>21</v>
      </c>
      <c r="B2434" s="650" t="s">
        <v>581</v>
      </c>
      <c r="C2434" s="650">
        <v>89301215</v>
      </c>
      <c r="D2434" s="729" t="s">
        <v>5560</v>
      </c>
      <c r="E2434" s="730" t="s">
        <v>3642</v>
      </c>
      <c r="F2434" s="650" t="s">
        <v>3625</v>
      </c>
      <c r="G2434" s="650" t="s">
        <v>4824</v>
      </c>
      <c r="H2434" s="650" t="s">
        <v>582</v>
      </c>
      <c r="I2434" s="650" t="s">
        <v>5539</v>
      </c>
      <c r="J2434" s="650" t="s">
        <v>5540</v>
      </c>
      <c r="K2434" s="650" t="s">
        <v>5440</v>
      </c>
      <c r="L2434" s="651">
        <v>14860.07</v>
      </c>
      <c r="M2434" s="651">
        <v>44580.21</v>
      </c>
      <c r="N2434" s="650">
        <v>3</v>
      </c>
      <c r="O2434" s="731">
        <v>0.5</v>
      </c>
      <c r="P2434" s="651">
        <v>44580.21</v>
      </c>
      <c r="Q2434" s="666">
        <v>1</v>
      </c>
      <c r="R2434" s="650">
        <v>3</v>
      </c>
      <c r="S2434" s="666">
        <v>1</v>
      </c>
      <c r="T2434" s="731">
        <v>0.5</v>
      </c>
      <c r="U2434" s="689">
        <v>1</v>
      </c>
    </row>
    <row r="2435" spans="1:21" ht="14.4" customHeight="1" x14ac:dyDescent="0.3">
      <c r="A2435" s="649">
        <v>21</v>
      </c>
      <c r="B2435" s="650" t="s">
        <v>581</v>
      </c>
      <c r="C2435" s="650">
        <v>89301215</v>
      </c>
      <c r="D2435" s="729" t="s">
        <v>5560</v>
      </c>
      <c r="E2435" s="730" t="s">
        <v>3642</v>
      </c>
      <c r="F2435" s="650" t="s">
        <v>3625</v>
      </c>
      <c r="G2435" s="650" t="s">
        <v>4824</v>
      </c>
      <c r="H2435" s="650" t="s">
        <v>582</v>
      </c>
      <c r="I2435" s="650" t="s">
        <v>5433</v>
      </c>
      <c r="J2435" s="650" t="s">
        <v>5432</v>
      </c>
      <c r="K2435" s="650" t="s">
        <v>4827</v>
      </c>
      <c r="L2435" s="651">
        <v>10614.34</v>
      </c>
      <c r="M2435" s="651">
        <v>10614.34</v>
      </c>
      <c r="N2435" s="650">
        <v>1</v>
      </c>
      <c r="O2435" s="731">
        <v>0.5</v>
      </c>
      <c r="P2435" s="651">
        <v>10614.34</v>
      </c>
      <c r="Q2435" s="666">
        <v>1</v>
      </c>
      <c r="R2435" s="650">
        <v>1</v>
      </c>
      <c r="S2435" s="666">
        <v>1</v>
      </c>
      <c r="T2435" s="731">
        <v>0.5</v>
      </c>
      <c r="U2435" s="689">
        <v>1</v>
      </c>
    </row>
    <row r="2436" spans="1:21" ht="14.4" customHeight="1" x14ac:dyDescent="0.3">
      <c r="A2436" s="649">
        <v>21</v>
      </c>
      <c r="B2436" s="650" t="s">
        <v>581</v>
      </c>
      <c r="C2436" s="650">
        <v>89301215</v>
      </c>
      <c r="D2436" s="729" t="s">
        <v>5560</v>
      </c>
      <c r="E2436" s="730" t="s">
        <v>3642</v>
      </c>
      <c r="F2436" s="650" t="s">
        <v>3625</v>
      </c>
      <c r="G2436" s="650" t="s">
        <v>3829</v>
      </c>
      <c r="H2436" s="650" t="s">
        <v>582</v>
      </c>
      <c r="I2436" s="650" t="s">
        <v>1112</v>
      </c>
      <c r="J2436" s="650" t="s">
        <v>946</v>
      </c>
      <c r="K2436" s="650" t="s">
        <v>3830</v>
      </c>
      <c r="L2436" s="651">
        <v>96.72</v>
      </c>
      <c r="M2436" s="651">
        <v>96.72</v>
      </c>
      <c r="N2436" s="650">
        <v>1</v>
      </c>
      <c r="O2436" s="731">
        <v>0.5</v>
      </c>
      <c r="P2436" s="651"/>
      <c r="Q2436" s="666">
        <v>0</v>
      </c>
      <c r="R2436" s="650"/>
      <c r="S2436" s="666">
        <v>0</v>
      </c>
      <c r="T2436" s="731"/>
      <c r="U2436" s="689">
        <v>0</v>
      </c>
    </row>
    <row r="2437" spans="1:21" ht="14.4" customHeight="1" x14ac:dyDescent="0.3">
      <c r="A2437" s="649">
        <v>21</v>
      </c>
      <c r="B2437" s="650" t="s">
        <v>581</v>
      </c>
      <c r="C2437" s="650">
        <v>89301215</v>
      </c>
      <c r="D2437" s="729" t="s">
        <v>5560</v>
      </c>
      <c r="E2437" s="730" t="s">
        <v>3642</v>
      </c>
      <c r="F2437" s="650" t="s">
        <v>3625</v>
      </c>
      <c r="G2437" s="650" t="s">
        <v>3832</v>
      </c>
      <c r="H2437" s="650" t="s">
        <v>582</v>
      </c>
      <c r="I2437" s="650" t="s">
        <v>5541</v>
      </c>
      <c r="J2437" s="650" t="s">
        <v>3834</v>
      </c>
      <c r="K2437" s="650" t="s">
        <v>1131</v>
      </c>
      <c r="L2437" s="651">
        <v>51.44</v>
      </c>
      <c r="M2437" s="651">
        <v>102.88</v>
      </c>
      <c r="N2437" s="650">
        <v>2</v>
      </c>
      <c r="O2437" s="731">
        <v>2</v>
      </c>
      <c r="P2437" s="651">
        <v>102.88</v>
      </c>
      <c r="Q2437" s="666">
        <v>1</v>
      </c>
      <c r="R2437" s="650">
        <v>2</v>
      </c>
      <c r="S2437" s="666">
        <v>1</v>
      </c>
      <c r="T2437" s="731">
        <v>2</v>
      </c>
      <c r="U2437" s="689">
        <v>1</v>
      </c>
    </row>
    <row r="2438" spans="1:21" ht="14.4" customHeight="1" x14ac:dyDescent="0.3">
      <c r="A2438" s="649">
        <v>21</v>
      </c>
      <c r="B2438" s="650" t="s">
        <v>581</v>
      </c>
      <c r="C2438" s="650">
        <v>89301215</v>
      </c>
      <c r="D2438" s="729" t="s">
        <v>5560</v>
      </c>
      <c r="E2438" s="730" t="s">
        <v>3642</v>
      </c>
      <c r="F2438" s="650" t="s">
        <v>3625</v>
      </c>
      <c r="G2438" s="650" t="s">
        <v>4393</v>
      </c>
      <c r="H2438" s="650" t="s">
        <v>582</v>
      </c>
      <c r="I2438" s="650" t="s">
        <v>2497</v>
      </c>
      <c r="J2438" s="650" t="s">
        <v>2498</v>
      </c>
      <c r="K2438" s="650" t="s">
        <v>1211</v>
      </c>
      <c r="L2438" s="651">
        <v>286.63</v>
      </c>
      <c r="M2438" s="651">
        <v>286.63</v>
      </c>
      <c r="N2438" s="650">
        <v>1</v>
      </c>
      <c r="O2438" s="731">
        <v>1</v>
      </c>
      <c r="P2438" s="651">
        <v>286.63</v>
      </c>
      <c r="Q2438" s="666">
        <v>1</v>
      </c>
      <c r="R2438" s="650">
        <v>1</v>
      </c>
      <c r="S2438" s="666">
        <v>1</v>
      </c>
      <c r="T2438" s="731">
        <v>1</v>
      </c>
      <c r="U2438" s="689">
        <v>1</v>
      </c>
    </row>
    <row r="2439" spans="1:21" ht="14.4" customHeight="1" x14ac:dyDescent="0.3">
      <c r="A2439" s="649">
        <v>21</v>
      </c>
      <c r="B2439" s="650" t="s">
        <v>581</v>
      </c>
      <c r="C2439" s="650">
        <v>89301215</v>
      </c>
      <c r="D2439" s="729" t="s">
        <v>5560</v>
      </c>
      <c r="E2439" s="730" t="s">
        <v>3642</v>
      </c>
      <c r="F2439" s="650" t="s">
        <v>3625</v>
      </c>
      <c r="G2439" s="650" t="s">
        <v>4393</v>
      </c>
      <c r="H2439" s="650" t="s">
        <v>582</v>
      </c>
      <c r="I2439" s="650" t="s">
        <v>5542</v>
      </c>
      <c r="J2439" s="650" t="s">
        <v>2464</v>
      </c>
      <c r="K2439" s="650" t="s">
        <v>762</v>
      </c>
      <c r="L2439" s="651">
        <v>0</v>
      </c>
      <c r="M2439" s="651">
        <v>0</v>
      </c>
      <c r="N2439" s="650">
        <v>2</v>
      </c>
      <c r="O2439" s="731">
        <v>1</v>
      </c>
      <c r="P2439" s="651"/>
      <c r="Q2439" s="666"/>
      <c r="R2439" s="650"/>
      <c r="S2439" s="666">
        <v>0</v>
      </c>
      <c r="T2439" s="731"/>
      <c r="U2439" s="689">
        <v>0</v>
      </c>
    </row>
    <row r="2440" spans="1:21" ht="14.4" customHeight="1" x14ac:dyDescent="0.3">
      <c r="A2440" s="649">
        <v>21</v>
      </c>
      <c r="B2440" s="650" t="s">
        <v>581</v>
      </c>
      <c r="C2440" s="650">
        <v>89301215</v>
      </c>
      <c r="D2440" s="729" t="s">
        <v>5560</v>
      </c>
      <c r="E2440" s="730" t="s">
        <v>3642</v>
      </c>
      <c r="F2440" s="650" t="s">
        <v>3625</v>
      </c>
      <c r="G2440" s="650" t="s">
        <v>3836</v>
      </c>
      <c r="H2440" s="650" t="s">
        <v>582</v>
      </c>
      <c r="I2440" s="650" t="s">
        <v>4324</v>
      </c>
      <c r="J2440" s="650" t="s">
        <v>4323</v>
      </c>
      <c r="K2440" s="650" t="s">
        <v>980</v>
      </c>
      <c r="L2440" s="651">
        <v>0</v>
      </c>
      <c r="M2440" s="651">
        <v>0</v>
      </c>
      <c r="N2440" s="650">
        <v>3</v>
      </c>
      <c r="O2440" s="731">
        <v>2.5</v>
      </c>
      <c r="P2440" s="651">
        <v>0</v>
      </c>
      <c r="Q2440" s="666"/>
      <c r="R2440" s="650">
        <v>1</v>
      </c>
      <c r="S2440" s="666">
        <v>0.33333333333333331</v>
      </c>
      <c r="T2440" s="731">
        <v>1</v>
      </c>
      <c r="U2440" s="689">
        <v>0.4</v>
      </c>
    </row>
    <row r="2441" spans="1:21" ht="14.4" customHeight="1" x14ac:dyDescent="0.3">
      <c r="A2441" s="649">
        <v>21</v>
      </c>
      <c r="B2441" s="650" t="s">
        <v>581</v>
      </c>
      <c r="C2441" s="650">
        <v>89301215</v>
      </c>
      <c r="D2441" s="729" t="s">
        <v>5560</v>
      </c>
      <c r="E2441" s="730" t="s">
        <v>3642</v>
      </c>
      <c r="F2441" s="650" t="s">
        <v>3625</v>
      </c>
      <c r="G2441" s="650" t="s">
        <v>3836</v>
      </c>
      <c r="H2441" s="650" t="s">
        <v>582</v>
      </c>
      <c r="I2441" s="650" t="s">
        <v>4328</v>
      </c>
      <c r="J2441" s="650" t="s">
        <v>4326</v>
      </c>
      <c r="K2441" s="650" t="s">
        <v>1903</v>
      </c>
      <c r="L2441" s="651">
        <v>0</v>
      </c>
      <c r="M2441" s="651">
        <v>0</v>
      </c>
      <c r="N2441" s="650">
        <v>2</v>
      </c>
      <c r="O2441" s="731">
        <v>1</v>
      </c>
      <c r="P2441" s="651">
        <v>0</v>
      </c>
      <c r="Q2441" s="666"/>
      <c r="R2441" s="650">
        <v>2</v>
      </c>
      <c r="S2441" s="666">
        <v>1</v>
      </c>
      <c r="T2441" s="731">
        <v>1</v>
      </c>
      <c r="U2441" s="689">
        <v>1</v>
      </c>
    </row>
    <row r="2442" spans="1:21" ht="14.4" customHeight="1" x14ac:dyDescent="0.3">
      <c r="A2442" s="649">
        <v>21</v>
      </c>
      <c r="B2442" s="650" t="s">
        <v>581</v>
      </c>
      <c r="C2442" s="650">
        <v>89301215</v>
      </c>
      <c r="D2442" s="729" t="s">
        <v>5560</v>
      </c>
      <c r="E2442" s="730" t="s">
        <v>3642</v>
      </c>
      <c r="F2442" s="650" t="s">
        <v>3625</v>
      </c>
      <c r="G2442" s="650" t="s">
        <v>3836</v>
      </c>
      <c r="H2442" s="650" t="s">
        <v>582</v>
      </c>
      <c r="I2442" s="650" t="s">
        <v>4397</v>
      </c>
      <c r="J2442" s="650" t="s">
        <v>4323</v>
      </c>
      <c r="K2442" s="650" t="s">
        <v>980</v>
      </c>
      <c r="L2442" s="651">
        <v>0</v>
      </c>
      <c r="M2442" s="651">
        <v>0</v>
      </c>
      <c r="N2442" s="650">
        <v>1</v>
      </c>
      <c r="O2442" s="731">
        <v>1</v>
      </c>
      <c r="P2442" s="651">
        <v>0</v>
      </c>
      <c r="Q2442" s="666"/>
      <c r="R2442" s="650">
        <v>1</v>
      </c>
      <c r="S2442" s="666">
        <v>1</v>
      </c>
      <c r="T2442" s="731">
        <v>1</v>
      </c>
      <c r="U2442" s="689">
        <v>1</v>
      </c>
    </row>
    <row r="2443" spans="1:21" ht="14.4" customHeight="1" x14ac:dyDescent="0.3">
      <c r="A2443" s="649">
        <v>21</v>
      </c>
      <c r="B2443" s="650" t="s">
        <v>581</v>
      </c>
      <c r="C2443" s="650">
        <v>89301215</v>
      </c>
      <c r="D2443" s="729" t="s">
        <v>5560</v>
      </c>
      <c r="E2443" s="730" t="s">
        <v>3642</v>
      </c>
      <c r="F2443" s="650" t="s">
        <v>3627</v>
      </c>
      <c r="G2443" s="650" t="s">
        <v>4058</v>
      </c>
      <c r="H2443" s="650" t="s">
        <v>582</v>
      </c>
      <c r="I2443" s="650" t="s">
        <v>4778</v>
      </c>
      <c r="J2443" s="650" t="s">
        <v>3640</v>
      </c>
      <c r="K2443" s="650"/>
      <c r="L2443" s="651">
        <v>0</v>
      </c>
      <c r="M2443" s="651">
        <v>0</v>
      </c>
      <c r="N2443" s="650">
        <v>1</v>
      </c>
      <c r="O2443" s="731">
        <v>1</v>
      </c>
      <c r="P2443" s="651">
        <v>0</v>
      </c>
      <c r="Q2443" s="666"/>
      <c r="R2443" s="650">
        <v>1</v>
      </c>
      <c r="S2443" s="666">
        <v>1</v>
      </c>
      <c r="T2443" s="731">
        <v>1</v>
      </c>
      <c r="U2443" s="689">
        <v>1</v>
      </c>
    </row>
    <row r="2444" spans="1:21" ht="14.4" customHeight="1" x14ac:dyDescent="0.3">
      <c r="A2444" s="649">
        <v>21</v>
      </c>
      <c r="B2444" s="650" t="s">
        <v>581</v>
      </c>
      <c r="C2444" s="650">
        <v>89301215</v>
      </c>
      <c r="D2444" s="729" t="s">
        <v>5560</v>
      </c>
      <c r="E2444" s="730" t="s">
        <v>3642</v>
      </c>
      <c r="F2444" s="650" t="s">
        <v>3627</v>
      </c>
      <c r="G2444" s="650" t="s">
        <v>5327</v>
      </c>
      <c r="H2444" s="650" t="s">
        <v>582</v>
      </c>
      <c r="I2444" s="650" t="s">
        <v>5460</v>
      </c>
      <c r="J2444" s="650" t="s">
        <v>5461</v>
      </c>
      <c r="K2444" s="650" t="s">
        <v>5462</v>
      </c>
      <c r="L2444" s="651">
        <v>741</v>
      </c>
      <c r="M2444" s="651">
        <v>1482</v>
      </c>
      <c r="N2444" s="650">
        <v>2</v>
      </c>
      <c r="O2444" s="731">
        <v>1</v>
      </c>
      <c r="P2444" s="651"/>
      <c r="Q2444" s="666">
        <v>0</v>
      </c>
      <c r="R2444" s="650"/>
      <c r="S2444" s="666">
        <v>0</v>
      </c>
      <c r="T2444" s="731"/>
      <c r="U2444" s="689">
        <v>0</v>
      </c>
    </row>
    <row r="2445" spans="1:21" ht="14.4" customHeight="1" x14ac:dyDescent="0.3">
      <c r="A2445" s="649">
        <v>21</v>
      </c>
      <c r="B2445" s="650" t="s">
        <v>581</v>
      </c>
      <c r="C2445" s="650">
        <v>89301215</v>
      </c>
      <c r="D2445" s="729" t="s">
        <v>5560</v>
      </c>
      <c r="E2445" s="730" t="s">
        <v>3642</v>
      </c>
      <c r="F2445" s="650" t="s">
        <v>3627</v>
      </c>
      <c r="G2445" s="650" t="s">
        <v>3844</v>
      </c>
      <c r="H2445" s="650" t="s">
        <v>582</v>
      </c>
      <c r="I2445" s="650" t="s">
        <v>3845</v>
      </c>
      <c r="J2445" s="650" t="s">
        <v>3846</v>
      </c>
      <c r="K2445" s="650" t="s">
        <v>3847</v>
      </c>
      <c r="L2445" s="651">
        <v>1267.1199999999999</v>
      </c>
      <c r="M2445" s="651">
        <v>2534.2399999999998</v>
      </c>
      <c r="N2445" s="650">
        <v>2</v>
      </c>
      <c r="O2445" s="731">
        <v>2</v>
      </c>
      <c r="P2445" s="651">
        <v>1267.1199999999999</v>
      </c>
      <c r="Q2445" s="666">
        <v>0.5</v>
      </c>
      <c r="R2445" s="650">
        <v>1</v>
      </c>
      <c r="S2445" s="666">
        <v>0.5</v>
      </c>
      <c r="T2445" s="731">
        <v>1</v>
      </c>
      <c r="U2445" s="689">
        <v>0.5</v>
      </c>
    </row>
    <row r="2446" spans="1:21" ht="14.4" customHeight="1" x14ac:dyDescent="0.3">
      <c r="A2446" s="649">
        <v>21</v>
      </c>
      <c r="B2446" s="650" t="s">
        <v>581</v>
      </c>
      <c r="C2446" s="650">
        <v>89301215</v>
      </c>
      <c r="D2446" s="729" t="s">
        <v>5560</v>
      </c>
      <c r="E2446" s="730" t="s">
        <v>3649</v>
      </c>
      <c r="F2446" s="650" t="s">
        <v>3625</v>
      </c>
      <c r="G2446" s="650" t="s">
        <v>3677</v>
      </c>
      <c r="H2446" s="650" t="s">
        <v>582</v>
      </c>
      <c r="I2446" s="650" t="s">
        <v>695</v>
      </c>
      <c r="J2446" s="650" t="s">
        <v>696</v>
      </c>
      <c r="K2446" s="650" t="s">
        <v>3678</v>
      </c>
      <c r="L2446" s="651">
        <v>85.72</v>
      </c>
      <c r="M2446" s="651">
        <v>85.72</v>
      </c>
      <c r="N2446" s="650">
        <v>1</v>
      </c>
      <c r="O2446" s="731">
        <v>0.5</v>
      </c>
      <c r="P2446" s="651">
        <v>85.72</v>
      </c>
      <c r="Q2446" s="666">
        <v>1</v>
      </c>
      <c r="R2446" s="650">
        <v>1</v>
      </c>
      <c r="S2446" s="666">
        <v>1</v>
      </c>
      <c r="T2446" s="731">
        <v>0.5</v>
      </c>
      <c r="U2446" s="689">
        <v>1</v>
      </c>
    </row>
    <row r="2447" spans="1:21" ht="14.4" customHeight="1" x14ac:dyDescent="0.3">
      <c r="A2447" s="649">
        <v>21</v>
      </c>
      <c r="B2447" s="650" t="s">
        <v>581</v>
      </c>
      <c r="C2447" s="650">
        <v>89301215</v>
      </c>
      <c r="D2447" s="729" t="s">
        <v>5560</v>
      </c>
      <c r="E2447" s="730" t="s">
        <v>3649</v>
      </c>
      <c r="F2447" s="650" t="s">
        <v>3625</v>
      </c>
      <c r="G2447" s="650" t="s">
        <v>4362</v>
      </c>
      <c r="H2447" s="650" t="s">
        <v>582</v>
      </c>
      <c r="I2447" s="650" t="s">
        <v>710</v>
      </c>
      <c r="J2447" s="650" t="s">
        <v>711</v>
      </c>
      <c r="K2447" s="650" t="s">
        <v>4363</v>
      </c>
      <c r="L2447" s="651">
        <v>26.17</v>
      </c>
      <c r="M2447" s="651">
        <v>26.17</v>
      </c>
      <c r="N2447" s="650">
        <v>1</v>
      </c>
      <c r="O2447" s="731">
        <v>1</v>
      </c>
      <c r="P2447" s="651">
        <v>26.17</v>
      </c>
      <c r="Q2447" s="666">
        <v>1</v>
      </c>
      <c r="R2447" s="650">
        <v>1</v>
      </c>
      <c r="S2447" s="666">
        <v>1</v>
      </c>
      <c r="T2447" s="731">
        <v>1</v>
      </c>
      <c r="U2447" s="689">
        <v>1</v>
      </c>
    </row>
    <row r="2448" spans="1:21" ht="14.4" customHeight="1" x14ac:dyDescent="0.3">
      <c r="A2448" s="649">
        <v>21</v>
      </c>
      <c r="B2448" s="650" t="s">
        <v>581</v>
      </c>
      <c r="C2448" s="650">
        <v>89301215</v>
      </c>
      <c r="D2448" s="729" t="s">
        <v>5560</v>
      </c>
      <c r="E2448" s="730" t="s">
        <v>3649</v>
      </c>
      <c r="F2448" s="650" t="s">
        <v>3625</v>
      </c>
      <c r="G2448" s="650" t="s">
        <v>3832</v>
      </c>
      <c r="H2448" s="650" t="s">
        <v>582</v>
      </c>
      <c r="I2448" s="650" t="s">
        <v>3833</v>
      </c>
      <c r="J2448" s="650" t="s">
        <v>3834</v>
      </c>
      <c r="K2448" s="650" t="s">
        <v>1233</v>
      </c>
      <c r="L2448" s="651">
        <v>102.89</v>
      </c>
      <c r="M2448" s="651">
        <v>102.89</v>
      </c>
      <c r="N2448" s="650">
        <v>1</v>
      </c>
      <c r="O2448" s="731">
        <v>0.5</v>
      </c>
      <c r="P2448" s="651">
        <v>102.89</v>
      </c>
      <c r="Q2448" s="666">
        <v>1</v>
      </c>
      <c r="R2448" s="650">
        <v>1</v>
      </c>
      <c r="S2448" s="666">
        <v>1</v>
      </c>
      <c r="T2448" s="731">
        <v>0.5</v>
      </c>
      <c r="U2448" s="689">
        <v>1</v>
      </c>
    </row>
    <row r="2449" spans="1:21" ht="14.4" customHeight="1" x14ac:dyDescent="0.3">
      <c r="A2449" s="649">
        <v>21</v>
      </c>
      <c r="B2449" s="650" t="s">
        <v>581</v>
      </c>
      <c r="C2449" s="650">
        <v>89301215</v>
      </c>
      <c r="D2449" s="729" t="s">
        <v>5560</v>
      </c>
      <c r="E2449" s="730" t="s">
        <v>3649</v>
      </c>
      <c r="F2449" s="650" t="s">
        <v>3627</v>
      </c>
      <c r="G2449" s="650" t="s">
        <v>3844</v>
      </c>
      <c r="H2449" s="650" t="s">
        <v>582</v>
      </c>
      <c r="I2449" s="650" t="s">
        <v>3896</v>
      </c>
      <c r="J2449" s="650" t="s">
        <v>3897</v>
      </c>
      <c r="K2449" s="650" t="s">
        <v>3898</v>
      </c>
      <c r="L2449" s="651">
        <v>1000</v>
      </c>
      <c r="M2449" s="651">
        <v>1000</v>
      </c>
      <c r="N2449" s="650">
        <v>1</v>
      </c>
      <c r="O2449" s="731">
        <v>1</v>
      </c>
      <c r="P2449" s="651"/>
      <c r="Q2449" s="666">
        <v>0</v>
      </c>
      <c r="R2449" s="650"/>
      <c r="S2449" s="666">
        <v>0</v>
      </c>
      <c r="T2449" s="731"/>
      <c r="U2449" s="689">
        <v>0</v>
      </c>
    </row>
    <row r="2450" spans="1:21" ht="14.4" customHeight="1" x14ac:dyDescent="0.3">
      <c r="A2450" s="649">
        <v>21</v>
      </c>
      <c r="B2450" s="650" t="s">
        <v>581</v>
      </c>
      <c r="C2450" s="650">
        <v>89301215</v>
      </c>
      <c r="D2450" s="729" t="s">
        <v>5560</v>
      </c>
      <c r="E2450" s="730" t="s">
        <v>3656</v>
      </c>
      <c r="F2450" s="650" t="s">
        <v>3625</v>
      </c>
      <c r="G2450" s="650" t="s">
        <v>3700</v>
      </c>
      <c r="H2450" s="650" t="s">
        <v>582</v>
      </c>
      <c r="I2450" s="650" t="s">
        <v>930</v>
      </c>
      <c r="J2450" s="650" t="s">
        <v>4092</v>
      </c>
      <c r="K2450" s="650" t="s">
        <v>4093</v>
      </c>
      <c r="L2450" s="651">
        <v>0</v>
      </c>
      <c r="M2450" s="651">
        <v>0</v>
      </c>
      <c r="N2450" s="650">
        <v>2</v>
      </c>
      <c r="O2450" s="731">
        <v>2</v>
      </c>
      <c r="P2450" s="651"/>
      <c r="Q2450" s="666"/>
      <c r="R2450" s="650"/>
      <c r="S2450" s="666">
        <v>0</v>
      </c>
      <c r="T2450" s="731"/>
      <c r="U2450" s="689">
        <v>0</v>
      </c>
    </row>
    <row r="2451" spans="1:21" ht="14.4" customHeight="1" x14ac:dyDescent="0.3">
      <c r="A2451" s="649">
        <v>21</v>
      </c>
      <c r="B2451" s="650" t="s">
        <v>581</v>
      </c>
      <c r="C2451" s="650">
        <v>89301215</v>
      </c>
      <c r="D2451" s="729" t="s">
        <v>5560</v>
      </c>
      <c r="E2451" s="730" t="s">
        <v>3656</v>
      </c>
      <c r="F2451" s="650" t="s">
        <v>3625</v>
      </c>
      <c r="G2451" s="650" t="s">
        <v>3710</v>
      </c>
      <c r="H2451" s="650" t="s">
        <v>582</v>
      </c>
      <c r="I2451" s="650" t="s">
        <v>1326</v>
      </c>
      <c r="J2451" s="650" t="s">
        <v>1327</v>
      </c>
      <c r="K2451" s="650" t="s">
        <v>1328</v>
      </c>
      <c r="L2451" s="651">
        <v>359.63</v>
      </c>
      <c r="M2451" s="651">
        <v>359.63</v>
      </c>
      <c r="N2451" s="650">
        <v>1</v>
      </c>
      <c r="O2451" s="731">
        <v>0.5</v>
      </c>
      <c r="P2451" s="651">
        <v>359.63</v>
      </c>
      <c r="Q2451" s="666">
        <v>1</v>
      </c>
      <c r="R2451" s="650">
        <v>1</v>
      </c>
      <c r="S2451" s="666">
        <v>1</v>
      </c>
      <c r="T2451" s="731">
        <v>0.5</v>
      </c>
      <c r="U2451" s="689">
        <v>1</v>
      </c>
    </row>
    <row r="2452" spans="1:21" ht="14.4" customHeight="1" x14ac:dyDescent="0.3">
      <c r="A2452" s="649">
        <v>21</v>
      </c>
      <c r="B2452" s="650" t="s">
        <v>581</v>
      </c>
      <c r="C2452" s="650">
        <v>89301215</v>
      </c>
      <c r="D2452" s="729" t="s">
        <v>5560</v>
      </c>
      <c r="E2452" s="730" t="s">
        <v>3656</v>
      </c>
      <c r="F2452" s="650" t="s">
        <v>3625</v>
      </c>
      <c r="G2452" s="650" t="s">
        <v>3710</v>
      </c>
      <c r="H2452" s="650" t="s">
        <v>582</v>
      </c>
      <c r="I2452" s="650" t="s">
        <v>3711</v>
      </c>
      <c r="J2452" s="650" t="s">
        <v>1327</v>
      </c>
      <c r="K2452" s="650" t="s">
        <v>1975</v>
      </c>
      <c r="L2452" s="651">
        <v>0</v>
      </c>
      <c r="M2452" s="651">
        <v>0</v>
      </c>
      <c r="N2452" s="650">
        <v>1</v>
      </c>
      <c r="O2452" s="731">
        <v>1</v>
      </c>
      <c r="P2452" s="651">
        <v>0</v>
      </c>
      <c r="Q2452" s="666"/>
      <c r="R2452" s="650">
        <v>1</v>
      </c>
      <c r="S2452" s="666">
        <v>1</v>
      </c>
      <c r="T2452" s="731">
        <v>1</v>
      </c>
      <c r="U2452" s="689">
        <v>1</v>
      </c>
    </row>
    <row r="2453" spans="1:21" ht="14.4" customHeight="1" x14ac:dyDescent="0.3">
      <c r="A2453" s="649">
        <v>21</v>
      </c>
      <c r="B2453" s="650" t="s">
        <v>581</v>
      </c>
      <c r="C2453" s="650">
        <v>89301215</v>
      </c>
      <c r="D2453" s="729" t="s">
        <v>5560</v>
      </c>
      <c r="E2453" s="730" t="s">
        <v>3656</v>
      </c>
      <c r="F2453" s="650" t="s">
        <v>3625</v>
      </c>
      <c r="G2453" s="650" t="s">
        <v>4409</v>
      </c>
      <c r="H2453" s="650" t="s">
        <v>582</v>
      </c>
      <c r="I2453" s="650" t="s">
        <v>2405</v>
      </c>
      <c r="J2453" s="650" t="s">
        <v>2435</v>
      </c>
      <c r="K2453" s="650" t="s">
        <v>4410</v>
      </c>
      <c r="L2453" s="651">
        <v>128.9</v>
      </c>
      <c r="M2453" s="651">
        <v>128.9</v>
      </c>
      <c r="N2453" s="650">
        <v>1</v>
      </c>
      <c r="O2453" s="731">
        <v>1</v>
      </c>
      <c r="P2453" s="651"/>
      <c r="Q2453" s="666">
        <v>0</v>
      </c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21</v>
      </c>
      <c r="B2454" s="650" t="s">
        <v>581</v>
      </c>
      <c r="C2454" s="650">
        <v>89301215</v>
      </c>
      <c r="D2454" s="729" t="s">
        <v>5560</v>
      </c>
      <c r="E2454" s="730" t="s">
        <v>3656</v>
      </c>
      <c r="F2454" s="650" t="s">
        <v>3625</v>
      </c>
      <c r="G2454" s="650" t="s">
        <v>4553</v>
      </c>
      <c r="H2454" s="650" t="s">
        <v>582</v>
      </c>
      <c r="I2454" s="650" t="s">
        <v>1170</v>
      </c>
      <c r="J2454" s="650" t="s">
        <v>1171</v>
      </c>
      <c r="K2454" s="650" t="s">
        <v>4355</v>
      </c>
      <c r="L2454" s="651">
        <v>63.67</v>
      </c>
      <c r="M2454" s="651">
        <v>63.67</v>
      </c>
      <c r="N2454" s="650">
        <v>1</v>
      </c>
      <c r="O2454" s="731">
        <v>1</v>
      </c>
      <c r="P2454" s="651">
        <v>63.67</v>
      </c>
      <c r="Q2454" s="666">
        <v>1</v>
      </c>
      <c r="R2454" s="650">
        <v>1</v>
      </c>
      <c r="S2454" s="666">
        <v>1</v>
      </c>
      <c r="T2454" s="731">
        <v>1</v>
      </c>
      <c r="U2454" s="689">
        <v>1</v>
      </c>
    </row>
    <row r="2455" spans="1:21" ht="14.4" customHeight="1" x14ac:dyDescent="0.3">
      <c r="A2455" s="649">
        <v>21</v>
      </c>
      <c r="B2455" s="650" t="s">
        <v>581</v>
      </c>
      <c r="C2455" s="650">
        <v>89301215</v>
      </c>
      <c r="D2455" s="729" t="s">
        <v>5560</v>
      </c>
      <c r="E2455" s="730" t="s">
        <v>3656</v>
      </c>
      <c r="F2455" s="650" t="s">
        <v>3625</v>
      </c>
      <c r="G2455" s="650" t="s">
        <v>3767</v>
      </c>
      <c r="H2455" s="650" t="s">
        <v>582</v>
      </c>
      <c r="I2455" s="650" t="s">
        <v>3768</v>
      </c>
      <c r="J2455" s="650" t="s">
        <v>3769</v>
      </c>
      <c r="K2455" s="650" t="s">
        <v>3770</v>
      </c>
      <c r="L2455" s="651">
        <v>1172.22</v>
      </c>
      <c r="M2455" s="651">
        <v>1172.22</v>
      </c>
      <c r="N2455" s="650">
        <v>1</v>
      </c>
      <c r="O2455" s="731">
        <v>1</v>
      </c>
      <c r="P2455" s="651"/>
      <c r="Q2455" s="666">
        <v>0</v>
      </c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21</v>
      </c>
      <c r="B2456" s="650" t="s">
        <v>581</v>
      </c>
      <c r="C2456" s="650">
        <v>89301215</v>
      </c>
      <c r="D2456" s="729" t="s">
        <v>5560</v>
      </c>
      <c r="E2456" s="730" t="s">
        <v>3656</v>
      </c>
      <c r="F2456" s="650" t="s">
        <v>3625</v>
      </c>
      <c r="G2456" s="650" t="s">
        <v>4586</v>
      </c>
      <c r="H2456" s="650" t="s">
        <v>582</v>
      </c>
      <c r="I2456" s="650" t="s">
        <v>1068</v>
      </c>
      <c r="J2456" s="650" t="s">
        <v>1069</v>
      </c>
      <c r="K2456" s="650" t="s">
        <v>1070</v>
      </c>
      <c r="L2456" s="651">
        <v>49.79</v>
      </c>
      <c r="M2456" s="651">
        <v>99.58</v>
      </c>
      <c r="N2456" s="650">
        <v>2</v>
      </c>
      <c r="O2456" s="731">
        <v>2</v>
      </c>
      <c r="P2456" s="651">
        <v>49.79</v>
      </c>
      <c r="Q2456" s="666">
        <v>0.5</v>
      </c>
      <c r="R2456" s="650">
        <v>1</v>
      </c>
      <c r="S2456" s="666">
        <v>0.5</v>
      </c>
      <c r="T2456" s="731">
        <v>1</v>
      </c>
      <c r="U2456" s="689">
        <v>0.5</v>
      </c>
    </row>
    <row r="2457" spans="1:21" ht="14.4" customHeight="1" x14ac:dyDescent="0.3">
      <c r="A2457" s="649">
        <v>21</v>
      </c>
      <c r="B2457" s="650" t="s">
        <v>581</v>
      </c>
      <c r="C2457" s="650">
        <v>89301215</v>
      </c>
      <c r="D2457" s="729" t="s">
        <v>5560</v>
      </c>
      <c r="E2457" s="730" t="s">
        <v>3656</v>
      </c>
      <c r="F2457" s="650" t="s">
        <v>3625</v>
      </c>
      <c r="G2457" s="650" t="s">
        <v>4586</v>
      </c>
      <c r="H2457" s="650" t="s">
        <v>582</v>
      </c>
      <c r="I2457" s="650" t="s">
        <v>4951</v>
      </c>
      <c r="J2457" s="650" t="s">
        <v>4952</v>
      </c>
      <c r="K2457" s="650" t="s">
        <v>4953</v>
      </c>
      <c r="L2457" s="651">
        <v>0</v>
      </c>
      <c r="M2457" s="651">
        <v>0</v>
      </c>
      <c r="N2457" s="650">
        <v>2</v>
      </c>
      <c r="O2457" s="731">
        <v>0.5</v>
      </c>
      <c r="P2457" s="651"/>
      <c r="Q2457" s="666"/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21</v>
      </c>
      <c r="B2458" s="650" t="s">
        <v>581</v>
      </c>
      <c r="C2458" s="650">
        <v>89301215</v>
      </c>
      <c r="D2458" s="729" t="s">
        <v>5560</v>
      </c>
      <c r="E2458" s="730" t="s">
        <v>3656</v>
      </c>
      <c r="F2458" s="650" t="s">
        <v>3625</v>
      </c>
      <c r="G2458" s="650" t="s">
        <v>3666</v>
      </c>
      <c r="H2458" s="650" t="s">
        <v>582</v>
      </c>
      <c r="I2458" s="650" t="s">
        <v>764</v>
      </c>
      <c r="J2458" s="650" t="s">
        <v>765</v>
      </c>
      <c r="K2458" s="650" t="s">
        <v>3783</v>
      </c>
      <c r="L2458" s="651">
        <v>391.83</v>
      </c>
      <c r="M2458" s="651">
        <v>391.83</v>
      </c>
      <c r="N2458" s="650">
        <v>1</v>
      </c>
      <c r="O2458" s="731">
        <v>1</v>
      </c>
      <c r="P2458" s="651">
        <v>391.83</v>
      </c>
      <c r="Q2458" s="666">
        <v>1</v>
      </c>
      <c r="R2458" s="650">
        <v>1</v>
      </c>
      <c r="S2458" s="666">
        <v>1</v>
      </c>
      <c r="T2458" s="731">
        <v>1</v>
      </c>
      <c r="U2458" s="689">
        <v>1</v>
      </c>
    </row>
    <row r="2459" spans="1:21" ht="14.4" customHeight="1" x14ac:dyDescent="0.3">
      <c r="A2459" s="649">
        <v>21</v>
      </c>
      <c r="B2459" s="650" t="s">
        <v>581</v>
      </c>
      <c r="C2459" s="650">
        <v>89301215</v>
      </c>
      <c r="D2459" s="729" t="s">
        <v>5560</v>
      </c>
      <c r="E2459" s="730" t="s">
        <v>3656</v>
      </c>
      <c r="F2459" s="650" t="s">
        <v>3625</v>
      </c>
      <c r="G2459" s="650" t="s">
        <v>5543</v>
      </c>
      <c r="H2459" s="650" t="s">
        <v>582</v>
      </c>
      <c r="I2459" s="650" t="s">
        <v>5544</v>
      </c>
      <c r="J2459" s="650" t="s">
        <v>5545</v>
      </c>
      <c r="K2459" s="650" t="s">
        <v>5185</v>
      </c>
      <c r="L2459" s="651">
        <v>189.92</v>
      </c>
      <c r="M2459" s="651">
        <v>379.84</v>
      </c>
      <c r="N2459" s="650">
        <v>2</v>
      </c>
      <c r="O2459" s="731">
        <v>1.5</v>
      </c>
      <c r="P2459" s="651"/>
      <c r="Q2459" s="666">
        <v>0</v>
      </c>
      <c r="R2459" s="650"/>
      <c r="S2459" s="666">
        <v>0</v>
      </c>
      <c r="T2459" s="731"/>
      <c r="U2459" s="689">
        <v>0</v>
      </c>
    </row>
    <row r="2460" spans="1:21" ht="14.4" customHeight="1" x14ac:dyDescent="0.3">
      <c r="A2460" s="649">
        <v>21</v>
      </c>
      <c r="B2460" s="650" t="s">
        <v>581</v>
      </c>
      <c r="C2460" s="650">
        <v>89301215</v>
      </c>
      <c r="D2460" s="729" t="s">
        <v>5560</v>
      </c>
      <c r="E2460" s="730" t="s">
        <v>3656</v>
      </c>
      <c r="F2460" s="650" t="s">
        <v>3625</v>
      </c>
      <c r="G2460" s="650" t="s">
        <v>3672</v>
      </c>
      <c r="H2460" s="650" t="s">
        <v>582</v>
      </c>
      <c r="I2460" s="650" t="s">
        <v>791</v>
      </c>
      <c r="J2460" s="650" t="s">
        <v>792</v>
      </c>
      <c r="K2460" s="650" t="s">
        <v>4012</v>
      </c>
      <c r="L2460" s="651">
        <v>97.97</v>
      </c>
      <c r="M2460" s="651">
        <v>97.97</v>
      </c>
      <c r="N2460" s="650">
        <v>1</v>
      </c>
      <c r="O2460" s="731">
        <v>0.5</v>
      </c>
      <c r="P2460" s="651">
        <v>97.97</v>
      </c>
      <c r="Q2460" s="666">
        <v>1</v>
      </c>
      <c r="R2460" s="650">
        <v>1</v>
      </c>
      <c r="S2460" s="666">
        <v>1</v>
      </c>
      <c r="T2460" s="731">
        <v>0.5</v>
      </c>
      <c r="U2460" s="689">
        <v>1</v>
      </c>
    </row>
    <row r="2461" spans="1:21" ht="14.4" customHeight="1" x14ac:dyDescent="0.3">
      <c r="A2461" s="649">
        <v>21</v>
      </c>
      <c r="B2461" s="650" t="s">
        <v>581</v>
      </c>
      <c r="C2461" s="650">
        <v>89301215</v>
      </c>
      <c r="D2461" s="729" t="s">
        <v>5560</v>
      </c>
      <c r="E2461" s="730" t="s">
        <v>3656</v>
      </c>
      <c r="F2461" s="650" t="s">
        <v>3625</v>
      </c>
      <c r="G2461" s="650" t="s">
        <v>3669</v>
      </c>
      <c r="H2461" s="650" t="s">
        <v>1839</v>
      </c>
      <c r="I2461" s="650" t="s">
        <v>2042</v>
      </c>
      <c r="J2461" s="650" t="s">
        <v>2043</v>
      </c>
      <c r="K2461" s="650" t="s">
        <v>3418</v>
      </c>
      <c r="L2461" s="651">
        <v>1359.61</v>
      </c>
      <c r="M2461" s="651">
        <v>4078.83</v>
      </c>
      <c r="N2461" s="650">
        <v>3</v>
      </c>
      <c r="O2461" s="731">
        <v>2</v>
      </c>
      <c r="P2461" s="651">
        <v>4078.83</v>
      </c>
      <c r="Q2461" s="666">
        <v>1</v>
      </c>
      <c r="R2461" s="650">
        <v>3</v>
      </c>
      <c r="S2461" s="666">
        <v>1</v>
      </c>
      <c r="T2461" s="731">
        <v>2</v>
      </c>
      <c r="U2461" s="689">
        <v>1</v>
      </c>
    </row>
    <row r="2462" spans="1:21" ht="14.4" customHeight="1" x14ac:dyDescent="0.3">
      <c r="A2462" s="649">
        <v>21</v>
      </c>
      <c r="B2462" s="650" t="s">
        <v>581</v>
      </c>
      <c r="C2462" s="650">
        <v>89301215</v>
      </c>
      <c r="D2462" s="729" t="s">
        <v>5560</v>
      </c>
      <c r="E2462" s="730" t="s">
        <v>3656</v>
      </c>
      <c r="F2462" s="650" t="s">
        <v>3625</v>
      </c>
      <c r="G2462" s="650" t="s">
        <v>3796</v>
      </c>
      <c r="H2462" s="650" t="s">
        <v>582</v>
      </c>
      <c r="I2462" s="650" t="s">
        <v>2608</v>
      </c>
      <c r="J2462" s="650" t="s">
        <v>2609</v>
      </c>
      <c r="K2462" s="650" t="s">
        <v>2610</v>
      </c>
      <c r="L2462" s="651">
        <v>305.12</v>
      </c>
      <c r="M2462" s="651">
        <v>305.12</v>
      </c>
      <c r="N2462" s="650">
        <v>1</v>
      </c>
      <c r="O2462" s="731">
        <v>1</v>
      </c>
      <c r="P2462" s="651">
        <v>305.12</v>
      </c>
      <c r="Q2462" s="666">
        <v>1</v>
      </c>
      <c r="R2462" s="650">
        <v>1</v>
      </c>
      <c r="S2462" s="666">
        <v>1</v>
      </c>
      <c r="T2462" s="731">
        <v>1</v>
      </c>
      <c r="U2462" s="689">
        <v>1</v>
      </c>
    </row>
    <row r="2463" spans="1:21" ht="14.4" customHeight="1" x14ac:dyDescent="0.3">
      <c r="A2463" s="649">
        <v>21</v>
      </c>
      <c r="B2463" s="650" t="s">
        <v>581</v>
      </c>
      <c r="C2463" s="650">
        <v>89301215</v>
      </c>
      <c r="D2463" s="729" t="s">
        <v>5560</v>
      </c>
      <c r="E2463" s="730" t="s">
        <v>3656</v>
      </c>
      <c r="F2463" s="650" t="s">
        <v>3625</v>
      </c>
      <c r="G2463" s="650" t="s">
        <v>4073</v>
      </c>
      <c r="H2463" s="650" t="s">
        <v>1839</v>
      </c>
      <c r="I2463" s="650" t="s">
        <v>5099</v>
      </c>
      <c r="J2463" s="650" t="s">
        <v>5097</v>
      </c>
      <c r="K2463" s="650" t="s">
        <v>5100</v>
      </c>
      <c r="L2463" s="651">
        <v>0</v>
      </c>
      <c r="M2463" s="651">
        <v>0</v>
      </c>
      <c r="N2463" s="650">
        <v>1</v>
      </c>
      <c r="O2463" s="731">
        <v>1</v>
      </c>
      <c r="P2463" s="651"/>
      <c r="Q2463" s="666"/>
      <c r="R2463" s="650"/>
      <c r="S2463" s="666">
        <v>0</v>
      </c>
      <c r="T2463" s="731"/>
      <c r="U2463" s="689">
        <v>0</v>
      </c>
    </row>
    <row r="2464" spans="1:21" ht="14.4" customHeight="1" x14ac:dyDescent="0.3">
      <c r="A2464" s="649">
        <v>21</v>
      </c>
      <c r="B2464" s="650" t="s">
        <v>581</v>
      </c>
      <c r="C2464" s="650">
        <v>89301215</v>
      </c>
      <c r="D2464" s="729" t="s">
        <v>5560</v>
      </c>
      <c r="E2464" s="730" t="s">
        <v>3656</v>
      </c>
      <c r="F2464" s="650" t="s">
        <v>3625</v>
      </c>
      <c r="G2464" s="650" t="s">
        <v>3880</v>
      </c>
      <c r="H2464" s="650" t="s">
        <v>582</v>
      </c>
      <c r="I2464" s="650" t="s">
        <v>756</v>
      </c>
      <c r="J2464" s="650" t="s">
        <v>757</v>
      </c>
      <c r="K2464" s="650" t="s">
        <v>3881</v>
      </c>
      <c r="L2464" s="651">
        <v>127.5</v>
      </c>
      <c r="M2464" s="651">
        <v>127.5</v>
      </c>
      <c r="N2464" s="650">
        <v>1</v>
      </c>
      <c r="O2464" s="731">
        <v>1</v>
      </c>
      <c r="P2464" s="651">
        <v>127.5</v>
      </c>
      <c r="Q2464" s="666">
        <v>1</v>
      </c>
      <c r="R2464" s="650">
        <v>1</v>
      </c>
      <c r="S2464" s="666">
        <v>1</v>
      </c>
      <c r="T2464" s="731">
        <v>1</v>
      </c>
      <c r="U2464" s="689">
        <v>1</v>
      </c>
    </row>
    <row r="2465" spans="1:21" ht="14.4" customHeight="1" x14ac:dyDescent="0.3">
      <c r="A2465" s="649">
        <v>21</v>
      </c>
      <c r="B2465" s="650" t="s">
        <v>581</v>
      </c>
      <c r="C2465" s="650">
        <v>89301215</v>
      </c>
      <c r="D2465" s="729" t="s">
        <v>5560</v>
      </c>
      <c r="E2465" s="730" t="s">
        <v>3656</v>
      </c>
      <c r="F2465" s="650" t="s">
        <v>3625</v>
      </c>
      <c r="G2465" s="650" t="s">
        <v>4081</v>
      </c>
      <c r="H2465" s="650" t="s">
        <v>1839</v>
      </c>
      <c r="I2465" s="650" t="s">
        <v>4082</v>
      </c>
      <c r="J2465" s="650" t="s">
        <v>3571</v>
      </c>
      <c r="K2465" s="650" t="s">
        <v>2008</v>
      </c>
      <c r="L2465" s="651">
        <v>154.4</v>
      </c>
      <c r="M2465" s="651">
        <v>154.4</v>
      </c>
      <c r="N2465" s="650">
        <v>1</v>
      </c>
      <c r="O2465" s="731">
        <v>1</v>
      </c>
      <c r="P2465" s="651"/>
      <c r="Q2465" s="666">
        <v>0</v>
      </c>
      <c r="R2465" s="650"/>
      <c r="S2465" s="666">
        <v>0</v>
      </c>
      <c r="T2465" s="731"/>
      <c r="U2465" s="689">
        <v>0</v>
      </c>
    </row>
    <row r="2466" spans="1:21" ht="14.4" customHeight="1" x14ac:dyDescent="0.3">
      <c r="A2466" s="649">
        <v>21</v>
      </c>
      <c r="B2466" s="650" t="s">
        <v>581</v>
      </c>
      <c r="C2466" s="650">
        <v>89301215</v>
      </c>
      <c r="D2466" s="729" t="s">
        <v>5560</v>
      </c>
      <c r="E2466" s="730" t="s">
        <v>3656</v>
      </c>
      <c r="F2466" s="650" t="s">
        <v>3625</v>
      </c>
      <c r="G2466" s="650" t="s">
        <v>4824</v>
      </c>
      <c r="H2466" s="650" t="s">
        <v>1839</v>
      </c>
      <c r="I2466" s="650" t="s">
        <v>5441</v>
      </c>
      <c r="J2466" s="650" t="s">
        <v>5442</v>
      </c>
      <c r="K2466" s="650" t="s">
        <v>5440</v>
      </c>
      <c r="L2466" s="651">
        <v>14860.07</v>
      </c>
      <c r="M2466" s="651">
        <v>14860.07</v>
      </c>
      <c r="N2466" s="650">
        <v>1</v>
      </c>
      <c r="O2466" s="731">
        <v>1</v>
      </c>
      <c r="P2466" s="651">
        <v>14860.07</v>
      </c>
      <c r="Q2466" s="666">
        <v>1</v>
      </c>
      <c r="R2466" s="650">
        <v>1</v>
      </c>
      <c r="S2466" s="666">
        <v>1</v>
      </c>
      <c r="T2466" s="731">
        <v>1</v>
      </c>
      <c r="U2466" s="689">
        <v>1</v>
      </c>
    </row>
    <row r="2467" spans="1:21" ht="14.4" customHeight="1" x14ac:dyDescent="0.3">
      <c r="A2467" s="649">
        <v>21</v>
      </c>
      <c r="B2467" s="650" t="s">
        <v>581</v>
      </c>
      <c r="C2467" s="650">
        <v>89301215</v>
      </c>
      <c r="D2467" s="729" t="s">
        <v>5560</v>
      </c>
      <c r="E2467" s="730" t="s">
        <v>3656</v>
      </c>
      <c r="F2467" s="650" t="s">
        <v>3625</v>
      </c>
      <c r="G2467" s="650" t="s">
        <v>4824</v>
      </c>
      <c r="H2467" s="650" t="s">
        <v>1839</v>
      </c>
      <c r="I2467" s="650" t="s">
        <v>5546</v>
      </c>
      <c r="J2467" s="650" t="s">
        <v>5458</v>
      </c>
      <c r="K2467" s="650" t="s">
        <v>5547</v>
      </c>
      <c r="L2467" s="651">
        <v>0</v>
      </c>
      <c r="M2467" s="651">
        <v>0</v>
      </c>
      <c r="N2467" s="650">
        <v>1</v>
      </c>
      <c r="O2467" s="731">
        <v>0.5</v>
      </c>
      <c r="P2467" s="651">
        <v>0</v>
      </c>
      <c r="Q2467" s="666"/>
      <c r="R2467" s="650">
        <v>1</v>
      </c>
      <c r="S2467" s="666">
        <v>1</v>
      </c>
      <c r="T2467" s="731">
        <v>0.5</v>
      </c>
      <c r="U2467" s="689">
        <v>1</v>
      </c>
    </row>
    <row r="2468" spans="1:21" ht="14.4" customHeight="1" x14ac:dyDescent="0.3">
      <c r="A2468" s="649">
        <v>21</v>
      </c>
      <c r="B2468" s="650" t="s">
        <v>581</v>
      </c>
      <c r="C2468" s="650">
        <v>89301215</v>
      </c>
      <c r="D2468" s="729" t="s">
        <v>5560</v>
      </c>
      <c r="E2468" s="730" t="s">
        <v>3656</v>
      </c>
      <c r="F2468" s="650" t="s">
        <v>3625</v>
      </c>
      <c r="G2468" s="650" t="s">
        <v>4824</v>
      </c>
      <c r="H2468" s="650" t="s">
        <v>1839</v>
      </c>
      <c r="I2468" s="650" t="s">
        <v>5548</v>
      </c>
      <c r="J2468" s="650" t="s">
        <v>5435</v>
      </c>
      <c r="K2468" s="650" t="s">
        <v>3574</v>
      </c>
      <c r="L2468" s="651">
        <v>0</v>
      </c>
      <c r="M2468" s="651">
        <v>0</v>
      </c>
      <c r="N2468" s="650">
        <v>1</v>
      </c>
      <c r="O2468" s="731">
        <v>0.5</v>
      </c>
      <c r="P2468" s="651">
        <v>0</v>
      </c>
      <c r="Q2468" s="666"/>
      <c r="R2468" s="650">
        <v>1</v>
      </c>
      <c r="S2468" s="666">
        <v>1</v>
      </c>
      <c r="T2468" s="731">
        <v>0.5</v>
      </c>
      <c r="U2468" s="689">
        <v>1</v>
      </c>
    </row>
    <row r="2469" spans="1:21" ht="14.4" customHeight="1" x14ac:dyDescent="0.3">
      <c r="A2469" s="649">
        <v>21</v>
      </c>
      <c r="B2469" s="650" t="s">
        <v>581</v>
      </c>
      <c r="C2469" s="650">
        <v>89301215</v>
      </c>
      <c r="D2469" s="729" t="s">
        <v>5560</v>
      </c>
      <c r="E2469" s="730" t="s">
        <v>3656</v>
      </c>
      <c r="F2469" s="650" t="s">
        <v>3625</v>
      </c>
      <c r="G2469" s="650" t="s">
        <v>4824</v>
      </c>
      <c r="H2469" s="650" t="s">
        <v>1839</v>
      </c>
      <c r="I2469" s="650" t="s">
        <v>5549</v>
      </c>
      <c r="J2469" s="650" t="s">
        <v>5442</v>
      </c>
      <c r="K2469" s="650" t="s">
        <v>5550</v>
      </c>
      <c r="L2469" s="651">
        <v>0</v>
      </c>
      <c r="M2469" s="651">
        <v>0</v>
      </c>
      <c r="N2469" s="650">
        <v>1</v>
      </c>
      <c r="O2469" s="731">
        <v>0.5</v>
      </c>
      <c r="P2469" s="651">
        <v>0</v>
      </c>
      <c r="Q2469" s="666"/>
      <c r="R2469" s="650">
        <v>1</v>
      </c>
      <c r="S2469" s="666">
        <v>1</v>
      </c>
      <c r="T2469" s="731">
        <v>0.5</v>
      </c>
      <c r="U2469" s="689">
        <v>1</v>
      </c>
    </row>
    <row r="2470" spans="1:21" ht="14.4" customHeight="1" x14ac:dyDescent="0.3">
      <c r="A2470" s="649">
        <v>21</v>
      </c>
      <c r="B2470" s="650" t="s">
        <v>581</v>
      </c>
      <c r="C2470" s="650">
        <v>89301215</v>
      </c>
      <c r="D2470" s="729" t="s">
        <v>5560</v>
      </c>
      <c r="E2470" s="730" t="s">
        <v>3656</v>
      </c>
      <c r="F2470" s="650" t="s">
        <v>3625</v>
      </c>
      <c r="G2470" s="650" t="s">
        <v>3829</v>
      </c>
      <c r="H2470" s="650" t="s">
        <v>582</v>
      </c>
      <c r="I2470" s="650" t="s">
        <v>1112</v>
      </c>
      <c r="J2470" s="650" t="s">
        <v>946</v>
      </c>
      <c r="K2470" s="650" t="s">
        <v>3830</v>
      </c>
      <c r="L2470" s="651">
        <v>89.66</v>
      </c>
      <c r="M2470" s="651">
        <v>89.66</v>
      </c>
      <c r="N2470" s="650">
        <v>1</v>
      </c>
      <c r="O2470" s="731">
        <v>0.5</v>
      </c>
      <c r="P2470" s="651">
        <v>89.66</v>
      </c>
      <c r="Q2470" s="666">
        <v>1</v>
      </c>
      <c r="R2470" s="650">
        <v>1</v>
      </c>
      <c r="S2470" s="666">
        <v>1</v>
      </c>
      <c r="T2470" s="731">
        <v>0.5</v>
      </c>
      <c r="U2470" s="689">
        <v>1</v>
      </c>
    </row>
    <row r="2471" spans="1:21" ht="14.4" customHeight="1" x14ac:dyDescent="0.3">
      <c r="A2471" s="649">
        <v>21</v>
      </c>
      <c r="B2471" s="650" t="s">
        <v>581</v>
      </c>
      <c r="C2471" s="650">
        <v>89301215</v>
      </c>
      <c r="D2471" s="729" t="s">
        <v>5560</v>
      </c>
      <c r="E2471" s="730" t="s">
        <v>3656</v>
      </c>
      <c r="F2471" s="650" t="s">
        <v>3627</v>
      </c>
      <c r="G2471" s="650" t="s">
        <v>3844</v>
      </c>
      <c r="H2471" s="650" t="s">
        <v>582</v>
      </c>
      <c r="I2471" s="650" t="s">
        <v>3896</v>
      </c>
      <c r="J2471" s="650" t="s">
        <v>3897</v>
      </c>
      <c r="K2471" s="650" t="s">
        <v>3898</v>
      </c>
      <c r="L2471" s="651">
        <v>1000</v>
      </c>
      <c r="M2471" s="651">
        <v>1000</v>
      </c>
      <c r="N2471" s="650">
        <v>1</v>
      </c>
      <c r="O2471" s="731">
        <v>1</v>
      </c>
      <c r="P2471" s="651"/>
      <c r="Q2471" s="666">
        <v>0</v>
      </c>
      <c r="R2471" s="650"/>
      <c r="S2471" s="666">
        <v>0</v>
      </c>
      <c r="T2471" s="731"/>
      <c r="U2471" s="689">
        <v>0</v>
      </c>
    </row>
    <row r="2472" spans="1:21" ht="14.4" customHeight="1" x14ac:dyDescent="0.3">
      <c r="A2472" s="649">
        <v>21</v>
      </c>
      <c r="B2472" s="650" t="s">
        <v>581</v>
      </c>
      <c r="C2472" s="650">
        <v>89301215</v>
      </c>
      <c r="D2472" s="729" t="s">
        <v>5560</v>
      </c>
      <c r="E2472" s="730" t="s">
        <v>3657</v>
      </c>
      <c r="F2472" s="650" t="s">
        <v>3625</v>
      </c>
      <c r="G2472" s="650" t="s">
        <v>3677</v>
      </c>
      <c r="H2472" s="650" t="s">
        <v>582</v>
      </c>
      <c r="I2472" s="650" t="s">
        <v>4166</v>
      </c>
      <c r="J2472" s="650" t="s">
        <v>3849</v>
      </c>
      <c r="K2472" s="650" t="s">
        <v>1062</v>
      </c>
      <c r="L2472" s="651">
        <v>0</v>
      </c>
      <c r="M2472" s="651">
        <v>0</v>
      </c>
      <c r="N2472" s="650">
        <v>2</v>
      </c>
      <c r="O2472" s="731">
        <v>2</v>
      </c>
      <c r="P2472" s="651">
        <v>0</v>
      </c>
      <c r="Q2472" s="666"/>
      <c r="R2472" s="650">
        <v>1</v>
      </c>
      <c r="S2472" s="666">
        <v>0.5</v>
      </c>
      <c r="T2472" s="731">
        <v>1</v>
      </c>
      <c r="U2472" s="689">
        <v>0.5</v>
      </c>
    </row>
    <row r="2473" spans="1:21" ht="14.4" customHeight="1" x14ac:dyDescent="0.3">
      <c r="A2473" s="649">
        <v>21</v>
      </c>
      <c r="B2473" s="650" t="s">
        <v>581</v>
      </c>
      <c r="C2473" s="650">
        <v>89301215</v>
      </c>
      <c r="D2473" s="729" t="s">
        <v>5560</v>
      </c>
      <c r="E2473" s="730" t="s">
        <v>3657</v>
      </c>
      <c r="F2473" s="650" t="s">
        <v>3625</v>
      </c>
      <c r="G2473" s="650" t="s">
        <v>3677</v>
      </c>
      <c r="H2473" s="650" t="s">
        <v>582</v>
      </c>
      <c r="I2473" s="650" t="s">
        <v>3848</v>
      </c>
      <c r="J2473" s="650" t="s">
        <v>3849</v>
      </c>
      <c r="K2473" s="650" t="s">
        <v>2518</v>
      </c>
      <c r="L2473" s="651">
        <v>44.8</v>
      </c>
      <c r="M2473" s="651">
        <v>44.8</v>
      </c>
      <c r="N2473" s="650">
        <v>1</v>
      </c>
      <c r="O2473" s="731">
        <v>1</v>
      </c>
      <c r="P2473" s="651">
        <v>44.8</v>
      </c>
      <c r="Q2473" s="666">
        <v>1</v>
      </c>
      <c r="R2473" s="650">
        <v>1</v>
      </c>
      <c r="S2473" s="666">
        <v>1</v>
      </c>
      <c r="T2473" s="731">
        <v>1</v>
      </c>
      <c r="U2473" s="689">
        <v>1</v>
      </c>
    </row>
    <row r="2474" spans="1:21" ht="14.4" customHeight="1" x14ac:dyDescent="0.3">
      <c r="A2474" s="649">
        <v>21</v>
      </c>
      <c r="B2474" s="650" t="s">
        <v>581</v>
      </c>
      <c r="C2474" s="650">
        <v>89301215</v>
      </c>
      <c r="D2474" s="729" t="s">
        <v>5560</v>
      </c>
      <c r="E2474" s="730" t="s">
        <v>3657</v>
      </c>
      <c r="F2474" s="650" t="s">
        <v>3625</v>
      </c>
      <c r="G2474" s="650" t="s">
        <v>3692</v>
      </c>
      <c r="H2474" s="650" t="s">
        <v>1839</v>
      </c>
      <c r="I2474" s="650" t="s">
        <v>1999</v>
      </c>
      <c r="J2474" s="650" t="s">
        <v>3504</v>
      </c>
      <c r="K2474" s="650" t="s">
        <v>3505</v>
      </c>
      <c r="L2474" s="651">
        <v>16.27</v>
      </c>
      <c r="M2474" s="651">
        <v>16.27</v>
      </c>
      <c r="N2474" s="650">
        <v>1</v>
      </c>
      <c r="O2474" s="731">
        <v>1</v>
      </c>
      <c r="P2474" s="651">
        <v>16.27</v>
      </c>
      <c r="Q2474" s="666">
        <v>1</v>
      </c>
      <c r="R2474" s="650">
        <v>1</v>
      </c>
      <c r="S2474" s="666">
        <v>1</v>
      </c>
      <c r="T2474" s="731">
        <v>1</v>
      </c>
      <c r="U2474" s="689">
        <v>1</v>
      </c>
    </row>
    <row r="2475" spans="1:21" ht="14.4" customHeight="1" x14ac:dyDescent="0.3">
      <c r="A2475" s="649">
        <v>21</v>
      </c>
      <c r="B2475" s="650" t="s">
        <v>581</v>
      </c>
      <c r="C2475" s="650">
        <v>89301215</v>
      </c>
      <c r="D2475" s="729" t="s">
        <v>5560</v>
      </c>
      <c r="E2475" s="730" t="s">
        <v>3657</v>
      </c>
      <c r="F2475" s="650" t="s">
        <v>3625</v>
      </c>
      <c r="G2475" s="650" t="s">
        <v>3692</v>
      </c>
      <c r="H2475" s="650" t="s">
        <v>1839</v>
      </c>
      <c r="I2475" s="650" t="s">
        <v>2028</v>
      </c>
      <c r="J2475" s="650" t="s">
        <v>3508</v>
      </c>
      <c r="K2475" s="650" t="s">
        <v>3509</v>
      </c>
      <c r="L2475" s="651">
        <v>10.73</v>
      </c>
      <c r="M2475" s="651">
        <v>10.73</v>
      </c>
      <c r="N2475" s="650">
        <v>1</v>
      </c>
      <c r="O2475" s="731">
        <v>1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21</v>
      </c>
      <c r="B2476" s="650" t="s">
        <v>581</v>
      </c>
      <c r="C2476" s="650">
        <v>89301215</v>
      </c>
      <c r="D2476" s="729" t="s">
        <v>5560</v>
      </c>
      <c r="E2476" s="730" t="s">
        <v>3657</v>
      </c>
      <c r="F2476" s="650" t="s">
        <v>3625</v>
      </c>
      <c r="G2476" s="650" t="s">
        <v>3732</v>
      </c>
      <c r="H2476" s="650" t="s">
        <v>582</v>
      </c>
      <c r="I2476" s="650" t="s">
        <v>3736</v>
      </c>
      <c r="J2476" s="650" t="s">
        <v>3737</v>
      </c>
      <c r="K2476" s="650" t="s">
        <v>3735</v>
      </c>
      <c r="L2476" s="651">
        <v>0</v>
      </c>
      <c r="M2476" s="651">
        <v>0</v>
      </c>
      <c r="N2476" s="650">
        <v>1</v>
      </c>
      <c r="O2476" s="731">
        <v>1</v>
      </c>
      <c r="P2476" s="651">
        <v>0</v>
      </c>
      <c r="Q2476" s="666"/>
      <c r="R2476" s="650">
        <v>1</v>
      </c>
      <c r="S2476" s="666">
        <v>1</v>
      </c>
      <c r="T2476" s="731">
        <v>1</v>
      </c>
      <c r="U2476" s="689">
        <v>1</v>
      </c>
    </row>
    <row r="2477" spans="1:21" ht="14.4" customHeight="1" x14ac:dyDescent="0.3">
      <c r="A2477" s="649">
        <v>21</v>
      </c>
      <c r="B2477" s="650" t="s">
        <v>581</v>
      </c>
      <c r="C2477" s="650">
        <v>89301215</v>
      </c>
      <c r="D2477" s="729" t="s">
        <v>5560</v>
      </c>
      <c r="E2477" s="730" t="s">
        <v>3657</v>
      </c>
      <c r="F2477" s="650" t="s">
        <v>3625</v>
      </c>
      <c r="G2477" s="650" t="s">
        <v>3762</v>
      </c>
      <c r="H2477" s="650" t="s">
        <v>1839</v>
      </c>
      <c r="I2477" s="650" t="s">
        <v>2121</v>
      </c>
      <c r="J2477" s="650" t="s">
        <v>2122</v>
      </c>
      <c r="K2477" s="650" t="s">
        <v>3490</v>
      </c>
      <c r="L2477" s="651">
        <v>804.58</v>
      </c>
      <c r="M2477" s="651">
        <v>13677.86</v>
      </c>
      <c r="N2477" s="650">
        <v>17</v>
      </c>
      <c r="O2477" s="731">
        <v>7</v>
      </c>
      <c r="P2477" s="651">
        <v>4827.4800000000005</v>
      </c>
      <c r="Q2477" s="666">
        <v>0.35294117647058826</v>
      </c>
      <c r="R2477" s="650">
        <v>6</v>
      </c>
      <c r="S2477" s="666">
        <v>0.35294117647058826</v>
      </c>
      <c r="T2477" s="731">
        <v>2</v>
      </c>
      <c r="U2477" s="689">
        <v>0.2857142857142857</v>
      </c>
    </row>
    <row r="2478" spans="1:21" ht="14.4" customHeight="1" x14ac:dyDescent="0.3">
      <c r="A2478" s="649">
        <v>21</v>
      </c>
      <c r="B2478" s="650" t="s">
        <v>581</v>
      </c>
      <c r="C2478" s="650">
        <v>89301215</v>
      </c>
      <c r="D2478" s="729" t="s">
        <v>5560</v>
      </c>
      <c r="E2478" s="730" t="s">
        <v>3657</v>
      </c>
      <c r="F2478" s="650" t="s">
        <v>3625</v>
      </c>
      <c r="G2478" s="650" t="s">
        <v>3763</v>
      </c>
      <c r="H2478" s="650" t="s">
        <v>582</v>
      </c>
      <c r="I2478" s="650" t="s">
        <v>3872</v>
      </c>
      <c r="J2478" s="650" t="s">
        <v>3765</v>
      </c>
      <c r="K2478" s="650" t="s">
        <v>3873</v>
      </c>
      <c r="L2478" s="651">
        <v>0</v>
      </c>
      <c r="M2478" s="651">
        <v>0</v>
      </c>
      <c r="N2478" s="650">
        <v>1</v>
      </c>
      <c r="O2478" s="731">
        <v>1</v>
      </c>
      <c r="P2478" s="651">
        <v>0</v>
      </c>
      <c r="Q2478" s="666"/>
      <c r="R2478" s="650">
        <v>1</v>
      </c>
      <c r="S2478" s="666">
        <v>1</v>
      </c>
      <c r="T2478" s="731">
        <v>1</v>
      </c>
      <c r="U2478" s="689">
        <v>1</v>
      </c>
    </row>
    <row r="2479" spans="1:21" ht="14.4" customHeight="1" x14ac:dyDescent="0.3">
      <c r="A2479" s="649">
        <v>21</v>
      </c>
      <c r="B2479" s="650" t="s">
        <v>581</v>
      </c>
      <c r="C2479" s="650">
        <v>89301215</v>
      </c>
      <c r="D2479" s="729" t="s">
        <v>5560</v>
      </c>
      <c r="E2479" s="730" t="s">
        <v>3657</v>
      </c>
      <c r="F2479" s="650" t="s">
        <v>3625</v>
      </c>
      <c r="G2479" s="650" t="s">
        <v>3874</v>
      </c>
      <c r="H2479" s="650" t="s">
        <v>582</v>
      </c>
      <c r="I2479" s="650" t="s">
        <v>2392</v>
      </c>
      <c r="J2479" s="650" t="s">
        <v>2393</v>
      </c>
      <c r="K2479" s="650" t="s">
        <v>3875</v>
      </c>
      <c r="L2479" s="651">
        <v>242.93</v>
      </c>
      <c r="M2479" s="651">
        <v>242.93</v>
      </c>
      <c r="N2479" s="650">
        <v>1</v>
      </c>
      <c r="O2479" s="731">
        <v>1</v>
      </c>
      <c r="P2479" s="651"/>
      <c r="Q2479" s="666">
        <v>0</v>
      </c>
      <c r="R2479" s="650"/>
      <c r="S2479" s="666">
        <v>0</v>
      </c>
      <c r="T2479" s="731"/>
      <c r="U2479" s="689">
        <v>0</v>
      </c>
    </row>
    <row r="2480" spans="1:21" ht="14.4" customHeight="1" x14ac:dyDescent="0.3">
      <c r="A2480" s="649">
        <v>21</v>
      </c>
      <c r="B2480" s="650" t="s">
        <v>581</v>
      </c>
      <c r="C2480" s="650">
        <v>89301215</v>
      </c>
      <c r="D2480" s="729" t="s">
        <v>5560</v>
      </c>
      <c r="E2480" s="730" t="s">
        <v>3657</v>
      </c>
      <c r="F2480" s="650" t="s">
        <v>3625</v>
      </c>
      <c r="G2480" s="650" t="s">
        <v>3767</v>
      </c>
      <c r="H2480" s="650" t="s">
        <v>582</v>
      </c>
      <c r="I2480" s="650" t="s">
        <v>3768</v>
      </c>
      <c r="J2480" s="650" t="s">
        <v>3769</v>
      </c>
      <c r="K2480" s="650" t="s">
        <v>3770</v>
      </c>
      <c r="L2480" s="651">
        <v>1172.22</v>
      </c>
      <c r="M2480" s="651">
        <v>7033.32</v>
      </c>
      <c r="N2480" s="650">
        <v>6</v>
      </c>
      <c r="O2480" s="731">
        <v>3</v>
      </c>
      <c r="P2480" s="651">
        <v>2344.44</v>
      </c>
      <c r="Q2480" s="666">
        <v>0.33333333333333337</v>
      </c>
      <c r="R2480" s="650">
        <v>2</v>
      </c>
      <c r="S2480" s="666">
        <v>0.33333333333333331</v>
      </c>
      <c r="T2480" s="731">
        <v>1</v>
      </c>
      <c r="U2480" s="689">
        <v>0.33333333333333331</v>
      </c>
    </row>
    <row r="2481" spans="1:21" ht="14.4" customHeight="1" x14ac:dyDescent="0.3">
      <c r="A2481" s="649">
        <v>21</v>
      </c>
      <c r="B2481" s="650" t="s">
        <v>581</v>
      </c>
      <c r="C2481" s="650">
        <v>89301215</v>
      </c>
      <c r="D2481" s="729" t="s">
        <v>5560</v>
      </c>
      <c r="E2481" s="730" t="s">
        <v>3657</v>
      </c>
      <c r="F2481" s="650" t="s">
        <v>3625</v>
      </c>
      <c r="G2481" s="650" t="s">
        <v>3767</v>
      </c>
      <c r="H2481" s="650" t="s">
        <v>582</v>
      </c>
      <c r="I2481" s="650" t="s">
        <v>5551</v>
      </c>
      <c r="J2481" s="650" t="s">
        <v>5552</v>
      </c>
      <c r="K2481" s="650" t="s">
        <v>3770</v>
      </c>
      <c r="L2481" s="651">
        <v>1172.22</v>
      </c>
      <c r="M2481" s="651">
        <v>7033.32</v>
      </c>
      <c r="N2481" s="650">
        <v>6</v>
      </c>
      <c r="O2481" s="731">
        <v>3</v>
      </c>
      <c r="P2481" s="651"/>
      <c r="Q2481" s="666">
        <v>0</v>
      </c>
      <c r="R2481" s="650"/>
      <c r="S2481" s="666">
        <v>0</v>
      </c>
      <c r="T2481" s="731"/>
      <c r="U2481" s="689">
        <v>0</v>
      </c>
    </row>
    <row r="2482" spans="1:21" ht="14.4" customHeight="1" x14ac:dyDescent="0.3">
      <c r="A2482" s="649">
        <v>21</v>
      </c>
      <c r="B2482" s="650" t="s">
        <v>581</v>
      </c>
      <c r="C2482" s="650">
        <v>89301215</v>
      </c>
      <c r="D2482" s="729" t="s">
        <v>5560</v>
      </c>
      <c r="E2482" s="730" t="s">
        <v>3657</v>
      </c>
      <c r="F2482" s="650" t="s">
        <v>3625</v>
      </c>
      <c r="G2482" s="650" t="s">
        <v>3767</v>
      </c>
      <c r="H2482" s="650" t="s">
        <v>582</v>
      </c>
      <c r="I2482" s="650" t="s">
        <v>4377</v>
      </c>
      <c r="J2482" s="650" t="s">
        <v>3769</v>
      </c>
      <c r="K2482" s="650" t="s">
        <v>3770</v>
      </c>
      <c r="L2482" s="651">
        <v>1172.22</v>
      </c>
      <c r="M2482" s="651">
        <v>2344.44</v>
      </c>
      <c r="N2482" s="650">
        <v>2</v>
      </c>
      <c r="O2482" s="731">
        <v>2</v>
      </c>
      <c r="P2482" s="651"/>
      <c r="Q2482" s="666">
        <v>0</v>
      </c>
      <c r="R2482" s="650"/>
      <c r="S2482" s="666">
        <v>0</v>
      </c>
      <c r="T2482" s="731"/>
      <c r="U2482" s="689">
        <v>0</v>
      </c>
    </row>
    <row r="2483" spans="1:21" ht="14.4" customHeight="1" x14ac:dyDescent="0.3">
      <c r="A2483" s="649">
        <v>21</v>
      </c>
      <c r="B2483" s="650" t="s">
        <v>581</v>
      </c>
      <c r="C2483" s="650">
        <v>89301215</v>
      </c>
      <c r="D2483" s="729" t="s">
        <v>5560</v>
      </c>
      <c r="E2483" s="730" t="s">
        <v>3657</v>
      </c>
      <c r="F2483" s="650" t="s">
        <v>3625</v>
      </c>
      <c r="G2483" s="650" t="s">
        <v>3669</v>
      </c>
      <c r="H2483" s="650" t="s">
        <v>1839</v>
      </c>
      <c r="I2483" s="650" t="s">
        <v>2042</v>
      </c>
      <c r="J2483" s="650" t="s">
        <v>2043</v>
      </c>
      <c r="K2483" s="650" t="s">
        <v>3418</v>
      </c>
      <c r="L2483" s="651">
        <v>1359.61</v>
      </c>
      <c r="M2483" s="651">
        <v>1359.61</v>
      </c>
      <c r="N2483" s="650">
        <v>1</v>
      </c>
      <c r="O2483" s="731">
        <v>0.5</v>
      </c>
      <c r="P2483" s="651">
        <v>1359.61</v>
      </c>
      <c r="Q2483" s="666">
        <v>1</v>
      </c>
      <c r="R2483" s="650">
        <v>1</v>
      </c>
      <c r="S2483" s="666">
        <v>1</v>
      </c>
      <c r="T2483" s="731">
        <v>0.5</v>
      </c>
      <c r="U2483" s="689">
        <v>1</v>
      </c>
    </row>
    <row r="2484" spans="1:21" ht="14.4" customHeight="1" x14ac:dyDescent="0.3">
      <c r="A2484" s="649">
        <v>21</v>
      </c>
      <c r="B2484" s="650" t="s">
        <v>581</v>
      </c>
      <c r="C2484" s="650">
        <v>89301215</v>
      </c>
      <c r="D2484" s="729" t="s">
        <v>5560</v>
      </c>
      <c r="E2484" s="730" t="s">
        <v>3657</v>
      </c>
      <c r="F2484" s="650" t="s">
        <v>3625</v>
      </c>
      <c r="G2484" s="650" t="s">
        <v>3669</v>
      </c>
      <c r="H2484" s="650" t="s">
        <v>1839</v>
      </c>
      <c r="I2484" s="650" t="s">
        <v>3685</v>
      </c>
      <c r="J2484" s="650" t="s">
        <v>3686</v>
      </c>
      <c r="K2484" s="650" t="s">
        <v>3687</v>
      </c>
      <c r="L2484" s="651">
        <v>1359.61</v>
      </c>
      <c r="M2484" s="651">
        <v>1359.61</v>
      </c>
      <c r="N2484" s="650">
        <v>1</v>
      </c>
      <c r="O2484" s="731">
        <v>1</v>
      </c>
      <c r="P2484" s="651">
        <v>1359.61</v>
      </c>
      <c r="Q2484" s="666">
        <v>1</v>
      </c>
      <c r="R2484" s="650">
        <v>1</v>
      </c>
      <c r="S2484" s="666">
        <v>1</v>
      </c>
      <c r="T2484" s="731">
        <v>1</v>
      </c>
      <c r="U2484" s="689">
        <v>1</v>
      </c>
    </row>
    <row r="2485" spans="1:21" ht="14.4" customHeight="1" x14ac:dyDescent="0.3">
      <c r="A2485" s="649">
        <v>21</v>
      </c>
      <c r="B2485" s="650" t="s">
        <v>581</v>
      </c>
      <c r="C2485" s="650">
        <v>89301215</v>
      </c>
      <c r="D2485" s="729" t="s">
        <v>5560</v>
      </c>
      <c r="E2485" s="730" t="s">
        <v>3657</v>
      </c>
      <c r="F2485" s="650" t="s">
        <v>3625</v>
      </c>
      <c r="G2485" s="650" t="s">
        <v>3796</v>
      </c>
      <c r="H2485" s="650" t="s">
        <v>582</v>
      </c>
      <c r="I2485" s="650" t="s">
        <v>5553</v>
      </c>
      <c r="J2485" s="650" t="s">
        <v>2609</v>
      </c>
      <c r="K2485" s="650" t="s">
        <v>5554</v>
      </c>
      <c r="L2485" s="651">
        <v>0</v>
      </c>
      <c r="M2485" s="651">
        <v>0</v>
      </c>
      <c r="N2485" s="650">
        <v>1</v>
      </c>
      <c r="O2485" s="731">
        <v>1</v>
      </c>
      <c r="P2485" s="651"/>
      <c r="Q2485" s="666"/>
      <c r="R2485" s="650"/>
      <c r="S2485" s="666">
        <v>0</v>
      </c>
      <c r="T2485" s="731"/>
      <c r="U2485" s="689">
        <v>0</v>
      </c>
    </row>
    <row r="2486" spans="1:21" ht="14.4" customHeight="1" x14ac:dyDescent="0.3">
      <c r="A2486" s="649">
        <v>21</v>
      </c>
      <c r="B2486" s="650" t="s">
        <v>581</v>
      </c>
      <c r="C2486" s="650">
        <v>89301215</v>
      </c>
      <c r="D2486" s="729" t="s">
        <v>5560</v>
      </c>
      <c r="E2486" s="730" t="s">
        <v>3657</v>
      </c>
      <c r="F2486" s="650" t="s">
        <v>3625</v>
      </c>
      <c r="G2486" s="650" t="s">
        <v>3805</v>
      </c>
      <c r="H2486" s="650" t="s">
        <v>582</v>
      </c>
      <c r="I2486" s="650" t="s">
        <v>1782</v>
      </c>
      <c r="J2486" s="650" t="s">
        <v>850</v>
      </c>
      <c r="K2486" s="650" t="s">
        <v>1165</v>
      </c>
      <c r="L2486" s="651">
        <v>113.37</v>
      </c>
      <c r="M2486" s="651">
        <v>113.37</v>
      </c>
      <c r="N2486" s="650">
        <v>1</v>
      </c>
      <c r="O2486" s="731">
        <v>1</v>
      </c>
      <c r="P2486" s="651"/>
      <c r="Q2486" s="666">
        <v>0</v>
      </c>
      <c r="R2486" s="650"/>
      <c r="S2486" s="666">
        <v>0</v>
      </c>
      <c r="T2486" s="731"/>
      <c r="U2486" s="689">
        <v>0</v>
      </c>
    </row>
    <row r="2487" spans="1:21" ht="14.4" customHeight="1" x14ac:dyDescent="0.3">
      <c r="A2487" s="649">
        <v>21</v>
      </c>
      <c r="B2487" s="650" t="s">
        <v>581</v>
      </c>
      <c r="C2487" s="650">
        <v>89301215</v>
      </c>
      <c r="D2487" s="729" t="s">
        <v>5560</v>
      </c>
      <c r="E2487" s="730" t="s">
        <v>3657</v>
      </c>
      <c r="F2487" s="650" t="s">
        <v>3625</v>
      </c>
      <c r="G2487" s="650" t="s">
        <v>3805</v>
      </c>
      <c r="H2487" s="650" t="s">
        <v>582</v>
      </c>
      <c r="I2487" s="650" t="s">
        <v>849</v>
      </c>
      <c r="J2487" s="650" t="s">
        <v>850</v>
      </c>
      <c r="K2487" s="650" t="s">
        <v>851</v>
      </c>
      <c r="L2487" s="651">
        <v>56.69</v>
      </c>
      <c r="M2487" s="651">
        <v>226.76</v>
      </c>
      <c r="N2487" s="650">
        <v>4</v>
      </c>
      <c r="O2487" s="731">
        <v>4</v>
      </c>
      <c r="P2487" s="651">
        <v>113.38</v>
      </c>
      <c r="Q2487" s="666">
        <v>0.5</v>
      </c>
      <c r="R2487" s="650">
        <v>2</v>
      </c>
      <c r="S2487" s="666">
        <v>0.5</v>
      </c>
      <c r="T2487" s="731">
        <v>2</v>
      </c>
      <c r="U2487" s="689">
        <v>0.5</v>
      </c>
    </row>
    <row r="2488" spans="1:21" ht="14.4" customHeight="1" x14ac:dyDescent="0.3">
      <c r="A2488" s="649">
        <v>21</v>
      </c>
      <c r="B2488" s="650" t="s">
        <v>581</v>
      </c>
      <c r="C2488" s="650">
        <v>89301215</v>
      </c>
      <c r="D2488" s="729" t="s">
        <v>5560</v>
      </c>
      <c r="E2488" s="730" t="s">
        <v>3657</v>
      </c>
      <c r="F2488" s="650" t="s">
        <v>3625</v>
      </c>
      <c r="G2488" s="650" t="s">
        <v>3821</v>
      </c>
      <c r="H2488" s="650" t="s">
        <v>582</v>
      </c>
      <c r="I2488" s="650" t="s">
        <v>857</v>
      </c>
      <c r="J2488" s="650" t="s">
        <v>3822</v>
      </c>
      <c r="K2488" s="650" t="s">
        <v>3823</v>
      </c>
      <c r="L2488" s="651">
        <v>0</v>
      </c>
      <c r="M2488" s="651">
        <v>0</v>
      </c>
      <c r="N2488" s="650">
        <v>1</v>
      </c>
      <c r="O2488" s="731">
        <v>1</v>
      </c>
      <c r="P2488" s="651">
        <v>0</v>
      </c>
      <c r="Q2488" s="666"/>
      <c r="R2488" s="650">
        <v>1</v>
      </c>
      <c r="S2488" s="666">
        <v>1</v>
      </c>
      <c r="T2488" s="731">
        <v>1</v>
      </c>
      <c r="U2488" s="689">
        <v>1</v>
      </c>
    </row>
    <row r="2489" spans="1:21" ht="14.4" customHeight="1" x14ac:dyDescent="0.3">
      <c r="A2489" s="649">
        <v>21</v>
      </c>
      <c r="B2489" s="650" t="s">
        <v>581</v>
      </c>
      <c r="C2489" s="650">
        <v>89301215</v>
      </c>
      <c r="D2489" s="729" t="s">
        <v>5560</v>
      </c>
      <c r="E2489" s="730" t="s">
        <v>3657</v>
      </c>
      <c r="F2489" s="650" t="s">
        <v>3625</v>
      </c>
      <c r="G2489" s="650" t="s">
        <v>4824</v>
      </c>
      <c r="H2489" s="650" t="s">
        <v>1839</v>
      </c>
      <c r="I2489" s="650" t="s">
        <v>5555</v>
      </c>
      <c r="J2489" s="650" t="s">
        <v>5442</v>
      </c>
      <c r="K2489" s="650" t="s">
        <v>5440</v>
      </c>
      <c r="L2489" s="651">
        <v>0</v>
      </c>
      <c r="M2489" s="651">
        <v>0</v>
      </c>
      <c r="N2489" s="650">
        <v>1</v>
      </c>
      <c r="O2489" s="731">
        <v>0.5</v>
      </c>
      <c r="P2489" s="651">
        <v>0</v>
      </c>
      <c r="Q2489" s="666"/>
      <c r="R2489" s="650">
        <v>1</v>
      </c>
      <c r="S2489" s="666">
        <v>1</v>
      </c>
      <c r="T2489" s="731">
        <v>0.5</v>
      </c>
      <c r="U2489" s="689">
        <v>1</v>
      </c>
    </row>
    <row r="2490" spans="1:21" ht="14.4" customHeight="1" x14ac:dyDescent="0.3">
      <c r="A2490" s="649">
        <v>21</v>
      </c>
      <c r="B2490" s="650" t="s">
        <v>581</v>
      </c>
      <c r="C2490" s="650">
        <v>89301215</v>
      </c>
      <c r="D2490" s="729" t="s">
        <v>5560</v>
      </c>
      <c r="E2490" s="730" t="s">
        <v>3657</v>
      </c>
      <c r="F2490" s="650" t="s">
        <v>3625</v>
      </c>
      <c r="G2490" s="650" t="s">
        <v>3831</v>
      </c>
      <c r="H2490" s="650" t="s">
        <v>1839</v>
      </c>
      <c r="I2490" s="650" t="s">
        <v>1920</v>
      </c>
      <c r="J2490" s="650" t="s">
        <v>1917</v>
      </c>
      <c r="K2490" s="650" t="s">
        <v>2826</v>
      </c>
      <c r="L2490" s="651">
        <v>98.23</v>
      </c>
      <c r="M2490" s="651">
        <v>98.23</v>
      </c>
      <c r="N2490" s="650">
        <v>1</v>
      </c>
      <c r="O2490" s="731">
        <v>1</v>
      </c>
      <c r="P2490" s="651">
        <v>98.23</v>
      </c>
      <c r="Q2490" s="666">
        <v>1</v>
      </c>
      <c r="R2490" s="650">
        <v>1</v>
      </c>
      <c r="S2490" s="666">
        <v>1</v>
      </c>
      <c r="T2490" s="731">
        <v>1</v>
      </c>
      <c r="U2490" s="689">
        <v>1</v>
      </c>
    </row>
    <row r="2491" spans="1:21" ht="14.4" customHeight="1" x14ac:dyDescent="0.3">
      <c r="A2491" s="649">
        <v>21</v>
      </c>
      <c r="B2491" s="650" t="s">
        <v>581</v>
      </c>
      <c r="C2491" s="650">
        <v>89301215</v>
      </c>
      <c r="D2491" s="729" t="s">
        <v>5560</v>
      </c>
      <c r="E2491" s="730" t="s">
        <v>3657</v>
      </c>
      <c r="F2491" s="650" t="s">
        <v>3626</v>
      </c>
      <c r="G2491" s="650" t="s">
        <v>4058</v>
      </c>
      <c r="H2491" s="650" t="s">
        <v>582</v>
      </c>
      <c r="I2491" s="650" t="s">
        <v>5144</v>
      </c>
      <c r="J2491" s="650" t="s">
        <v>3640</v>
      </c>
      <c r="K2491" s="650"/>
      <c r="L2491" s="651">
        <v>0</v>
      </c>
      <c r="M2491" s="651">
        <v>0</v>
      </c>
      <c r="N2491" s="650">
        <v>1</v>
      </c>
      <c r="O2491" s="731">
        <v>1</v>
      </c>
      <c r="P2491" s="651">
        <v>0</v>
      </c>
      <c r="Q2491" s="666"/>
      <c r="R2491" s="650">
        <v>1</v>
      </c>
      <c r="S2491" s="666">
        <v>1</v>
      </c>
      <c r="T2491" s="731">
        <v>1</v>
      </c>
      <c r="U2491" s="689">
        <v>1</v>
      </c>
    </row>
    <row r="2492" spans="1:21" ht="14.4" customHeight="1" x14ac:dyDescent="0.3">
      <c r="A2492" s="649">
        <v>21</v>
      </c>
      <c r="B2492" s="650" t="s">
        <v>581</v>
      </c>
      <c r="C2492" s="650">
        <v>89301215</v>
      </c>
      <c r="D2492" s="729" t="s">
        <v>5560</v>
      </c>
      <c r="E2492" s="730" t="s">
        <v>3657</v>
      </c>
      <c r="F2492" s="650" t="s">
        <v>3627</v>
      </c>
      <c r="G2492" s="650" t="s">
        <v>4058</v>
      </c>
      <c r="H2492" s="650" t="s">
        <v>582</v>
      </c>
      <c r="I2492" s="650" t="s">
        <v>4778</v>
      </c>
      <c r="J2492" s="650" t="s">
        <v>3640</v>
      </c>
      <c r="K2492" s="650"/>
      <c r="L2492" s="651">
        <v>0</v>
      </c>
      <c r="M2492" s="651">
        <v>0</v>
      </c>
      <c r="N2492" s="650">
        <v>2</v>
      </c>
      <c r="O2492" s="731">
        <v>1</v>
      </c>
      <c r="P2492" s="651">
        <v>0</v>
      </c>
      <c r="Q2492" s="666"/>
      <c r="R2492" s="650">
        <v>2</v>
      </c>
      <c r="S2492" s="666">
        <v>1</v>
      </c>
      <c r="T2492" s="731">
        <v>1</v>
      </c>
      <c r="U2492" s="689">
        <v>1</v>
      </c>
    </row>
    <row r="2493" spans="1:21" ht="14.4" customHeight="1" thickBot="1" x14ac:dyDescent="0.35">
      <c r="A2493" s="655">
        <v>21</v>
      </c>
      <c r="B2493" s="656" t="s">
        <v>581</v>
      </c>
      <c r="C2493" s="656">
        <v>89301215</v>
      </c>
      <c r="D2493" s="732" t="s">
        <v>5560</v>
      </c>
      <c r="E2493" s="733" t="s">
        <v>3657</v>
      </c>
      <c r="F2493" s="656" t="s">
        <v>3627</v>
      </c>
      <c r="G2493" s="656" t="s">
        <v>5327</v>
      </c>
      <c r="H2493" s="656" t="s">
        <v>582</v>
      </c>
      <c r="I2493" s="656" t="s">
        <v>5556</v>
      </c>
      <c r="J2493" s="656" t="s">
        <v>5489</v>
      </c>
      <c r="K2493" s="656" t="s">
        <v>5557</v>
      </c>
      <c r="L2493" s="657">
        <v>1128.44</v>
      </c>
      <c r="M2493" s="657">
        <v>4513.76</v>
      </c>
      <c r="N2493" s="656">
        <v>4</v>
      </c>
      <c r="O2493" s="734">
        <v>2</v>
      </c>
      <c r="P2493" s="657">
        <v>2256.88</v>
      </c>
      <c r="Q2493" s="667">
        <v>0.5</v>
      </c>
      <c r="R2493" s="656">
        <v>2</v>
      </c>
      <c r="S2493" s="667">
        <v>0.5</v>
      </c>
      <c r="T2493" s="734">
        <v>1</v>
      </c>
      <c r="U2493" s="690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5562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3659</v>
      </c>
      <c r="B5" s="229">
        <v>157092.14000000001</v>
      </c>
      <c r="C5" s="728">
        <v>0.23605575840853979</v>
      </c>
      <c r="D5" s="229">
        <v>508395.28999999986</v>
      </c>
      <c r="E5" s="728">
        <v>0.76394424159146013</v>
      </c>
      <c r="F5" s="736">
        <v>665487.42999999993</v>
      </c>
    </row>
    <row r="6" spans="1:6" ht="14.4" customHeight="1" x14ac:dyDescent="0.3">
      <c r="A6" s="676" t="s">
        <v>3642</v>
      </c>
      <c r="B6" s="653">
        <v>11695.3</v>
      </c>
      <c r="C6" s="666">
        <v>0.16524718338137787</v>
      </c>
      <c r="D6" s="653">
        <v>59079.280000000006</v>
      </c>
      <c r="E6" s="666">
        <v>0.83475281661862222</v>
      </c>
      <c r="F6" s="654">
        <v>70774.58</v>
      </c>
    </row>
    <row r="7" spans="1:6" ht="14.4" customHeight="1" x14ac:dyDescent="0.3">
      <c r="A7" s="676" t="s">
        <v>3652</v>
      </c>
      <c r="B7" s="653">
        <v>9754.9399999999987</v>
      </c>
      <c r="C7" s="666">
        <v>2.1886259896526161E-2</v>
      </c>
      <c r="D7" s="653">
        <v>435955.74999999977</v>
      </c>
      <c r="E7" s="666">
        <v>0.97811374010347385</v>
      </c>
      <c r="F7" s="654">
        <v>445710.68999999977</v>
      </c>
    </row>
    <row r="8" spans="1:6" ht="14.4" customHeight="1" x14ac:dyDescent="0.3">
      <c r="A8" s="676" t="s">
        <v>3643</v>
      </c>
      <c r="B8" s="653">
        <v>6758.5500000000011</v>
      </c>
      <c r="C8" s="666">
        <v>4.4473358914598306E-3</v>
      </c>
      <c r="D8" s="653">
        <v>1512926.5299999993</v>
      </c>
      <c r="E8" s="666">
        <v>0.99555266410854015</v>
      </c>
      <c r="F8" s="654">
        <v>1519685.0799999994</v>
      </c>
    </row>
    <row r="9" spans="1:6" ht="14.4" customHeight="1" x14ac:dyDescent="0.3">
      <c r="A9" s="676" t="s">
        <v>3634</v>
      </c>
      <c r="B9" s="653">
        <v>5957.75</v>
      </c>
      <c r="C9" s="666">
        <v>9.3105316689817315E-3</v>
      </c>
      <c r="D9" s="653">
        <v>633935.89000000048</v>
      </c>
      <c r="E9" s="666">
        <v>0.99068946833101823</v>
      </c>
      <c r="F9" s="654">
        <v>639893.64000000048</v>
      </c>
    </row>
    <row r="10" spans="1:6" ht="14.4" customHeight="1" x14ac:dyDescent="0.3">
      <c r="A10" s="676" t="s">
        <v>3641</v>
      </c>
      <c r="B10" s="653">
        <v>5416.76</v>
      </c>
      <c r="C10" s="666">
        <v>9.1256223602310775E-3</v>
      </c>
      <c r="D10" s="653">
        <v>588160.29</v>
      </c>
      <c r="E10" s="666">
        <v>0.99087437763976893</v>
      </c>
      <c r="F10" s="654">
        <v>593577.05000000005</v>
      </c>
    </row>
    <row r="11" spans="1:6" ht="14.4" customHeight="1" x14ac:dyDescent="0.3">
      <c r="A11" s="676" t="s">
        <v>3651</v>
      </c>
      <c r="B11" s="653">
        <v>2769.5700000000006</v>
      </c>
      <c r="C11" s="666">
        <v>3.4050547981124058E-3</v>
      </c>
      <c r="D11" s="653">
        <v>810600.59999999928</v>
      </c>
      <c r="E11" s="666">
        <v>0.99659494520188763</v>
      </c>
      <c r="F11" s="654">
        <v>813370.16999999923</v>
      </c>
    </row>
    <row r="12" spans="1:6" ht="14.4" customHeight="1" x14ac:dyDescent="0.3">
      <c r="A12" s="676" t="s">
        <v>3654</v>
      </c>
      <c r="B12" s="653">
        <v>2510.96</v>
      </c>
      <c r="C12" s="666">
        <v>4.8782999232787191E-3</v>
      </c>
      <c r="D12" s="653">
        <v>512209.34000000014</v>
      </c>
      <c r="E12" s="666">
        <v>0.99512170007672129</v>
      </c>
      <c r="F12" s="654">
        <v>514720.30000000016</v>
      </c>
    </row>
    <row r="13" spans="1:6" ht="14.4" customHeight="1" x14ac:dyDescent="0.3">
      <c r="A13" s="676" t="s">
        <v>3636</v>
      </c>
      <c r="B13" s="653">
        <v>1827.32</v>
      </c>
      <c r="C13" s="666">
        <v>2.6641725708262221E-2</v>
      </c>
      <c r="D13" s="653">
        <v>66761.33</v>
      </c>
      <c r="E13" s="666">
        <v>0.97335827429173771</v>
      </c>
      <c r="F13" s="654">
        <v>68588.650000000009</v>
      </c>
    </row>
    <row r="14" spans="1:6" ht="14.4" customHeight="1" x14ac:dyDescent="0.3">
      <c r="A14" s="676" t="s">
        <v>3655</v>
      </c>
      <c r="B14" s="653">
        <v>1511.32</v>
      </c>
      <c r="C14" s="666">
        <v>0.85725306015950264</v>
      </c>
      <c r="D14" s="653">
        <v>251.66000000000003</v>
      </c>
      <c r="E14" s="666">
        <v>0.14274693984049736</v>
      </c>
      <c r="F14" s="654">
        <v>1762.98</v>
      </c>
    </row>
    <row r="15" spans="1:6" ht="14.4" customHeight="1" x14ac:dyDescent="0.3">
      <c r="A15" s="676" t="s">
        <v>3644</v>
      </c>
      <c r="B15" s="653">
        <v>661.46</v>
      </c>
      <c r="C15" s="666">
        <v>2.1366023635901203E-3</v>
      </c>
      <c r="D15" s="653">
        <v>308923.51999999996</v>
      </c>
      <c r="E15" s="666">
        <v>0.99786339763640985</v>
      </c>
      <c r="F15" s="654">
        <v>309584.98</v>
      </c>
    </row>
    <row r="16" spans="1:6" ht="14.4" customHeight="1" x14ac:dyDescent="0.3">
      <c r="A16" s="676" t="s">
        <v>3646</v>
      </c>
      <c r="B16" s="653">
        <v>184.22</v>
      </c>
      <c r="C16" s="666">
        <v>3.6757839623921526E-2</v>
      </c>
      <c r="D16" s="653">
        <v>4827.5</v>
      </c>
      <c r="E16" s="666">
        <v>0.96324216037607846</v>
      </c>
      <c r="F16" s="654">
        <v>5011.72</v>
      </c>
    </row>
    <row r="17" spans="1:6" ht="14.4" customHeight="1" x14ac:dyDescent="0.3">
      <c r="A17" s="676" t="s">
        <v>3660</v>
      </c>
      <c r="B17" s="653">
        <v>56.01</v>
      </c>
      <c r="C17" s="666">
        <v>1.7877884568426718E-3</v>
      </c>
      <c r="D17" s="653">
        <v>31273.200000000001</v>
      </c>
      <c r="E17" s="666">
        <v>0.99821221154315742</v>
      </c>
      <c r="F17" s="654">
        <v>31329.21</v>
      </c>
    </row>
    <row r="18" spans="1:6" ht="14.4" customHeight="1" x14ac:dyDescent="0.3">
      <c r="A18" s="676" t="s">
        <v>3658</v>
      </c>
      <c r="B18" s="653">
        <v>10.74</v>
      </c>
      <c r="C18" s="666">
        <v>1.4387008932805436E-4</v>
      </c>
      <c r="D18" s="653">
        <v>74639.939999999988</v>
      </c>
      <c r="E18" s="666">
        <v>0.99985612991067185</v>
      </c>
      <c r="F18" s="654">
        <v>74650.679999999993</v>
      </c>
    </row>
    <row r="19" spans="1:6" ht="14.4" customHeight="1" x14ac:dyDescent="0.3">
      <c r="A19" s="676" t="s">
        <v>3635</v>
      </c>
      <c r="B19" s="653"/>
      <c r="C19" s="666">
        <v>0</v>
      </c>
      <c r="D19" s="653">
        <v>201290.01999999996</v>
      </c>
      <c r="E19" s="666">
        <v>1</v>
      </c>
      <c r="F19" s="654">
        <v>201290.01999999996</v>
      </c>
    </row>
    <row r="20" spans="1:6" ht="14.4" customHeight="1" x14ac:dyDescent="0.3">
      <c r="A20" s="676" t="s">
        <v>3656</v>
      </c>
      <c r="B20" s="653"/>
      <c r="C20" s="666">
        <v>0</v>
      </c>
      <c r="D20" s="653">
        <v>19093.300000000003</v>
      </c>
      <c r="E20" s="666">
        <v>1</v>
      </c>
      <c r="F20" s="654">
        <v>19093.300000000003</v>
      </c>
    </row>
    <row r="21" spans="1:6" ht="14.4" customHeight="1" x14ac:dyDescent="0.3">
      <c r="A21" s="676" t="s">
        <v>3637</v>
      </c>
      <c r="B21" s="653"/>
      <c r="C21" s="666">
        <v>0</v>
      </c>
      <c r="D21" s="653">
        <v>4923.01</v>
      </c>
      <c r="E21" s="666">
        <v>1</v>
      </c>
      <c r="F21" s="654">
        <v>4923.01</v>
      </c>
    </row>
    <row r="22" spans="1:6" ht="14.4" customHeight="1" x14ac:dyDescent="0.3">
      <c r="A22" s="676" t="s">
        <v>3653</v>
      </c>
      <c r="B22" s="653"/>
      <c r="C22" s="666">
        <v>0</v>
      </c>
      <c r="D22" s="653">
        <v>7241.2200000000012</v>
      </c>
      <c r="E22" s="666">
        <v>1</v>
      </c>
      <c r="F22" s="654">
        <v>7241.2200000000012</v>
      </c>
    </row>
    <row r="23" spans="1:6" ht="14.4" customHeight="1" x14ac:dyDescent="0.3">
      <c r="A23" s="676" t="s">
        <v>3645</v>
      </c>
      <c r="B23" s="653"/>
      <c r="C23" s="666">
        <v>0</v>
      </c>
      <c r="D23" s="653">
        <v>101237.16</v>
      </c>
      <c r="E23" s="666">
        <v>1</v>
      </c>
      <c r="F23" s="654">
        <v>101237.16</v>
      </c>
    </row>
    <row r="24" spans="1:6" ht="14.4" customHeight="1" x14ac:dyDescent="0.3">
      <c r="A24" s="676" t="s">
        <v>3640</v>
      </c>
      <c r="B24" s="653"/>
      <c r="C24" s="666">
        <v>0</v>
      </c>
      <c r="D24" s="653">
        <v>1166.47</v>
      </c>
      <c r="E24" s="666">
        <v>1</v>
      </c>
      <c r="F24" s="654">
        <v>1166.47</v>
      </c>
    </row>
    <row r="25" spans="1:6" ht="14.4" customHeight="1" x14ac:dyDescent="0.3">
      <c r="A25" s="676" t="s">
        <v>3650</v>
      </c>
      <c r="B25" s="653"/>
      <c r="C25" s="666">
        <v>0</v>
      </c>
      <c r="D25" s="653">
        <v>193507.11999999994</v>
      </c>
      <c r="E25" s="666">
        <v>1</v>
      </c>
      <c r="F25" s="654">
        <v>193507.11999999994</v>
      </c>
    </row>
    <row r="26" spans="1:6" ht="14.4" customHeight="1" x14ac:dyDescent="0.3">
      <c r="A26" s="676" t="s">
        <v>3657</v>
      </c>
      <c r="B26" s="653"/>
      <c r="C26" s="666">
        <v>0</v>
      </c>
      <c r="D26" s="653">
        <v>19656.320000000003</v>
      </c>
      <c r="E26" s="666">
        <v>1</v>
      </c>
      <c r="F26" s="654">
        <v>19656.320000000003</v>
      </c>
    </row>
    <row r="27" spans="1:6" ht="14.4" customHeight="1" x14ac:dyDescent="0.3">
      <c r="A27" s="676" t="s">
        <v>3661</v>
      </c>
      <c r="B27" s="653"/>
      <c r="C27" s="666">
        <v>0</v>
      </c>
      <c r="D27" s="653">
        <v>32001.800000000003</v>
      </c>
      <c r="E27" s="666">
        <v>1</v>
      </c>
      <c r="F27" s="654">
        <v>32001.800000000003</v>
      </c>
    </row>
    <row r="28" spans="1:6" ht="14.4" customHeight="1" x14ac:dyDescent="0.3">
      <c r="A28" s="676" t="s">
        <v>3638</v>
      </c>
      <c r="B28" s="653"/>
      <c r="C28" s="666">
        <v>0</v>
      </c>
      <c r="D28" s="653">
        <v>79201.75</v>
      </c>
      <c r="E28" s="666">
        <v>1</v>
      </c>
      <c r="F28" s="654">
        <v>79201.75</v>
      </c>
    </row>
    <row r="29" spans="1:6" ht="14.4" customHeight="1" x14ac:dyDescent="0.3">
      <c r="A29" s="676" t="s">
        <v>3648</v>
      </c>
      <c r="B29" s="653"/>
      <c r="C29" s="666">
        <v>0</v>
      </c>
      <c r="D29" s="653">
        <v>26530.82</v>
      </c>
      <c r="E29" s="666">
        <v>1</v>
      </c>
      <c r="F29" s="654">
        <v>26530.82</v>
      </c>
    </row>
    <row r="30" spans="1:6" ht="14.4" customHeight="1" x14ac:dyDescent="0.3">
      <c r="A30" s="676" t="s">
        <v>3639</v>
      </c>
      <c r="B30" s="653"/>
      <c r="C30" s="666">
        <v>0</v>
      </c>
      <c r="D30" s="653">
        <v>90949.210000000021</v>
      </c>
      <c r="E30" s="666">
        <v>1</v>
      </c>
      <c r="F30" s="654">
        <v>90949.210000000021</v>
      </c>
    </row>
    <row r="31" spans="1:6" ht="14.4" customHeight="1" x14ac:dyDescent="0.3">
      <c r="A31" s="676" t="s">
        <v>3649</v>
      </c>
      <c r="B31" s="653">
        <v>0</v>
      </c>
      <c r="C31" s="666">
        <v>0</v>
      </c>
      <c r="D31" s="653">
        <v>17850.829999999998</v>
      </c>
      <c r="E31" s="666">
        <v>1</v>
      </c>
      <c r="F31" s="654">
        <v>17850.829999999998</v>
      </c>
    </row>
    <row r="32" spans="1:6" ht="14.4" customHeight="1" thickBot="1" x14ac:dyDescent="0.35">
      <c r="A32" s="677" t="s">
        <v>3647</v>
      </c>
      <c r="B32" s="668"/>
      <c r="C32" s="669">
        <v>0</v>
      </c>
      <c r="D32" s="668">
        <v>217494.48</v>
      </c>
      <c r="E32" s="669">
        <v>1</v>
      </c>
      <c r="F32" s="670">
        <v>217494.48</v>
      </c>
    </row>
    <row r="33" spans="1:6" ht="14.4" customHeight="1" thickBot="1" x14ac:dyDescent="0.35">
      <c r="A33" s="671" t="s">
        <v>3</v>
      </c>
      <c r="B33" s="672">
        <v>206207.04</v>
      </c>
      <c r="C33" s="673">
        <v>3.0475640207753604E-2</v>
      </c>
      <c r="D33" s="672">
        <v>6560083.6299999999</v>
      </c>
      <c r="E33" s="673">
        <v>0.96952435979224671</v>
      </c>
      <c r="F33" s="674">
        <v>6766290.6699999981</v>
      </c>
    </row>
    <row r="34" spans="1:6" ht="14.4" customHeight="1" thickBot="1" x14ac:dyDescent="0.35"/>
    <row r="35" spans="1:6" ht="14.4" customHeight="1" x14ac:dyDescent="0.3">
      <c r="A35" s="737" t="s">
        <v>5563</v>
      </c>
      <c r="B35" s="229">
        <v>167706.48000000001</v>
      </c>
      <c r="C35" s="728">
        <v>0.16874337428631456</v>
      </c>
      <c r="D35" s="229">
        <v>826148.72000000009</v>
      </c>
      <c r="E35" s="728">
        <v>0.83125662571368553</v>
      </c>
      <c r="F35" s="736">
        <v>993855.20000000007</v>
      </c>
    </row>
    <row r="36" spans="1:6" ht="14.4" customHeight="1" x14ac:dyDescent="0.3">
      <c r="A36" s="676" t="s">
        <v>5564</v>
      </c>
      <c r="B36" s="653">
        <v>11264.250000000002</v>
      </c>
      <c r="C36" s="666">
        <v>6.8628121759329128E-2</v>
      </c>
      <c r="D36" s="653">
        <v>152870.36000000002</v>
      </c>
      <c r="E36" s="666">
        <v>0.93137187824067091</v>
      </c>
      <c r="F36" s="654">
        <v>164134.61000000002</v>
      </c>
    </row>
    <row r="37" spans="1:6" ht="14.4" customHeight="1" x14ac:dyDescent="0.3">
      <c r="A37" s="676" t="s">
        <v>3396</v>
      </c>
      <c r="B37" s="653">
        <v>7548.59</v>
      </c>
      <c r="C37" s="666">
        <v>0.34987411449092376</v>
      </c>
      <c r="D37" s="653">
        <v>14026.570000000003</v>
      </c>
      <c r="E37" s="666">
        <v>0.65012588550907624</v>
      </c>
      <c r="F37" s="654">
        <v>21575.160000000003</v>
      </c>
    </row>
    <row r="38" spans="1:6" ht="14.4" customHeight="1" x14ac:dyDescent="0.3">
      <c r="A38" s="676" t="s">
        <v>3386</v>
      </c>
      <c r="B38" s="653">
        <v>3885.2</v>
      </c>
      <c r="C38" s="666">
        <v>9.4973719056875641E-3</v>
      </c>
      <c r="D38" s="653">
        <v>405196.39000000013</v>
      </c>
      <c r="E38" s="666">
        <v>0.99050262809431244</v>
      </c>
      <c r="F38" s="654">
        <v>409081.59000000014</v>
      </c>
    </row>
    <row r="39" spans="1:6" ht="14.4" customHeight="1" x14ac:dyDescent="0.3">
      <c r="A39" s="676" t="s">
        <v>3368</v>
      </c>
      <c r="B39" s="653">
        <v>2133.9599999999996</v>
      </c>
      <c r="C39" s="666">
        <v>0.92857173938584314</v>
      </c>
      <c r="D39" s="653">
        <v>164.15</v>
      </c>
      <c r="E39" s="666">
        <v>7.1428260614156858E-2</v>
      </c>
      <c r="F39" s="654">
        <v>2298.1099999999997</v>
      </c>
    </row>
    <row r="40" spans="1:6" ht="14.4" customHeight="1" x14ac:dyDescent="0.3">
      <c r="A40" s="676" t="s">
        <v>3389</v>
      </c>
      <c r="B40" s="653">
        <v>2078.2600000000002</v>
      </c>
      <c r="C40" s="666">
        <v>0.37346132696959133</v>
      </c>
      <c r="D40" s="653">
        <v>3486.6</v>
      </c>
      <c r="E40" s="666">
        <v>0.62653867303040855</v>
      </c>
      <c r="F40" s="654">
        <v>5564.8600000000006</v>
      </c>
    </row>
    <row r="41" spans="1:6" ht="14.4" customHeight="1" x14ac:dyDescent="0.3">
      <c r="A41" s="676" t="s">
        <v>3327</v>
      </c>
      <c r="B41" s="653">
        <v>1511.32</v>
      </c>
      <c r="C41" s="666">
        <v>0.25401104571230726</v>
      </c>
      <c r="D41" s="653">
        <v>4438.5</v>
      </c>
      <c r="E41" s="666">
        <v>0.74598895428769274</v>
      </c>
      <c r="F41" s="654">
        <v>5949.82</v>
      </c>
    </row>
    <row r="42" spans="1:6" ht="14.4" customHeight="1" x14ac:dyDescent="0.3">
      <c r="A42" s="676" t="s">
        <v>3353</v>
      </c>
      <c r="B42" s="653">
        <v>1224.1500000000001</v>
      </c>
      <c r="C42" s="666">
        <v>0.5</v>
      </c>
      <c r="D42" s="653">
        <v>1224.1500000000001</v>
      </c>
      <c r="E42" s="666">
        <v>0.5</v>
      </c>
      <c r="F42" s="654">
        <v>2448.3000000000002</v>
      </c>
    </row>
    <row r="43" spans="1:6" ht="14.4" customHeight="1" x14ac:dyDescent="0.3">
      <c r="A43" s="676" t="s">
        <v>3377</v>
      </c>
      <c r="B43" s="653">
        <v>1159.56</v>
      </c>
      <c r="C43" s="666">
        <v>0.18181818181818182</v>
      </c>
      <c r="D43" s="653">
        <v>5218.0200000000004</v>
      </c>
      <c r="E43" s="666">
        <v>0.81818181818181823</v>
      </c>
      <c r="F43" s="654">
        <v>6377.58</v>
      </c>
    </row>
    <row r="44" spans="1:6" ht="14.4" customHeight="1" x14ac:dyDescent="0.3">
      <c r="A44" s="676" t="s">
        <v>5565</v>
      </c>
      <c r="B44" s="653">
        <v>1050.3399999999999</v>
      </c>
      <c r="C44" s="666">
        <v>1</v>
      </c>
      <c r="D44" s="653"/>
      <c r="E44" s="666">
        <v>0</v>
      </c>
      <c r="F44" s="654">
        <v>1050.3399999999999</v>
      </c>
    </row>
    <row r="45" spans="1:6" ht="14.4" customHeight="1" x14ac:dyDescent="0.3">
      <c r="A45" s="676" t="s">
        <v>3331</v>
      </c>
      <c r="B45" s="653">
        <v>707.26</v>
      </c>
      <c r="C45" s="666">
        <v>3.5436211212364746E-2</v>
      </c>
      <c r="D45" s="653">
        <v>19251.420000000002</v>
      </c>
      <c r="E45" s="666">
        <v>0.96456378878763538</v>
      </c>
      <c r="F45" s="654">
        <v>19958.68</v>
      </c>
    </row>
    <row r="46" spans="1:6" ht="14.4" customHeight="1" x14ac:dyDescent="0.3">
      <c r="A46" s="676" t="s">
        <v>5566</v>
      </c>
      <c r="B46" s="653">
        <v>694.04</v>
      </c>
      <c r="C46" s="666">
        <v>1</v>
      </c>
      <c r="D46" s="653"/>
      <c r="E46" s="666">
        <v>0</v>
      </c>
      <c r="F46" s="654">
        <v>694.04</v>
      </c>
    </row>
    <row r="47" spans="1:6" ht="14.4" customHeight="1" x14ac:dyDescent="0.3">
      <c r="A47" s="676" t="s">
        <v>3400</v>
      </c>
      <c r="B47" s="653">
        <v>666.75</v>
      </c>
      <c r="C47" s="666">
        <v>0.5</v>
      </c>
      <c r="D47" s="653">
        <v>666.75</v>
      </c>
      <c r="E47" s="666">
        <v>0.5</v>
      </c>
      <c r="F47" s="654">
        <v>1333.5</v>
      </c>
    </row>
    <row r="48" spans="1:6" ht="14.4" customHeight="1" x14ac:dyDescent="0.3">
      <c r="A48" s="676" t="s">
        <v>5567</v>
      </c>
      <c r="B48" s="653">
        <v>552.66</v>
      </c>
      <c r="C48" s="666">
        <v>0.25238612803346511</v>
      </c>
      <c r="D48" s="653">
        <v>1637.0800000000002</v>
      </c>
      <c r="E48" s="666">
        <v>0.74761387196653484</v>
      </c>
      <c r="F48" s="654">
        <v>2189.7400000000002</v>
      </c>
    </row>
    <row r="49" spans="1:6" ht="14.4" customHeight="1" x14ac:dyDescent="0.3">
      <c r="A49" s="676" t="s">
        <v>3372</v>
      </c>
      <c r="B49" s="653">
        <v>476.1</v>
      </c>
      <c r="C49" s="666">
        <v>0.18085126588288924</v>
      </c>
      <c r="D49" s="653">
        <v>2156.4499999999998</v>
      </c>
      <c r="E49" s="666">
        <v>0.81914873411711076</v>
      </c>
      <c r="F49" s="654">
        <v>2632.5499999999997</v>
      </c>
    </row>
    <row r="50" spans="1:6" ht="14.4" customHeight="1" x14ac:dyDescent="0.3">
      <c r="A50" s="676" t="s">
        <v>5568</v>
      </c>
      <c r="B50" s="653">
        <v>432.32</v>
      </c>
      <c r="C50" s="666">
        <v>1</v>
      </c>
      <c r="D50" s="653"/>
      <c r="E50" s="666">
        <v>0</v>
      </c>
      <c r="F50" s="654">
        <v>432.32</v>
      </c>
    </row>
    <row r="51" spans="1:6" ht="14.4" customHeight="1" x14ac:dyDescent="0.3">
      <c r="A51" s="676" t="s">
        <v>3325</v>
      </c>
      <c r="B51" s="653">
        <v>418.64</v>
      </c>
      <c r="C51" s="666">
        <v>1</v>
      </c>
      <c r="D51" s="653"/>
      <c r="E51" s="666">
        <v>0</v>
      </c>
      <c r="F51" s="654">
        <v>418.64</v>
      </c>
    </row>
    <row r="52" spans="1:6" ht="14.4" customHeight="1" x14ac:dyDescent="0.3">
      <c r="A52" s="676" t="s">
        <v>3395</v>
      </c>
      <c r="B52" s="653">
        <v>356.47</v>
      </c>
      <c r="C52" s="666">
        <v>5.4928579133087817E-2</v>
      </c>
      <c r="D52" s="653">
        <v>6133.2300000000005</v>
      </c>
      <c r="E52" s="666">
        <v>0.9450714208669122</v>
      </c>
      <c r="F52" s="654">
        <v>6489.7000000000007</v>
      </c>
    </row>
    <row r="53" spans="1:6" ht="14.4" customHeight="1" x14ac:dyDescent="0.3">
      <c r="A53" s="676" t="s">
        <v>3336</v>
      </c>
      <c r="B53" s="653">
        <v>284.26</v>
      </c>
      <c r="C53" s="666">
        <v>0.19904907953980489</v>
      </c>
      <c r="D53" s="653">
        <v>1143.8300000000002</v>
      </c>
      <c r="E53" s="666">
        <v>0.80095092046019511</v>
      </c>
      <c r="F53" s="654">
        <v>1428.0900000000001</v>
      </c>
    </row>
    <row r="54" spans="1:6" ht="14.4" customHeight="1" x14ac:dyDescent="0.3">
      <c r="A54" s="676" t="s">
        <v>3328</v>
      </c>
      <c r="B54" s="653">
        <v>262.98</v>
      </c>
      <c r="C54" s="666">
        <v>1</v>
      </c>
      <c r="D54" s="653"/>
      <c r="E54" s="666">
        <v>0</v>
      </c>
      <c r="F54" s="654">
        <v>262.98</v>
      </c>
    </row>
    <row r="55" spans="1:6" ht="14.4" customHeight="1" x14ac:dyDescent="0.3">
      <c r="A55" s="676" t="s">
        <v>3397</v>
      </c>
      <c r="B55" s="653">
        <v>237.65</v>
      </c>
      <c r="C55" s="666">
        <v>1</v>
      </c>
      <c r="D55" s="653"/>
      <c r="E55" s="666">
        <v>0</v>
      </c>
      <c r="F55" s="654">
        <v>237.65</v>
      </c>
    </row>
    <row r="56" spans="1:6" ht="14.4" customHeight="1" x14ac:dyDescent="0.3">
      <c r="A56" s="676" t="s">
        <v>3346</v>
      </c>
      <c r="B56" s="653">
        <v>224.71</v>
      </c>
      <c r="C56" s="666">
        <v>0.19606833728884548</v>
      </c>
      <c r="D56" s="653">
        <v>921.37</v>
      </c>
      <c r="E56" s="666">
        <v>0.80393166271115457</v>
      </c>
      <c r="F56" s="654">
        <v>1146.08</v>
      </c>
    </row>
    <row r="57" spans="1:6" ht="14.4" customHeight="1" x14ac:dyDescent="0.3">
      <c r="A57" s="676" t="s">
        <v>3321</v>
      </c>
      <c r="B57" s="653">
        <v>220.06</v>
      </c>
      <c r="C57" s="666">
        <v>4.9452241036416135E-2</v>
      </c>
      <c r="D57" s="653">
        <v>4229.8900000000003</v>
      </c>
      <c r="E57" s="666">
        <v>0.95054775896358379</v>
      </c>
      <c r="F57" s="654">
        <v>4449.9500000000007</v>
      </c>
    </row>
    <row r="58" spans="1:6" ht="14.4" customHeight="1" x14ac:dyDescent="0.3">
      <c r="A58" s="676" t="s">
        <v>3354</v>
      </c>
      <c r="B58" s="653">
        <v>201.24</v>
      </c>
      <c r="C58" s="666">
        <v>0.25928311902491818</v>
      </c>
      <c r="D58" s="653">
        <v>574.9</v>
      </c>
      <c r="E58" s="666">
        <v>0.74071688097508182</v>
      </c>
      <c r="F58" s="654">
        <v>776.14</v>
      </c>
    </row>
    <row r="59" spans="1:6" ht="14.4" customHeight="1" x14ac:dyDescent="0.3">
      <c r="A59" s="676" t="s">
        <v>3385</v>
      </c>
      <c r="B59" s="653">
        <v>177.2</v>
      </c>
      <c r="C59" s="666">
        <v>0.15876144569677633</v>
      </c>
      <c r="D59" s="653">
        <v>938.94000000000028</v>
      </c>
      <c r="E59" s="666">
        <v>0.84123855430322358</v>
      </c>
      <c r="F59" s="654">
        <v>1116.1400000000003</v>
      </c>
    </row>
    <row r="60" spans="1:6" ht="14.4" customHeight="1" x14ac:dyDescent="0.3">
      <c r="A60" s="676" t="s">
        <v>3356</v>
      </c>
      <c r="B60" s="653">
        <v>143.71</v>
      </c>
      <c r="C60" s="666">
        <v>1</v>
      </c>
      <c r="D60" s="653"/>
      <c r="E60" s="666">
        <v>0</v>
      </c>
      <c r="F60" s="654">
        <v>143.71</v>
      </c>
    </row>
    <row r="61" spans="1:6" ht="14.4" customHeight="1" x14ac:dyDescent="0.3">
      <c r="A61" s="676" t="s">
        <v>3332</v>
      </c>
      <c r="B61" s="653">
        <v>124.32</v>
      </c>
      <c r="C61" s="666">
        <v>0.29771540782604533</v>
      </c>
      <c r="D61" s="653">
        <v>293.26</v>
      </c>
      <c r="E61" s="666">
        <v>0.70228459217395467</v>
      </c>
      <c r="F61" s="654">
        <v>417.58</v>
      </c>
    </row>
    <row r="62" spans="1:6" ht="14.4" customHeight="1" x14ac:dyDescent="0.3">
      <c r="A62" s="676" t="s">
        <v>3351</v>
      </c>
      <c r="B62" s="653">
        <v>95.25</v>
      </c>
      <c r="C62" s="666">
        <v>5.5555555555555552E-2</v>
      </c>
      <c r="D62" s="653">
        <v>1619.25</v>
      </c>
      <c r="E62" s="666">
        <v>0.94444444444444442</v>
      </c>
      <c r="F62" s="654">
        <v>1714.5</v>
      </c>
    </row>
    <row r="63" spans="1:6" ht="14.4" customHeight="1" x14ac:dyDescent="0.3">
      <c r="A63" s="676" t="s">
        <v>3334</v>
      </c>
      <c r="B63" s="653">
        <v>76.319999999999993</v>
      </c>
      <c r="C63" s="666">
        <v>0.25374871164012369</v>
      </c>
      <c r="D63" s="653">
        <v>224.45000000000002</v>
      </c>
      <c r="E63" s="666">
        <v>0.74625128835987642</v>
      </c>
      <c r="F63" s="654">
        <v>300.77</v>
      </c>
    </row>
    <row r="64" spans="1:6" ht="14.4" customHeight="1" x14ac:dyDescent="0.3">
      <c r="A64" s="676" t="s">
        <v>3358</v>
      </c>
      <c r="B64" s="653">
        <v>75.91</v>
      </c>
      <c r="C64" s="666">
        <v>0.48276519969473414</v>
      </c>
      <c r="D64" s="653">
        <v>81.33</v>
      </c>
      <c r="E64" s="666">
        <v>0.51723480030526581</v>
      </c>
      <c r="F64" s="654">
        <v>157.24</v>
      </c>
    </row>
    <row r="65" spans="1:6" ht="14.4" customHeight="1" x14ac:dyDescent="0.3">
      <c r="A65" s="676" t="s">
        <v>5569</v>
      </c>
      <c r="B65" s="653">
        <v>67.459999999999994</v>
      </c>
      <c r="C65" s="666">
        <v>1</v>
      </c>
      <c r="D65" s="653"/>
      <c r="E65" s="666">
        <v>0</v>
      </c>
      <c r="F65" s="654">
        <v>67.459999999999994</v>
      </c>
    </row>
    <row r="66" spans="1:6" ht="14.4" customHeight="1" x14ac:dyDescent="0.3">
      <c r="A66" s="676" t="s">
        <v>5570</v>
      </c>
      <c r="B66" s="653">
        <v>56.21</v>
      </c>
      <c r="C66" s="666">
        <v>1</v>
      </c>
      <c r="D66" s="653"/>
      <c r="E66" s="666">
        <v>0</v>
      </c>
      <c r="F66" s="654">
        <v>56.21</v>
      </c>
    </row>
    <row r="67" spans="1:6" ht="14.4" customHeight="1" x14ac:dyDescent="0.3">
      <c r="A67" s="676" t="s">
        <v>5571</v>
      </c>
      <c r="B67" s="653">
        <v>49.92</v>
      </c>
      <c r="C67" s="666">
        <v>1</v>
      </c>
      <c r="D67" s="653"/>
      <c r="E67" s="666">
        <v>0</v>
      </c>
      <c r="F67" s="654">
        <v>49.92</v>
      </c>
    </row>
    <row r="68" spans="1:6" ht="14.4" customHeight="1" x14ac:dyDescent="0.3">
      <c r="A68" s="676" t="s">
        <v>3335</v>
      </c>
      <c r="B68" s="653">
        <v>43.49</v>
      </c>
      <c r="C68" s="666">
        <v>0.19865704366892015</v>
      </c>
      <c r="D68" s="653">
        <v>175.43</v>
      </c>
      <c r="E68" s="666">
        <v>0.80134295633107977</v>
      </c>
      <c r="F68" s="654">
        <v>218.92000000000002</v>
      </c>
    </row>
    <row r="69" spans="1:6" ht="14.4" customHeight="1" x14ac:dyDescent="0.3">
      <c r="A69" s="676" t="s">
        <v>3323</v>
      </c>
      <c r="B69" s="653">
        <v>0</v>
      </c>
      <c r="C69" s="666">
        <v>0</v>
      </c>
      <c r="D69" s="653">
        <v>15887.939999999995</v>
      </c>
      <c r="E69" s="666">
        <v>1</v>
      </c>
      <c r="F69" s="654">
        <v>15887.939999999995</v>
      </c>
    </row>
    <row r="70" spans="1:6" ht="14.4" customHeight="1" x14ac:dyDescent="0.3">
      <c r="A70" s="676" t="s">
        <v>5572</v>
      </c>
      <c r="B70" s="653"/>
      <c r="C70" s="666">
        <v>0</v>
      </c>
      <c r="D70" s="653">
        <v>97679.03</v>
      </c>
      <c r="E70" s="666">
        <v>1</v>
      </c>
      <c r="F70" s="654">
        <v>97679.03</v>
      </c>
    </row>
    <row r="71" spans="1:6" ht="14.4" customHeight="1" x14ac:dyDescent="0.3">
      <c r="A71" s="676" t="s">
        <v>3364</v>
      </c>
      <c r="B71" s="653"/>
      <c r="C71" s="666">
        <v>0</v>
      </c>
      <c r="D71" s="653">
        <v>1602.56</v>
      </c>
      <c r="E71" s="666">
        <v>1</v>
      </c>
      <c r="F71" s="654">
        <v>1602.56</v>
      </c>
    </row>
    <row r="72" spans="1:6" ht="14.4" customHeight="1" x14ac:dyDescent="0.3">
      <c r="A72" s="676" t="s">
        <v>3366</v>
      </c>
      <c r="B72" s="653"/>
      <c r="C72" s="666">
        <v>0</v>
      </c>
      <c r="D72" s="653">
        <v>2519.0099999999998</v>
      </c>
      <c r="E72" s="666">
        <v>1</v>
      </c>
      <c r="F72" s="654">
        <v>2519.0099999999998</v>
      </c>
    </row>
    <row r="73" spans="1:6" ht="14.4" customHeight="1" x14ac:dyDescent="0.3">
      <c r="A73" s="676" t="s">
        <v>3365</v>
      </c>
      <c r="B73" s="653"/>
      <c r="C73" s="666"/>
      <c r="D73" s="653">
        <v>0</v>
      </c>
      <c r="E73" s="666"/>
      <c r="F73" s="654">
        <v>0</v>
      </c>
    </row>
    <row r="74" spans="1:6" ht="14.4" customHeight="1" x14ac:dyDescent="0.3">
      <c r="A74" s="676" t="s">
        <v>5573</v>
      </c>
      <c r="B74" s="653"/>
      <c r="C74" s="666"/>
      <c r="D74" s="653">
        <v>0</v>
      </c>
      <c r="E74" s="666"/>
      <c r="F74" s="654">
        <v>0</v>
      </c>
    </row>
    <row r="75" spans="1:6" ht="14.4" customHeight="1" x14ac:dyDescent="0.3">
      <c r="A75" s="676" t="s">
        <v>3375</v>
      </c>
      <c r="B75" s="653">
        <v>0</v>
      </c>
      <c r="C75" s="666">
        <v>0</v>
      </c>
      <c r="D75" s="653">
        <v>1937428.6399999994</v>
      </c>
      <c r="E75" s="666">
        <v>1</v>
      </c>
      <c r="F75" s="654">
        <v>1937428.6399999994</v>
      </c>
    </row>
    <row r="76" spans="1:6" ht="14.4" customHeight="1" x14ac:dyDescent="0.3">
      <c r="A76" s="676" t="s">
        <v>5574</v>
      </c>
      <c r="B76" s="653"/>
      <c r="C76" s="666">
        <v>0</v>
      </c>
      <c r="D76" s="653">
        <v>212459.21</v>
      </c>
      <c r="E76" s="666">
        <v>1</v>
      </c>
      <c r="F76" s="654">
        <v>212459.21</v>
      </c>
    </row>
    <row r="77" spans="1:6" ht="14.4" customHeight="1" x14ac:dyDescent="0.3">
      <c r="A77" s="676" t="s">
        <v>3388</v>
      </c>
      <c r="B77" s="653"/>
      <c r="C77" s="666">
        <v>0</v>
      </c>
      <c r="D77" s="653">
        <v>957438.09999999881</v>
      </c>
      <c r="E77" s="666">
        <v>1</v>
      </c>
      <c r="F77" s="654">
        <v>957438.09999999881</v>
      </c>
    </row>
    <row r="78" spans="1:6" ht="14.4" customHeight="1" x14ac:dyDescent="0.3">
      <c r="A78" s="676" t="s">
        <v>5575</v>
      </c>
      <c r="B78" s="653"/>
      <c r="C78" s="666">
        <v>0</v>
      </c>
      <c r="D78" s="653">
        <v>647.76</v>
      </c>
      <c r="E78" s="666">
        <v>1</v>
      </c>
      <c r="F78" s="654">
        <v>647.76</v>
      </c>
    </row>
    <row r="79" spans="1:6" ht="14.4" customHeight="1" x14ac:dyDescent="0.3">
      <c r="A79" s="676" t="s">
        <v>3326</v>
      </c>
      <c r="B79" s="653">
        <v>0</v>
      </c>
      <c r="C79" s="666">
        <v>0</v>
      </c>
      <c r="D79" s="653">
        <v>1611.9199999999994</v>
      </c>
      <c r="E79" s="666">
        <v>1</v>
      </c>
      <c r="F79" s="654">
        <v>1611.9199999999994</v>
      </c>
    </row>
    <row r="80" spans="1:6" ht="14.4" customHeight="1" x14ac:dyDescent="0.3">
      <c r="A80" s="676" t="s">
        <v>5576</v>
      </c>
      <c r="B80" s="653"/>
      <c r="C80" s="666">
        <v>0</v>
      </c>
      <c r="D80" s="653">
        <v>884.82999999999993</v>
      </c>
      <c r="E80" s="666">
        <v>1</v>
      </c>
      <c r="F80" s="654">
        <v>884.82999999999993</v>
      </c>
    </row>
    <row r="81" spans="1:6" ht="14.4" customHeight="1" x14ac:dyDescent="0.3">
      <c r="A81" s="676" t="s">
        <v>5577</v>
      </c>
      <c r="B81" s="653"/>
      <c r="C81" s="666">
        <v>0</v>
      </c>
      <c r="D81" s="653">
        <v>41.55</v>
      </c>
      <c r="E81" s="666">
        <v>1</v>
      </c>
      <c r="F81" s="654">
        <v>41.55</v>
      </c>
    </row>
    <row r="82" spans="1:6" ht="14.4" customHeight="1" x14ac:dyDescent="0.3">
      <c r="A82" s="676" t="s">
        <v>3330</v>
      </c>
      <c r="B82" s="653"/>
      <c r="C82" s="666">
        <v>0</v>
      </c>
      <c r="D82" s="653">
        <v>293.98</v>
      </c>
      <c r="E82" s="666">
        <v>1</v>
      </c>
      <c r="F82" s="654">
        <v>293.98</v>
      </c>
    </row>
    <row r="83" spans="1:6" ht="14.4" customHeight="1" x14ac:dyDescent="0.3">
      <c r="A83" s="676" t="s">
        <v>3387</v>
      </c>
      <c r="B83" s="653">
        <v>0</v>
      </c>
      <c r="C83" s="666">
        <v>0</v>
      </c>
      <c r="D83" s="653">
        <v>244.91</v>
      </c>
      <c r="E83" s="666">
        <v>1</v>
      </c>
      <c r="F83" s="654">
        <v>244.91</v>
      </c>
    </row>
    <row r="84" spans="1:6" ht="14.4" customHeight="1" x14ac:dyDescent="0.3">
      <c r="A84" s="676" t="s">
        <v>3319</v>
      </c>
      <c r="B84" s="653"/>
      <c r="C84" s="666">
        <v>0</v>
      </c>
      <c r="D84" s="653">
        <v>578.16</v>
      </c>
      <c r="E84" s="666">
        <v>1</v>
      </c>
      <c r="F84" s="654">
        <v>578.16</v>
      </c>
    </row>
    <row r="85" spans="1:6" ht="14.4" customHeight="1" x14ac:dyDescent="0.3">
      <c r="A85" s="676" t="s">
        <v>3322</v>
      </c>
      <c r="B85" s="653"/>
      <c r="C85" s="666">
        <v>0</v>
      </c>
      <c r="D85" s="653">
        <v>396.58</v>
      </c>
      <c r="E85" s="666">
        <v>1</v>
      </c>
      <c r="F85" s="654">
        <v>396.58</v>
      </c>
    </row>
    <row r="86" spans="1:6" ht="14.4" customHeight="1" x14ac:dyDescent="0.3">
      <c r="A86" s="676" t="s">
        <v>5578</v>
      </c>
      <c r="B86" s="653"/>
      <c r="C86" s="666">
        <v>0</v>
      </c>
      <c r="D86" s="653">
        <v>55516.260000000031</v>
      </c>
      <c r="E86" s="666">
        <v>1</v>
      </c>
      <c r="F86" s="654">
        <v>55516.260000000031</v>
      </c>
    </row>
    <row r="87" spans="1:6" ht="14.4" customHeight="1" x14ac:dyDescent="0.3">
      <c r="A87" s="676" t="s">
        <v>5579</v>
      </c>
      <c r="B87" s="653"/>
      <c r="C87" s="666">
        <v>0</v>
      </c>
      <c r="D87" s="653">
        <v>328.32</v>
      </c>
      <c r="E87" s="666">
        <v>1</v>
      </c>
      <c r="F87" s="654">
        <v>328.32</v>
      </c>
    </row>
    <row r="88" spans="1:6" ht="14.4" customHeight="1" x14ac:dyDescent="0.3">
      <c r="A88" s="676" t="s">
        <v>5580</v>
      </c>
      <c r="B88" s="653"/>
      <c r="C88" s="666">
        <v>0</v>
      </c>
      <c r="D88" s="653">
        <v>193.26</v>
      </c>
      <c r="E88" s="666">
        <v>1</v>
      </c>
      <c r="F88" s="654">
        <v>193.26</v>
      </c>
    </row>
    <row r="89" spans="1:6" ht="14.4" customHeight="1" x14ac:dyDescent="0.3">
      <c r="A89" s="676" t="s">
        <v>3378</v>
      </c>
      <c r="B89" s="653"/>
      <c r="C89" s="666"/>
      <c r="D89" s="653">
        <v>0</v>
      </c>
      <c r="E89" s="666"/>
      <c r="F89" s="654">
        <v>0</v>
      </c>
    </row>
    <row r="90" spans="1:6" ht="14.4" customHeight="1" x14ac:dyDescent="0.3">
      <c r="A90" s="676" t="s">
        <v>3344</v>
      </c>
      <c r="B90" s="653"/>
      <c r="C90" s="666">
        <v>0</v>
      </c>
      <c r="D90" s="653">
        <v>1528.0700000000002</v>
      </c>
      <c r="E90" s="666">
        <v>1</v>
      </c>
      <c r="F90" s="654">
        <v>1528.0700000000002</v>
      </c>
    </row>
    <row r="91" spans="1:6" ht="14.4" customHeight="1" x14ac:dyDescent="0.3">
      <c r="A91" s="676" t="s">
        <v>3380</v>
      </c>
      <c r="B91" s="653"/>
      <c r="C91" s="666">
        <v>0</v>
      </c>
      <c r="D91" s="653">
        <v>284.39999999999998</v>
      </c>
      <c r="E91" s="666">
        <v>1</v>
      </c>
      <c r="F91" s="654">
        <v>284.39999999999998</v>
      </c>
    </row>
    <row r="92" spans="1:6" ht="14.4" customHeight="1" x14ac:dyDescent="0.3">
      <c r="A92" s="676" t="s">
        <v>3333</v>
      </c>
      <c r="B92" s="653"/>
      <c r="C92" s="666">
        <v>0</v>
      </c>
      <c r="D92" s="653">
        <v>31935.260000000002</v>
      </c>
      <c r="E92" s="666">
        <v>1</v>
      </c>
      <c r="F92" s="654">
        <v>31935.260000000002</v>
      </c>
    </row>
    <row r="93" spans="1:6" ht="14.4" customHeight="1" x14ac:dyDescent="0.3">
      <c r="A93" s="676" t="s">
        <v>5581</v>
      </c>
      <c r="B93" s="653">
        <v>0</v>
      </c>
      <c r="C93" s="666">
        <v>0</v>
      </c>
      <c r="D93" s="653">
        <v>846.35000000000014</v>
      </c>
      <c r="E93" s="666">
        <v>1</v>
      </c>
      <c r="F93" s="654">
        <v>846.35000000000014</v>
      </c>
    </row>
    <row r="94" spans="1:6" ht="14.4" customHeight="1" x14ac:dyDescent="0.3">
      <c r="A94" s="676" t="s">
        <v>3363</v>
      </c>
      <c r="B94" s="653"/>
      <c r="C94" s="666"/>
      <c r="D94" s="653">
        <v>0</v>
      </c>
      <c r="E94" s="666"/>
      <c r="F94" s="654">
        <v>0</v>
      </c>
    </row>
    <row r="95" spans="1:6" ht="14.4" customHeight="1" x14ac:dyDescent="0.3">
      <c r="A95" s="676" t="s">
        <v>5582</v>
      </c>
      <c r="B95" s="653"/>
      <c r="C95" s="666">
        <v>0</v>
      </c>
      <c r="D95" s="653">
        <v>4236.84</v>
      </c>
      <c r="E95" s="666">
        <v>1</v>
      </c>
      <c r="F95" s="654">
        <v>4236.84</v>
      </c>
    </row>
    <row r="96" spans="1:6" ht="14.4" customHeight="1" x14ac:dyDescent="0.3">
      <c r="A96" s="676" t="s">
        <v>3381</v>
      </c>
      <c r="B96" s="653"/>
      <c r="C96" s="666">
        <v>0</v>
      </c>
      <c r="D96" s="653">
        <v>9685.1899999999987</v>
      </c>
      <c r="E96" s="666">
        <v>1</v>
      </c>
      <c r="F96" s="654">
        <v>9685.1899999999987</v>
      </c>
    </row>
    <row r="97" spans="1:6" ht="14.4" customHeight="1" x14ac:dyDescent="0.3">
      <c r="A97" s="676" t="s">
        <v>3341</v>
      </c>
      <c r="B97" s="653"/>
      <c r="C97" s="666">
        <v>0</v>
      </c>
      <c r="D97" s="653">
        <v>28957.54</v>
      </c>
      <c r="E97" s="666">
        <v>1</v>
      </c>
      <c r="F97" s="654">
        <v>28957.54</v>
      </c>
    </row>
    <row r="98" spans="1:6" ht="14.4" customHeight="1" x14ac:dyDescent="0.3">
      <c r="A98" s="676" t="s">
        <v>3383</v>
      </c>
      <c r="B98" s="653"/>
      <c r="C98" s="666">
        <v>0</v>
      </c>
      <c r="D98" s="653">
        <v>113769.46</v>
      </c>
      <c r="E98" s="666">
        <v>1</v>
      </c>
      <c r="F98" s="654">
        <v>113769.46</v>
      </c>
    </row>
    <row r="99" spans="1:6" ht="14.4" customHeight="1" x14ac:dyDescent="0.3">
      <c r="A99" s="676" t="s">
        <v>3352</v>
      </c>
      <c r="B99" s="653"/>
      <c r="C99" s="666">
        <v>0</v>
      </c>
      <c r="D99" s="653">
        <v>219.05</v>
      </c>
      <c r="E99" s="666">
        <v>1</v>
      </c>
      <c r="F99" s="654">
        <v>219.05</v>
      </c>
    </row>
    <row r="100" spans="1:6" ht="14.4" customHeight="1" x14ac:dyDescent="0.3">
      <c r="A100" s="676" t="s">
        <v>3355</v>
      </c>
      <c r="B100" s="653"/>
      <c r="C100" s="666"/>
      <c r="D100" s="653">
        <v>0</v>
      </c>
      <c r="E100" s="666"/>
      <c r="F100" s="654">
        <v>0</v>
      </c>
    </row>
    <row r="101" spans="1:6" ht="14.4" customHeight="1" x14ac:dyDescent="0.3">
      <c r="A101" s="676" t="s">
        <v>3401</v>
      </c>
      <c r="B101" s="653"/>
      <c r="C101" s="666">
        <v>0</v>
      </c>
      <c r="D101" s="653">
        <v>176225.99999999991</v>
      </c>
      <c r="E101" s="666">
        <v>1</v>
      </c>
      <c r="F101" s="654">
        <v>176225.99999999991</v>
      </c>
    </row>
    <row r="102" spans="1:6" ht="14.4" customHeight="1" x14ac:dyDescent="0.3">
      <c r="A102" s="676" t="s">
        <v>3360</v>
      </c>
      <c r="B102" s="653"/>
      <c r="C102" s="666">
        <v>0</v>
      </c>
      <c r="D102" s="653">
        <v>65.3</v>
      </c>
      <c r="E102" s="666">
        <v>1</v>
      </c>
      <c r="F102" s="654">
        <v>65.3</v>
      </c>
    </row>
    <row r="103" spans="1:6" ht="14.4" customHeight="1" x14ac:dyDescent="0.3">
      <c r="A103" s="676" t="s">
        <v>3349</v>
      </c>
      <c r="B103" s="653"/>
      <c r="C103" s="666">
        <v>0</v>
      </c>
      <c r="D103" s="653">
        <v>13489.940000000004</v>
      </c>
      <c r="E103" s="666">
        <v>1</v>
      </c>
      <c r="F103" s="654">
        <v>13489.940000000004</v>
      </c>
    </row>
    <row r="104" spans="1:6" ht="14.4" customHeight="1" x14ac:dyDescent="0.3">
      <c r="A104" s="676" t="s">
        <v>3362</v>
      </c>
      <c r="B104" s="653">
        <v>0</v>
      </c>
      <c r="C104" s="666">
        <v>0</v>
      </c>
      <c r="D104" s="653">
        <v>3743.5800000000008</v>
      </c>
      <c r="E104" s="666">
        <v>1</v>
      </c>
      <c r="F104" s="654">
        <v>3743.5800000000008</v>
      </c>
    </row>
    <row r="105" spans="1:6" ht="14.4" customHeight="1" x14ac:dyDescent="0.3">
      <c r="A105" s="676" t="s">
        <v>3342</v>
      </c>
      <c r="B105" s="653"/>
      <c r="C105" s="666">
        <v>0</v>
      </c>
      <c r="D105" s="653">
        <v>61.349999999999994</v>
      </c>
      <c r="E105" s="666">
        <v>1</v>
      </c>
      <c r="F105" s="654">
        <v>61.349999999999994</v>
      </c>
    </row>
    <row r="106" spans="1:6" ht="14.4" customHeight="1" x14ac:dyDescent="0.3">
      <c r="A106" s="676" t="s">
        <v>3398</v>
      </c>
      <c r="B106" s="653"/>
      <c r="C106" s="666">
        <v>0</v>
      </c>
      <c r="D106" s="653">
        <v>846.8</v>
      </c>
      <c r="E106" s="666">
        <v>1</v>
      </c>
      <c r="F106" s="654">
        <v>846.8</v>
      </c>
    </row>
    <row r="107" spans="1:6" ht="14.4" customHeight="1" x14ac:dyDescent="0.3">
      <c r="A107" s="676" t="s">
        <v>3393</v>
      </c>
      <c r="B107" s="653"/>
      <c r="C107" s="666">
        <v>0</v>
      </c>
      <c r="D107" s="653">
        <v>963.2</v>
      </c>
      <c r="E107" s="666">
        <v>1</v>
      </c>
      <c r="F107" s="654">
        <v>963.2</v>
      </c>
    </row>
    <row r="108" spans="1:6" ht="14.4" customHeight="1" x14ac:dyDescent="0.3">
      <c r="A108" s="676" t="s">
        <v>3357</v>
      </c>
      <c r="B108" s="653"/>
      <c r="C108" s="666">
        <v>0</v>
      </c>
      <c r="D108" s="653">
        <v>1371.48</v>
      </c>
      <c r="E108" s="666">
        <v>1</v>
      </c>
      <c r="F108" s="654">
        <v>1371.48</v>
      </c>
    </row>
    <row r="109" spans="1:6" ht="14.4" customHeight="1" x14ac:dyDescent="0.3">
      <c r="A109" s="676" t="s">
        <v>3379</v>
      </c>
      <c r="B109" s="653"/>
      <c r="C109" s="666">
        <v>0</v>
      </c>
      <c r="D109" s="653">
        <v>898.65</v>
      </c>
      <c r="E109" s="666">
        <v>1</v>
      </c>
      <c r="F109" s="654">
        <v>898.65</v>
      </c>
    </row>
    <row r="110" spans="1:6" ht="14.4" customHeight="1" x14ac:dyDescent="0.3">
      <c r="A110" s="676" t="s">
        <v>3402</v>
      </c>
      <c r="B110" s="653"/>
      <c r="C110" s="666">
        <v>0</v>
      </c>
      <c r="D110" s="653">
        <v>1397.1999999999998</v>
      </c>
      <c r="E110" s="666">
        <v>1</v>
      </c>
      <c r="F110" s="654">
        <v>1397.1999999999998</v>
      </c>
    </row>
    <row r="111" spans="1:6" ht="14.4" customHeight="1" x14ac:dyDescent="0.3">
      <c r="A111" s="676" t="s">
        <v>3382</v>
      </c>
      <c r="B111" s="653">
        <v>0</v>
      </c>
      <c r="C111" s="666">
        <v>0</v>
      </c>
      <c r="D111" s="653">
        <v>118.82</v>
      </c>
      <c r="E111" s="666">
        <v>1</v>
      </c>
      <c r="F111" s="654">
        <v>118.82</v>
      </c>
    </row>
    <row r="112" spans="1:6" ht="14.4" customHeight="1" x14ac:dyDescent="0.3">
      <c r="A112" s="676" t="s">
        <v>3403</v>
      </c>
      <c r="B112" s="653"/>
      <c r="C112" s="666">
        <v>0</v>
      </c>
      <c r="D112" s="653">
        <v>1292.4399999999996</v>
      </c>
      <c r="E112" s="666">
        <v>1</v>
      </c>
      <c r="F112" s="654">
        <v>1292.4399999999996</v>
      </c>
    </row>
    <row r="113" spans="1:6" ht="14.4" customHeight="1" x14ac:dyDescent="0.3">
      <c r="A113" s="676" t="s">
        <v>3339</v>
      </c>
      <c r="B113" s="653"/>
      <c r="C113" s="666">
        <v>0</v>
      </c>
      <c r="D113" s="653">
        <v>1257202.3599999999</v>
      </c>
      <c r="E113" s="666">
        <v>1</v>
      </c>
      <c r="F113" s="654">
        <v>1257202.3599999999</v>
      </c>
    </row>
    <row r="114" spans="1:6" ht="14.4" customHeight="1" x14ac:dyDescent="0.3">
      <c r="A114" s="676" t="s">
        <v>3392</v>
      </c>
      <c r="B114" s="653"/>
      <c r="C114" s="666">
        <v>0</v>
      </c>
      <c r="D114" s="653">
        <v>39078.39</v>
      </c>
      <c r="E114" s="666">
        <v>1</v>
      </c>
      <c r="F114" s="654">
        <v>39078.39</v>
      </c>
    </row>
    <row r="115" spans="1:6" ht="14.4" customHeight="1" x14ac:dyDescent="0.3">
      <c r="A115" s="676" t="s">
        <v>5583</v>
      </c>
      <c r="B115" s="653"/>
      <c r="C115" s="666">
        <v>0</v>
      </c>
      <c r="D115" s="653">
        <v>3231.9</v>
      </c>
      <c r="E115" s="666">
        <v>1</v>
      </c>
      <c r="F115" s="654">
        <v>3231.9</v>
      </c>
    </row>
    <row r="116" spans="1:6" ht="14.4" customHeight="1" x14ac:dyDescent="0.3">
      <c r="A116" s="676" t="s">
        <v>5584</v>
      </c>
      <c r="B116" s="653">
        <v>0</v>
      </c>
      <c r="C116" s="666">
        <v>0</v>
      </c>
      <c r="D116" s="653">
        <v>825.69999999999993</v>
      </c>
      <c r="E116" s="666">
        <v>1</v>
      </c>
      <c r="F116" s="654">
        <v>825.69999999999993</v>
      </c>
    </row>
    <row r="117" spans="1:6" ht="14.4" customHeight="1" thickBot="1" x14ac:dyDescent="0.35">
      <c r="A117" s="677" t="s">
        <v>5585</v>
      </c>
      <c r="B117" s="668"/>
      <c r="C117" s="669">
        <v>0</v>
      </c>
      <c r="D117" s="668">
        <v>129235.30000000002</v>
      </c>
      <c r="E117" s="669">
        <v>1</v>
      </c>
      <c r="F117" s="670">
        <v>129235.30000000002</v>
      </c>
    </row>
    <row r="118" spans="1:6" ht="14.4" customHeight="1" thickBot="1" x14ac:dyDescent="0.35">
      <c r="A118" s="671" t="s">
        <v>3</v>
      </c>
      <c r="B118" s="672">
        <v>206207.04000000007</v>
      </c>
      <c r="C118" s="673">
        <v>3.0475640207753604E-2</v>
      </c>
      <c r="D118" s="672">
        <v>6560083.629999998</v>
      </c>
      <c r="E118" s="673">
        <v>0.96952435979224616</v>
      </c>
      <c r="F118" s="674">
        <v>6766290.6699999999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{5E8ED9D4-F992-4452-91B9-A28894AC4348}</x14:id>
        </ext>
      </extLst>
    </cfRule>
  </conditionalFormatting>
  <conditionalFormatting sqref="F35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{CAD4F944-5EB0-4193-97B6-0892E74B8783}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8ED9D4-F992-4452-91B9-A28894AC43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CAD4F944-5EB0-4193-97B6-0892E74B87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5609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233</v>
      </c>
      <c r="G3" s="47">
        <f>SUBTOTAL(9,G6:G1048576)</f>
        <v>206207.04</v>
      </c>
      <c r="H3" s="48">
        <f>IF(M3=0,0,G3/M3)</f>
        <v>3.047564020775357E-2</v>
      </c>
      <c r="I3" s="47">
        <f>SUBTOTAL(9,I6:I1048576)</f>
        <v>9326</v>
      </c>
      <c r="J3" s="47">
        <f>SUBTOTAL(9,J6:J1048576)</f>
        <v>6560083.6300000036</v>
      </c>
      <c r="K3" s="48">
        <f>IF(M3=0,0,J3/M3)</f>
        <v>0.96952435979224616</v>
      </c>
      <c r="L3" s="47">
        <f>SUBTOTAL(9,L6:L1048576)</f>
        <v>9559</v>
      </c>
      <c r="M3" s="49">
        <f>SUBTOTAL(9,M6:M1048576)</f>
        <v>6766290.6700000055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3661</v>
      </c>
      <c r="B6" s="723" t="s">
        <v>3417</v>
      </c>
      <c r="C6" s="723" t="s">
        <v>2042</v>
      </c>
      <c r="D6" s="723" t="s">
        <v>2043</v>
      </c>
      <c r="E6" s="723" t="s">
        <v>3418</v>
      </c>
      <c r="F6" s="229"/>
      <c r="G6" s="229"/>
      <c r="H6" s="728">
        <v>0</v>
      </c>
      <c r="I6" s="229">
        <v>10</v>
      </c>
      <c r="J6" s="229">
        <v>13596.099999999999</v>
      </c>
      <c r="K6" s="728">
        <v>1</v>
      </c>
      <c r="L6" s="229">
        <v>10</v>
      </c>
      <c r="M6" s="736">
        <v>13596.099999999999</v>
      </c>
    </row>
    <row r="7" spans="1:13" ht="14.4" customHeight="1" x14ac:dyDescent="0.3">
      <c r="A7" s="649" t="s">
        <v>3661</v>
      </c>
      <c r="B7" s="650" t="s">
        <v>3427</v>
      </c>
      <c r="C7" s="650" t="s">
        <v>2865</v>
      </c>
      <c r="D7" s="650" t="s">
        <v>2018</v>
      </c>
      <c r="E7" s="650" t="s">
        <v>2866</v>
      </c>
      <c r="F7" s="653"/>
      <c r="G7" s="653"/>
      <c r="H7" s="666">
        <v>0</v>
      </c>
      <c r="I7" s="653">
        <v>2</v>
      </c>
      <c r="J7" s="653">
        <v>1875.86</v>
      </c>
      <c r="K7" s="666">
        <v>1</v>
      </c>
      <c r="L7" s="653">
        <v>2</v>
      </c>
      <c r="M7" s="654">
        <v>1875.86</v>
      </c>
    </row>
    <row r="8" spans="1:13" ht="14.4" customHeight="1" x14ac:dyDescent="0.3">
      <c r="A8" s="649" t="s">
        <v>3661</v>
      </c>
      <c r="B8" s="650" t="s">
        <v>3427</v>
      </c>
      <c r="C8" s="650" t="s">
        <v>1927</v>
      </c>
      <c r="D8" s="650" t="s">
        <v>1924</v>
      </c>
      <c r="E8" s="650" t="s">
        <v>2869</v>
      </c>
      <c r="F8" s="653"/>
      <c r="G8" s="653"/>
      <c r="H8" s="666">
        <v>0</v>
      </c>
      <c r="I8" s="653">
        <v>4</v>
      </c>
      <c r="J8" s="653">
        <v>9331.68</v>
      </c>
      <c r="K8" s="666">
        <v>1</v>
      </c>
      <c r="L8" s="653">
        <v>4</v>
      </c>
      <c r="M8" s="654">
        <v>9331.68</v>
      </c>
    </row>
    <row r="9" spans="1:13" ht="14.4" customHeight="1" x14ac:dyDescent="0.3">
      <c r="A9" s="649" t="s">
        <v>3661</v>
      </c>
      <c r="B9" s="650" t="s">
        <v>3427</v>
      </c>
      <c r="C9" s="650" t="s">
        <v>1930</v>
      </c>
      <c r="D9" s="650" t="s">
        <v>1924</v>
      </c>
      <c r="E9" s="650" t="s">
        <v>2872</v>
      </c>
      <c r="F9" s="653"/>
      <c r="G9" s="653"/>
      <c r="H9" s="666">
        <v>0</v>
      </c>
      <c r="I9" s="653">
        <v>2</v>
      </c>
      <c r="J9" s="653">
        <v>5832.32</v>
      </c>
      <c r="K9" s="666">
        <v>1</v>
      </c>
      <c r="L9" s="653">
        <v>2</v>
      </c>
      <c r="M9" s="654">
        <v>5832.32</v>
      </c>
    </row>
    <row r="10" spans="1:13" ht="14.4" customHeight="1" x14ac:dyDescent="0.3">
      <c r="A10" s="649" t="s">
        <v>3661</v>
      </c>
      <c r="B10" s="650" t="s">
        <v>3452</v>
      </c>
      <c r="C10" s="650" t="s">
        <v>2175</v>
      </c>
      <c r="D10" s="650" t="s">
        <v>3453</v>
      </c>
      <c r="E10" s="650" t="s">
        <v>3454</v>
      </c>
      <c r="F10" s="653"/>
      <c r="G10" s="653"/>
      <c r="H10" s="666">
        <v>0</v>
      </c>
      <c r="I10" s="653">
        <v>1</v>
      </c>
      <c r="J10" s="653">
        <v>156.86000000000001</v>
      </c>
      <c r="K10" s="666">
        <v>1</v>
      </c>
      <c r="L10" s="653">
        <v>1</v>
      </c>
      <c r="M10" s="654">
        <v>156.86000000000001</v>
      </c>
    </row>
    <row r="11" spans="1:13" ht="14.4" customHeight="1" x14ac:dyDescent="0.3">
      <c r="A11" s="649" t="s">
        <v>3661</v>
      </c>
      <c r="B11" s="650" t="s">
        <v>3466</v>
      </c>
      <c r="C11" s="650" t="s">
        <v>5343</v>
      </c>
      <c r="D11" s="650" t="s">
        <v>3078</v>
      </c>
      <c r="E11" s="650" t="s">
        <v>5344</v>
      </c>
      <c r="F11" s="653"/>
      <c r="G11" s="653"/>
      <c r="H11" s="666">
        <v>0</v>
      </c>
      <c r="I11" s="653">
        <v>1</v>
      </c>
      <c r="J11" s="653">
        <v>782.22</v>
      </c>
      <c r="K11" s="666">
        <v>1</v>
      </c>
      <c r="L11" s="653">
        <v>1</v>
      </c>
      <c r="M11" s="654">
        <v>782.22</v>
      </c>
    </row>
    <row r="12" spans="1:13" ht="14.4" customHeight="1" x14ac:dyDescent="0.3">
      <c r="A12" s="649" t="s">
        <v>3661</v>
      </c>
      <c r="B12" s="650" t="s">
        <v>3497</v>
      </c>
      <c r="C12" s="650" t="s">
        <v>4163</v>
      </c>
      <c r="D12" s="650" t="s">
        <v>1895</v>
      </c>
      <c r="E12" s="650" t="s">
        <v>4164</v>
      </c>
      <c r="F12" s="653"/>
      <c r="G12" s="653"/>
      <c r="H12" s="666">
        <v>0</v>
      </c>
      <c r="I12" s="653">
        <v>1</v>
      </c>
      <c r="J12" s="653">
        <v>49.12</v>
      </c>
      <c r="K12" s="666">
        <v>1</v>
      </c>
      <c r="L12" s="653">
        <v>1</v>
      </c>
      <c r="M12" s="654">
        <v>49.12</v>
      </c>
    </row>
    <row r="13" spans="1:13" ht="14.4" customHeight="1" x14ac:dyDescent="0.3">
      <c r="A13" s="649" t="s">
        <v>3661</v>
      </c>
      <c r="B13" s="650" t="s">
        <v>3497</v>
      </c>
      <c r="C13" s="650" t="s">
        <v>1916</v>
      </c>
      <c r="D13" s="650" t="s">
        <v>1917</v>
      </c>
      <c r="E13" s="650" t="s">
        <v>3499</v>
      </c>
      <c r="F13" s="653"/>
      <c r="G13" s="653"/>
      <c r="H13" s="666">
        <v>0</v>
      </c>
      <c r="I13" s="653">
        <v>3</v>
      </c>
      <c r="J13" s="653">
        <v>98.22</v>
      </c>
      <c r="K13" s="666">
        <v>1</v>
      </c>
      <c r="L13" s="653">
        <v>3</v>
      </c>
      <c r="M13" s="654">
        <v>98.22</v>
      </c>
    </row>
    <row r="14" spans="1:13" ht="14.4" customHeight="1" x14ac:dyDescent="0.3">
      <c r="A14" s="649" t="s">
        <v>3661</v>
      </c>
      <c r="B14" s="650" t="s">
        <v>5586</v>
      </c>
      <c r="C14" s="650" t="s">
        <v>4118</v>
      </c>
      <c r="D14" s="650" t="s">
        <v>4119</v>
      </c>
      <c r="E14" s="650" t="s">
        <v>4120</v>
      </c>
      <c r="F14" s="653"/>
      <c r="G14" s="653"/>
      <c r="H14" s="666">
        <v>0</v>
      </c>
      <c r="I14" s="653">
        <v>2</v>
      </c>
      <c r="J14" s="653">
        <v>279.42</v>
      </c>
      <c r="K14" s="666">
        <v>1</v>
      </c>
      <c r="L14" s="653">
        <v>2</v>
      </c>
      <c r="M14" s="654">
        <v>279.42</v>
      </c>
    </row>
    <row r="15" spans="1:13" ht="14.4" customHeight="1" x14ac:dyDescent="0.3">
      <c r="A15" s="649" t="s">
        <v>3634</v>
      </c>
      <c r="B15" s="650" t="s">
        <v>3413</v>
      </c>
      <c r="C15" s="650" t="s">
        <v>4226</v>
      </c>
      <c r="D15" s="650" t="s">
        <v>3414</v>
      </c>
      <c r="E15" s="650" t="s">
        <v>4227</v>
      </c>
      <c r="F15" s="653"/>
      <c r="G15" s="653"/>
      <c r="H15" s="666">
        <v>0</v>
      </c>
      <c r="I15" s="653">
        <v>2</v>
      </c>
      <c r="J15" s="653">
        <v>391.84</v>
      </c>
      <c r="K15" s="666">
        <v>1</v>
      </c>
      <c r="L15" s="653">
        <v>2</v>
      </c>
      <c r="M15" s="654">
        <v>391.84</v>
      </c>
    </row>
    <row r="16" spans="1:13" ht="14.4" customHeight="1" x14ac:dyDescent="0.3">
      <c r="A16" s="649" t="s">
        <v>3634</v>
      </c>
      <c r="B16" s="650" t="s">
        <v>3417</v>
      </c>
      <c r="C16" s="650" t="s">
        <v>2024</v>
      </c>
      <c r="D16" s="650" t="s">
        <v>2025</v>
      </c>
      <c r="E16" s="650" t="s">
        <v>2026</v>
      </c>
      <c r="F16" s="653"/>
      <c r="G16" s="653"/>
      <c r="H16" s="666">
        <v>0</v>
      </c>
      <c r="I16" s="653">
        <v>39</v>
      </c>
      <c r="J16" s="653">
        <v>19398.599999999999</v>
      </c>
      <c r="K16" s="666">
        <v>1</v>
      </c>
      <c r="L16" s="653">
        <v>39</v>
      </c>
      <c r="M16" s="654">
        <v>19398.599999999999</v>
      </c>
    </row>
    <row r="17" spans="1:13" ht="14.4" customHeight="1" x14ac:dyDescent="0.3">
      <c r="A17" s="649" t="s">
        <v>3634</v>
      </c>
      <c r="B17" s="650" t="s">
        <v>3417</v>
      </c>
      <c r="C17" s="650" t="s">
        <v>2042</v>
      </c>
      <c r="D17" s="650" t="s">
        <v>2043</v>
      </c>
      <c r="E17" s="650" t="s">
        <v>3418</v>
      </c>
      <c r="F17" s="653"/>
      <c r="G17" s="653"/>
      <c r="H17" s="666">
        <v>0</v>
      </c>
      <c r="I17" s="653">
        <v>37</v>
      </c>
      <c r="J17" s="653">
        <v>50305.57</v>
      </c>
      <c r="K17" s="666">
        <v>1</v>
      </c>
      <c r="L17" s="653">
        <v>37</v>
      </c>
      <c r="M17" s="654">
        <v>50305.57</v>
      </c>
    </row>
    <row r="18" spans="1:13" ht="14.4" customHeight="1" x14ac:dyDescent="0.3">
      <c r="A18" s="649" t="s">
        <v>3634</v>
      </c>
      <c r="B18" s="650" t="s">
        <v>3417</v>
      </c>
      <c r="C18" s="650" t="s">
        <v>3685</v>
      </c>
      <c r="D18" s="650" t="s">
        <v>3686</v>
      </c>
      <c r="E18" s="650" t="s">
        <v>3687</v>
      </c>
      <c r="F18" s="653"/>
      <c r="G18" s="653"/>
      <c r="H18" s="666">
        <v>0</v>
      </c>
      <c r="I18" s="653">
        <v>4</v>
      </c>
      <c r="J18" s="653">
        <v>5438.44</v>
      </c>
      <c r="K18" s="666">
        <v>1</v>
      </c>
      <c r="L18" s="653">
        <v>4</v>
      </c>
      <c r="M18" s="654">
        <v>5438.44</v>
      </c>
    </row>
    <row r="19" spans="1:13" ht="14.4" customHeight="1" x14ac:dyDescent="0.3">
      <c r="A19" s="649" t="s">
        <v>3634</v>
      </c>
      <c r="B19" s="650" t="s">
        <v>3421</v>
      </c>
      <c r="C19" s="650" t="s">
        <v>3870</v>
      </c>
      <c r="D19" s="650" t="s">
        <v>1985</v>
      </c>
      <c r="E19" s="650" t="s">
        <v>3871</v>
      </c>
      <c r="F19" s="653"/>
      <c r="G19" s="653"/>
      <c r="H19" s="666"/>
      <c r="I19" s="653">
        <v>1</v>
      </c>
      <c r="J19" s="653">
        <v>0</v>
      </c>
      <c r="K19" s="666"/>
      <c r="L19" s="653">
        <v>1</v>
      </c>
      <c r="M19" s="654">
        <v>0</v>
      </c>
    </row>
    <row r="20" spans="1:13" ht="14.4" customHeight="1" x14ac:dyDescent="0.3">
      <c r="A20" s="649" t="s">
        <v>3634</v>
      </c>
      <c r="B20" s="650" t="s">
        <v>3422</v>
      </c>
      <c r="C20" s="650" t="s">
        <v>2063</v>
      </c>
      <c r="D20" s="650" t="s">
        <v>2064</v>
      </c>
      <c r="E20" s="650" t="s">
        <v>1842</v>
      </c>
      <c r="F20" s="653"/>
      <c r="G20" s="653"/>
      <c r="H20" s="666"/>
      <c r="I20" s="653">
        <v>7</v>
      </c>
      <c r="J20" s="653">
        <v>0</v>
      </c>
      <c r="K20" s="666"/>
      <c r="L20" s="653">
        <v>7</v>
      </c>
      <c r="M20" s="654">
        <v>0</v>
      </c>
    </row>
    <row r="21" spans="1:13" ht="14.4" customHeight="1" x14ac:dyDescent="0.3">
      <c r="A21" s="649" t="s">
        <v>3634</v>
      </c>
      <c r="B21" s="650" t="s">
        <v>3426</v>
      </c>
      <c r="C21" s="650" t="s">
        <v>4198</v>
      </c>
      <c r="D21" s="650" t="s">
        <v>4199</v>
      </c>
      <c r="E21" s="650" t="s">
        <v>4200</v>
      </c>
      <c r="F21" s="653">
        <v>1</v>
      </c>
      <c r="G21" s="653">
        <v>262.98</v>
      </c>
      <c r="H21" s="666">
        <v>1</v>
      </c>
      <c r="I21" s="653"/>
      <c r="J21" s="653"/>
      <c r="K21" s="666">
        <v>0</v>
      </c>
      <c r="L21" s="653">
        <v>1</v>
      </c>
      <c r="M21" s="654">
        <v>262.98</v>
      </c>
    </row>
    <row r="22" spans="1:13" ht="14.4" customHeight="1" x14ac:dyDescent="0.3">
      <c r="A22" s="649" t="s">
        <v>3634</v>
      </c>
      <c r="B22" s="650" t="s">
        <v>3427</v>
      </c>
      <c r="C22" s="650" t="s">
        <v>2871</v>
      </c>
      <c r="D22" s="650" t="s">
        <v>2018</v>
      </c>
      <c r="E22" s="650" t="s">
        <v>2872</v>
      </c>
      <c r="F22" s="653"/>
      <c r="G22" s="653"/>
      <c r="H22" s="666">
        <v>0</v>
      </c>
      <c r="I22" s="653">
        <v>2</v>
      </c>
      <c r="J22" s="653">
        <v>2916.14</v>
      </c>
      <c r="K22" s="666">
        <v>1</v>
      </c>
      <c r="L22" s="653">
        <v>2</v>
      </c>
      <c r="M22" s="654">
        <v>2916.14</v>
      </c>
    </row>
    <row r="23" spans="1:13" ht="14.4" customHeight="1" x14ac:dyDescent="0.3">
      <c r="A23" s="649" t="s">
        <v>3634</v>
      </c>
      <c r="B23" s="650" t="s">
        <v>3427</v>
      </c>
      <c r="C23" s="650" t="s">
        <v>1930</v>
      </c>
      <c r="D23" s="650" t="s">
        <v>1924</v>
      </c>
      <c r="E23" s="650" t="s">
        <v>2872</v>
      </c>
      <c r="F23" s="653"/>
      <c r="G23" s="653"/>
      <c r="H23" s="666">
        <v>0</v>
      </c>
      <c r="I23" s="653">
        <v>7</v>
      </c>
      <c r="J23" s="653">
        <v>20413.12</v>
      </c>
      <c r="K23" s="666">
        <v>1</v>
      </c>
      <c r="L23" s="653">
        <v>7</v>
      </c>
      <c r="M23" s="654">
        <v>20413.12</v>
      </c>
    </row>
    <row r="24" spans="1:13" ht="14.4" customHeight="1" x14ac:dyDescent="0.3">
      <c r="A24" s="649" t="s">
        <v>3634</v>
      </c>
      <c r="B24" s="650" t="s">
        <v>5587</v>
      </c>
      <c r="C24" s="650" t="s">
        <v>4241</v>
      </c>
      <c r="D24" s="650" t="s">
        <v>1073</v>
      </c>
      <c r="E24" s="650" t="s">
        <v>1074</v>
      </c>
      <c r="F24" s="653">
        <v>1</v>
      </c>
      <c r="G24" s="653">
        <v>49.92</v>
      </c>
      <c r="H24" s="666">
        <v>1</v>
      </c>
      <c r="I24" s="653"/>
      <c r="J24" s="653"/>
      <c r="K24" s="666">
        <v>0</v>
      </c>
      <c r="L24" s="653">
        <v>1</v>
      </c>
      <c r="M24" s="654">
        <v>49.92</v>
      </c>
    </row>
    <row r="25" spans="1:13" ht="14.4" customHeight="1" x14ac:dyDescent="0.3">
      <c r="A25" s="649" t="s">
        <v>3634</v>
      </c>
      <c r="B25" s="650" t="s">
        <v>3549</v>
      </c>
      <c r="C25" s="650" t="s">
        <v>4181</v>
      </c>
      <c r="D25" s="650" t="s">
        <v>4182</v>
      </c>
      <c r="E25" s="650" t="s">
        <v>3444</v>
      </c>
      <c r="F25" s="653">
        <v>1</v>
      </c>
      <c r="G25" s="653">
        <v>124.32</v>
      </c>
      <c r="H25" s="666">
        <v>1</v>
      </c>
      <c r="I25" s="653"/>
      <c r="J25" s="653"/>
      <c r="K25" s="666">
        <v>0</v>
      </c>
      <c r="L25" s="653">
        <v>1</v>
      </c>
      <c r="M25" s="654">
        <v>124.32</v>
      </c>
    </row>
    <row r="26" spans="1:13" ht="14.4" customHeight="1" x14ac:dyDescent="0.3">
      <c r="A26" s="649" t="s">
        <v>3634</v>
      </c>
      <c r="B26" s="650" t="s">
        <v>3549</v>
      </c>
      <c r="C26" s="650" t="s">
        <v>4183</v>
      </c>
      <c r="D26" s="650" t="s">
        <v>2882</v>
      </c>
      <c r="E26" s="650" t="s">
        <v>4184</v>
      </c>
      <c r="F26" s="653"/>
      <c r="G26" s="653"/>
      <c r="H26" s="666">
        <v>0</v>
      </c>
      <c r="I26" s="653">
        <v>1</v>
      </c>
      <c r="J26" s="653">
        <v>146.63</v>
      </c>
      <c r="K26" s="666">
        <v>1</v>
      </c>
      <c r="L26" s="653">
        <v>1</v>
      </c>
      <c r="M26" s="654">
        <v>146.63</v>
      </c>
    </row>
    <row r="27" spans="1:13" ht="14.4" customHeight="1" x14ac:dyDescent="0.3">
      <c r="A27" s="649" t="s">
        <v>3634</v>
      </c>
      <c r="B27" s="650" t="s">
        <v>3430</v>
      </c>
      <c r="C27" s="650" t="s">
        <v>1082</v>
      </c>
      <c r="D27" s="650" t="s">
        <v>1083</v>
      </c>
      <c r="E27" s="650" t="s">
        <v>1084</v>
      </c>
      <c r="F27" s="653"/>
      <c r="G27" s="653"/>
      <c r="H27" s="666">
        <v>0</v>
      </c>
      <c r="I27" s="653">
        <v>2</v>
      </c>
      <c r="J27" s="653">
        <v>121.84</v>
      </c>
      <c r="K27" s="666">
        <v>1</v>
      </c>
      <c r="L27" s="653">
        <v>2</v>
      </c>
      <c r="M27" s="654">
        <v>121.84</v>
      </c>
    </row>
    <row r="28" spans="1:13" ht="14.4" customHeight="1" x14ac:dyDescent="0.3">
      <c r="A28" s="649" t="s">
        <v>3634</v>
      </c>
      <c r="B28" s="650" t="s">
        <v>3440</v>
      </c>
      <c r="C28" s="650" t="s">
        <v>4235</v>
      </c>
      <c r="D28" s="650" t="s">
        <v>1960</v>
      </c>
      <c r="E28" s="650" t="s">
        <v>1756</v>
      </c>
      <c r="F28" s="653"/>
      <c r="G28" s="653"/>
      <c r="H28" s="666">
        <v>0</v>
      </c>
      <c r="I28" s="653">
        <v>1</v>
      </c>
      <c r="J28" s="653">
        <v>71.86</v>
      </c>
      <c r="K28" s="666">
        <v>1</v>
      </c>
      <c r="L28" s="653">
        <v>1</v>
      </c>
      <c r="M28" s="654">
        <v>71.86</v>
      </c>
    </row>
    <row r="29" spans="1:13" ht="14.4" customHeight="1" x14ac:dyDescent="0.3">
      <c r="A29" s="649" t="s">
        <v>3634</v>
      </c>
      <c r="B29" s="650" t="s">
        <v>3440</v>
      </c>
      <c r="C29" s="650" t="s">
        <v>4236</v>
      </c>
      <c r="D29" s="650" t="s">
        <v>1960</v>
      </c>
      <c r="E29" s="650" t="s">
        <v>4237</v>
      </c>
      <c r="F29" s="653"/>
      <c r="G29" s="653"/>
      <c r="H29" s="666"/>
      <c r="I29" s="653">
        <v>1</v>
      </c>
      <c r="J29" s="653">
        <v>0</v>
      </c>
      <c r="K29" s="666"/>
      <c r="L29" s="653">
        <v>1</v>
      </c>
      <c r="M29" s="654">
        <v>0</v>
      </c>
    </row>
    <row r="30" spans="1:13" ht="14.4" customHeight="1" x14ac:dyDescent="0.3">
      <c r="A30" s="649" t="s">
        <v>3634</v>
      </c>
      <c r="B30" s="650" t="s">
        <v>3562</v>
      </c>
      <c r="C30" s="650" t="s">
        <v>4122</v>
      </c>
      <c r="D30" s="650" t="s">
        <v>4123</v>
      </c>
      <c r="E30" s="650" t="s">
        <v>4124</v>
      </c>
      <c r="F30" s="653"/>
      <c r="G30" s="653"/>
      <c r="H30" s="666">
        <v>0</v>
      </c>
      <c r="I30" s="653">
        <v>1</v>
      </c>
      <c r="J30" s="653">
        <v>50.57</v>
      </c>
      <c r="K30" s="666">
        <v>1</v>
      </c>
      <c r="L30" s="653">
        <v>1</v>
      </c>
      <c r="M30" s="654">
        <v>50.57</v>
      </c>
    </row>
    <row r="31" spans="1:13" ht="14.4" customHeight="1" x14ac:dyDescent="0.3">
      <c r="A31" s="649" t="s">
        <v>3634</v>
      </c>
      <c r="B31" s="650" t="s">
        <v>3452</v>
      </c>
      <c r="C31" s="650" t="s">
        <v>2175</v>
      </c>
      <c r="D31" s="650" t="s">
        <v>3453</v>
      </c>
      <c r="E31" s="650" t="s">
        <v>3454</v>
      </c>
      <c r="F31" s="653"/>
      <c r="G31" s="653"/>
      <c r="H31" s="666">
        <v>0</v>
      </c>
      <c r="I31" s="653">
        <v>2</v>
      </c>
      <c r="J31" s="653">
        <v>666.62</v>
      </c>
      <c r="K31" s="666">
        <v>1</v>
      </c>
      <c r="L31" s="653">
        <v>2</v>
      </c>
      <c r="M31" s="654">
        <v>666.62</v>
      </c>
    </row>
    <row r="32" spans="1:13" ht="14.4" customHeight="1" x14ac:dyDescent="0.3">
      <c r="A32" s="649" t="s">
        <v>3634</v>
      </c>
      <c r="B32" s="650" t="s">
        <v>3452</v>
      </c>
      <c r="C32" s="650" t="s">
        <v>3040</v>
      </c>
      <c r="D32" s="650" t="s">
        <v>3564</v>
      </c>
      <c r="E32" s="650" t="s">
        <v>3565</v>
      </c>
      <c r="F32" s="653"/>
      <c r="G32" s="653"/>
      <c r="H32" s="666">
        <v>0</v>
      </c>
      <c r="I32" s="653">
        <v>1</v>
      </c>
      <c r="J32" s="653">
        <v>333.31</v>
      </c>
      <c r="K32" s="666">
        <v>1</v>
      </c>
      <c r="L32" s="653">
        <v>1</v>
      </c>
      <c r="M32" s="654">
        <v>333.31</v>
      </c>
    </row>
    <row r="33" spans="1:13" ht="14.4" customHeight="1" x14ac:dyDescent="0.3">
      <c r="A33" s="649" t="s">
        <v>3634</v>
      </c>
      <c r="B33" s="650" t="s">
        <v>5588</v>
      </c>
      <c r="C33" s="650" t="s">
        <v>4186</v>
      </c>
      <c r="D33" s="650" t="s">
        <v>4187</v>
      </c>
      <c r="E33" s="650" t="s">
        <v>4188</v>
      </c>
      <c r="F33" s="653">
        <v>2</v>
      </c>
      <c r="G33" s="653">
        <v>368.44</v>
      </c>
      <c r="H33" s="666">
        <v>1</v>
      </c>
      <c r="I33" s="653"/>
      <c r="J33" s="653"/>
      <c r="K33" s="666">
        <v>0</v>
      </c>
      <c r="L33" s="653">
        <v>2</v>
      </c>
      <c r="M33" s="654">
        <v>368.44</v>
      </c>
    </row>
    <row r="34" spans="1:13" ht="14.4" customHeight="1" x14ac:dyDescent="0.3">
      <c r="A34" s="649" t="s">
        <v>3634</v>
      </c>
      <c r="B34" s="650" t="s">
        <v>3457</v>
      </c>
      <c r="C34" s="650" t="s">
        <v>4220</v>
      </c>
      <c r="D34" s="650" t="s">
        <v>4221</v>
      </c>
      <c r="E34" s="650" t="s">
        <v>4222</v>
      </c>
      <c r="F34" s="653"/>
      <c r="G34" s="653"/>
      <c r="H34" s="666">
        <v>0</v>
      </c>
      <c r="I34" s="653">
        <v>1</v>
      </c>
      <c r="J34" s="653">
        <v>87.6</v>
      </c>
      <c r="K34" s="666">
        <v>1</v>
      </c>
      <c r="L34" s="653">
        <v>1</v>
      </c>
      <c r="M34" s="654">
        <v>87.6</v>
      </c>
    </row>
    <row r="35" spans="1:13" ht="14.4" customHeight="1" x14ac:dyDescent="0.3">
      <c r="A35" s="649" t="s">
        <v>3634</v>
      </c>
      <c r="B35" s="650" t="s">
        <v>3459</v>
      </c>
      <c r="C35" s="650" t="s">
        <v>4178</v>
      </c>
      <c r="D35" s="650" t="s">
        <v>4179</v>
      </c>
      <c r="E35" s="650" t="s">
        <v>2262</v>
      </c>
      <c r="F35" s="653">
        <v>3</v>
      </c>
      <c r="G35" s="653">
        <v>666.75</v>
      </c>
      <c r="H35" s="666">
        <v>1</v>
      </c>
      <c r="I35" s="653"/>
      <c r="J35" s="653"/>
      <c r="K35" s="666">
        <v>0</v>
      </c>
      <c r="L35" s="653">
        <v>3</v>
      </c>
      <c r="M35" s="654">
        <v>666.75</v>
      </c>
    </row>
    <row r="36" spans="1:13" ht="14.4" customHeight="1" x14ac:dyDescent="0.3">
      <c r="A36" s="649" t="s">
        <v>3634</v>
      </c>
      <c r="B36" s="650" t="s">
        <v>5589</v>
      </c>
      <c r="C36" s="650" t="s">
        <v>4216</v>
      </c>
      <c r="D36" s="650" t="s">
        <v>4217</v>
      </c>
      <c r="E36" s="650" t="s">
        <v>2831</v>
      </c>
      <c r="F36" s="653"/>
      <c r="G36" s="653"/>
      <c r="H36" s="666">
        <v>0</v>
      </c>
      <c r="I36" s="653">
        <v>3</v>
      </c>
      <c r="J36" s="653">
        <v>30770.31</v>
      </c>
      <c r="K36" s="666">
        <v>1</v>
      </c>
      <c r="L36" s="653">
        <v>3</v>
      </c>
      <c r="M36" s="654">
        <v>30770.31</v>
      </c>
    </row>
    <row r="37" spans="1:13" ht="14.4" customHeight="1" x14ac:dyDescent="0.3">
      <c r="A37" s="649" t="s">
        <v>3634</v>
      </c>
      <c r="B37" s="650" t="s">
        <v>5589</v>
      </c>
      <c r="C37" s="650" t="s">
        <v>4218</v>
      </c>
      <c r="D37" s="650" t="s">
        <v>4217</v>
      </c>
      <c r="E37" s="650" t="s">
        <v>2831</v>
      </c>
      <c r="F37" s="653"/>
      <c r="G37" s="653"/>
      <c r="H37" s="666">
        <v>0</v>
      </c>
      <c r="I37" s="653">
        <v>1</v>
      </c>
      <c r="J37" s="653">
        <v>10256.77</v>
      </c>
      <c r="K37" s="666">
        <v>1</v>
      </c>
      <c r="L37" s="653">
        <v>1</v>
      </c>
      <c r="M37" s="654">
        <v>10256.77</v>
      </c>
    </row>
    <row r="38" spans="1:13" ht="14.4" customHeight="1" x14ac:dyDescent="0.3">
      <c r="A38" s="649" t="s">
        <v>3634</v>
      </c>
      <c r="B38" s="650" t="s">
        <v>3569</v>
      </c>
      <c r="C38" s="650" t="s">
        <v>3003</v>
      </c>
      <c r="D38" s="650" t="s">
        <v>3571</v>
      </c>
      <c r="E38" s="650" t="s">
        <v>3572</v>
      </c>
      <c r="F38" s="653"/>
      <c r="G38" s="653"/>
      <c r="H38" s="666">
        <v>0</v>
      </c>
      <c r="I38" s="653">
        <v>15</v>
      </c>
      <c r="J38" s="653">
        <v>7720.1999999999989</v>
      </c>
      <c r="K38" s="666">
        <v>1</v>
      </c>
      <c r="L38" s="653">
        <v>15</v>
      </c>
      <c r="M38" s="654">
        <v>7720.1999999999989</v>
      </c>
    </row>
    <row r="39" spans="1:13" ht="14.4" customHeight="1" x14ac:dyDescent="0.3">
      <c r="A39" s="649" t="s">
        <v>3634</v>
      </c>
      <c r="B39" s="650" t="s">
        <v>3488</v>
      </c>
      <c r="C39" s="650" t="s">
        <v>2118</v>
      </c>
      <c r="D39" s="650" t="s">
        <v>2119</v>
      </c>
      <c r="E39" s="650" t="s">
        <v>1517</v>
      </c>
      <c r="F39" s="653"/>
      <c r="G39" s="653"/>
      <c r="H39" s="666">
        <v>0</v>
      </c>
      <c r="I39" s="653">
        <v>3</v>
      </c>
      <c r="J39" s="653">
        <v>3422.1000000000004</v>
      </c>
      <c r="K39" s="666">
        <v>1</v>
      </c>
      <c r="L39" s="653">
        <v>3</v>
      </c>
      <c r="M39" s="654">
        <v>3422.1000000000004</v>
      </c>
    </row>
    <row r="40" spans="1:13" ht="14.4" customHeight="1" x14ac:dyDescent="0.3">
      <c r="A40" s="649" t="s">
        <v>3634</v>
      </c>
      <c r="B40" s="650" t="s">
        <v>5590</v>
      </c>
      <c r="C40" s="650" t="s">
        <v>4171</v>
      </c>
      <c r="D40" s="650" t="s">
        <v>4172</v>
      </c>
      <c r="E40" s="650" t="s">
        <v>4173</v>
      </c>
      <c r="F40" s="653"/>
      <c r="G40" s="653"/>
      <c r="H40" s="666">
        <v>0</v>
      </c>
      <c r="I40" s="653">
        <v>32</v>
      </c>
      <c r="J40" s="653">
        <v>25746.560000000001</v>
      </c>
      <c r="K40" s="666">
        <v>1</v>
      </c>
      <c r="L40" s="653">
        <v>32</v>
      </c>
      <c r="M40" s="654">
        <v>25746.560000000001</v>
      </c>
    </row>
    <row r="41" spans="1:13" ht="14.4" customHeight="1" x14ac:dyDescent="0.3">
      <c r="A41" s="649" t="s">
        <v>3634</v>
      </c>
      <c r="B41" s="650" t="s">
        <v>5590</v>
      </c>
      <c r="C41" s="650" t="s">
        <v>4174</v>
      </c>
      <c r="D41" s="650" t="s">
        <v>4175</v>
      </c>
      <c r="E41" s="650" t="s">
        <v>4176</v>
      </c>
      <c r="F41" s="653">
        <v>3</v>
      </c>
      <c r="G41" s="653">
        <v>2252.8500000000004</v>
      </c>
      <c r="H41" s="666">
        <v>1</v>
      </c>
      <c r="I41" s="653"/>
      <c r="J41" s="653"/>
      <c r="K41" s="666">
        <v>0</v>
      </c>
      <c r="L41" s="653">
        <v>3</v>
      </c>
      <c r="M41" s="654">
        <v>2252.8500000000004</v>
      </c>
    </row>
    <row r="42" spans="1:13" ht="14.4" customHeight="1" x14ac:dyDescent="0.3">
      <c r="A42" s="649" t="s">
        <v>3634</v>
      </c>
      <c r="B42" s="650" t="s">
        <v>3489</v>
      </c>
      <c r="C42" s="650" t="s">
        <v>4228</v>
      </c>
      <c r="D42" s="650" t="s">
        <v>4229</v>
      </c>
      <c r="E42" s="650" t="s">
        <v>4230</v>
      </c>
      <c r="F42" s="653">
        <v>2</v>
      </c>
      <c r="G42" s="653">
        <v>0</v>
      </c>
      <c r="H42" s="666"/>
      <c r="I42" s="653"/>
      <c r="J42" s="653"/>
      <c r="K42" s="666"/>
      <c r="L42" s="653">
        <v>2</v>
      </c>
      <c r="M42" s="654">
        <v>0</v>
      </c>
    </row>
    <row r="43" spans="1:13" ht="14.4" customHeight="1" x14ac:dyDescent="0.3">
      <c r="A43" s="649" t="s">
        <v>3634</v>
      </c>
      <c r="B43" s="650" t="s">
        <v>3489</v>
      </c>
      <c r="C43" s="650" t="s">
        <v>2121</v>
      </c>
      <c r="D43" s="650" t="s">
        <v>2122</v>
      </c>
      <c r="E43" s="650" t="s">
        <v>3490</v>
      </c>
      <c r="F43" s="653"/>
      <c r="G43" s="653"/>
      <c r="H43" s="666">
        <v>0</v>
      </c>
      <c r="I43" s="653">
        <v>111</v>
      </c>
      <c r="J43" s="653">
        <v>89308.38</v>
      </c>
      <c r="K43" s="666">
        <v>1</v>
      </c>
      <c r="L43" s="653">
        <v>111</v>
      </c>
      <c r="M43" s="654">
        <v>89308.38</v>
      </c>
    </row>
    <row r="44" spans="1:13" ht="14.4" customHeight="1" x14ac:dyDescent="0.3">
      <c r="A44" s="649" t="s">
        <v>3634</v>
      </c>
      <c r="B44" s="650" t="s">
        <v>5591</v>
      </c>
      <c r="C44" s="650" t="s">
        <v>4205</v>
      </c>
      <c r="D44" s="650" t="s">
        <v>4206</v>
      </c>
      <c r="E44" s="650" t="s">
        <v>4207</v>
      </c>
      <c r="F44" s="653"/>
      <c r="G44" s="653"/>
      <c r="H44" s="666">
        <v>0</v>
      </c>
      <c r="I44" s="653">
        <v>42</v>
      </c>
      <c r="J44" s="653">
        <v>98794.5</v>
      </c>
      <c r="K44" s="666">
        <v>1</v>
      </c>
      <c r="L44" s="653">
        <v>42</v>
      </c>
      <c r="M44" s="654">
        <v>98794.5</v>
      </c>
    </row>
    <row r="45" spans="1:13" ht="14.4" customHeight="1" x14ac:dyDescent="0.3">
      <c r="A45" s="649" t="s">
        <v>3634</v>
      </c>
      <c r="B45" s="650" t="s">
        <v>3492</v>
      </c>
      <c r="C45" s="650" t="s">
        <v>1848</v>
      </c>
      <c r="D45" s="650" t="s">
        <v>1849</v>
      </c>
      <c r="E45" s="650" t="s">
        <v>1774</v>
      </c>
      <c r="F45" s="653"/>
      <c r="G45" s="653"/>
      <c r="H45" s="666">
        <v>0</v>
      </c>
      <c r="I45" s="653">
        <v>18</v>
      </c>
      <c r="J45" s="653">
        <v>1739.34</v>
      </c>
      <c r="K45" s="666">
        <v>1</v>
      </c>
      <c r="L45" s="653">
        <v>18</v>
      </c>
      <c r="M45" s="654">
        <v>1739.34</v>
      </c>
    </row>
    <row r="46" spans="1:13" ht="14.4" customHeight="1" x14ac:dyDescent="0.3">
      <c r="A46" s="649" t="s">
        <v>3634</v>
      </c>
      <c r="B46" s="650" t="s">
        <v>3492</v>
      </c>
      <c r="C46" s="650" t="s">
        <v>4246</v>
      </c>
      <c r="D46" s="650" t="s">
        <v>4247</v>
      </c>
      <c r="E46" s="650" t="s">
        <v>4248</v>
      </c>
      <c r="F46" s="653">
        <v>3</v>
      </c>
      <c r="G46" s="653">
        <v>289.89</v>
      </c>
      <c r="H46" s="666">
        <v>1</v>
      </c>
      <c r="I46" s="653"/>
      <c r="J46" s="653"/>
      <c r="K46" s="666">
        <v>0</v>
      </c>
      <c r="L46" s="653">
        <v>3</v>
      </c>
      <c r="M46" s="654">
        <v>289.89</v>
      </c>
    </row>
    <row r="47" spans="1:13" ht="14.4" customHeight="1" x14ac:dyDescent="0.3">
      <c r="A47" s="649" t="s">
        <v>3634</v>
      </c>
      <c r="B47" s="650" t="s">
        <v>3497</v>
      </c>
      <c r="C47" s="650" t="s">
        <v>1894</v>
      </c>
      <c r="D47" s="650" t="s">
        <v>1895</v>
      </c>
      <c r="E47" s="650" t="s">
        <v>3498</v>
      </c>
      <c r="F47" s="653"/>
      <c r="G47" s="653"/>
      <c r="H47" s="666">
        <v>0</v>
      </c>
      <c r="I47" s="653">
        <v>7</v>
      </c>
      <c r="J47" s="653">
        <v>1031.52</v>
      </c>
      <c r="K47" s="666">
        <v>1</v>
      </c>
      <c r="L47" s="653">
        <v>7</v>
      </c>
      <c r="M47" s="654">
        <v>1031.52</v>
      </c>
    </row>
    <row r="48" spans="1:13" ht="14.4" customHeight="1" x14ac:dyDescent="0.3">
      <c r="A48" s="649" t="s">
        <v>3634</v>
      </c>
      <c r="B48" s="650" t="s">
        <v>3497</v>
      </c>
      <c r="C48" s="650" t="s">
        <v>2082</v>
      </c>
      <c r="D48" s="650" t="s">
        <v>2083</v>
      </c>
      <c r="E48" s="650" t="s">
        <v>1472</v>
      </c>
      <c r="F48" s="653"/>
      <c r="G48" s="653"/>
      <c r="H48" s="666">
        <v>0</v>
      </c>
      <c r="I48" s="653">
        <v>4</v>
      </c>
      <c r="J48" s="653">
        <v>785.84</v>
      </c>
      <c r="K48" s="666">
        <v>1</v>
      </c>
      <c r="L48" s="653">
        <v>4</v>
      </c>
      <c r="M48" s="654">
        <v>785.84</v>
      </c>
    </row>
    <row r="49" spans="1:13" ht="14.4" customHeight="1" x14ac:dyDescent="0.3">
      <c r="A49" s="649" t="s">
        <v>3634</v>
      </c>
      <c r="B49" s="650" t="s">
        <v>3497</v>
      </c>
      <c r="C49" s="650" t="s">
        <v>4039</v>
      </c>
      <c r="D49" s="650" t="s">
        <v>1917</v>
      </c>
      <c r="E49" s="650" t="s">
        <v>4040</v>
      </c>
      <c r="F49" s="653"/>
      <c r="G49" s="653"/>
      <c r="H49" s="666">
        <v>0</v>
      </c>
      <c r="I49" s="653">
        <v>4</v>
      </c>
      <c r="J49" s="653">
        <v>654.91999999999996</v>
      </c>
      <c r="K49" s="666">
        <v>1</v>
      </c>
      <c r="L49" s="653">
        <v>4</v>
      </c>
      <c r="M49" s="654">
        <v>654.91999999999996</v>
      </c>
    </row>
    <row r="50" spans="1:13" ht="14.4" customHeight="1" x14ac:dyDescent="0.3">
      <c r="A50" s="649" t="s">
        <v>3634</v>
      </c>
      <c r="B50" s="650" t="s">
        <v>3497</v>
      </c>
      <c r="C50" s="650" t="s">
        <v>4083</v>
      </c>
      <c r="D50" s="650" t="s">
        <v>2036</v>
      </c>
      <c r="E50" s="650" t="s">
        <v>4084</v>
      </c>
      <c r="F50" s="653"/>
      <c r="G50" s="653"/>
      <c r="H50" s="666">
        <v>0</v>
      </c>
      <c r="I50" s="653">
        <v>1</v>
      </c>
      <c r="J50" s="653">
        <v>314.33999999999997</v>
      </c>
      <c r="K50" s="666">
        <v>1</v>
      </c>
      <c r="L50" s="653">
        <v>1</v>
      </c>
      <c r="M50" s="654">
        <v>314.33999999999997</v>
      </c>
    </row>
    <row r="51" spans="1:13" ht="14.4" customHeight="1" x14ac:dyDescent="0.3">
      <c r="A51" s="649" t="s">
        <v>3634</v>
      </c>
      <c r="B51" s="650" t="s">
        <v>3576</v>
      </c>
      <c r="C51" s="650" t="s">
        <v>4309</v>
      </c>
      <c r="D51" s="650" t="s">
        <v>2862</v>
      </c>
      <c r="E51" s="650" t="s">
        <v>4310</v>
      </c>
      <c r="F51" s="653"/>
      <c r="G51" s="653"/>
      <c r="H51" s="666">
        <v>0</v>
      </c>
      <c r="I51" s="653">
        <v>8</v>
      </c>
      <c r="J51" s="653">
        <v>14347.68</v>
      </c>
      <c r="K51" s="666">
        <v>1</v>
      </c>
      <c r="L51" s="653">
        <v>8</v>
      </c>
      <c r="M51" s="654">
        <v>14347.68</v>
      </c>
    </row>
    <row r="52" spans="1:13" ht="14.4" customHeight="1" x14ac:dyDescent="0.3">
      <c r="A52" s="649" t="s">
        <v>3634</v>
      </c>
      <c r="B52" s="650" t="s">
        <v>3503</v>
      </c>
      <c r="C52" s="650" t="s">
        <v>1999</v>
      </c>
      <c r="D52" s="650" t="s">
        <v>3504</v>
      </c>
      <c r="E52" s="650" t="s">
        <v>3505</v>
      </c>
      <c r="F52" s="653"/>
      <c r="G52" s="653"/>
      <c r="H52" s="666">
        <v>0</v>
      </c>
      <c r="I52" s="653">
        <v>1</v>
      </c>
      <c r="J52" s="653">
        <v>16.27</v>
      </c>
      <c r="K52" s="666">
        <v>1</v>
      </c>
      <c r="L52" s="653">
        <v>1</v>
      </c>
      <c r="M52" s="654">
        <v>16.27</v>
      </c>
    </row>
    <row r="53" spans="1:13" ht="14.4" customHeight="1" x14ac:dyDescent="0.3">
      <c r="A53" s="649" t="s">
        <v>3634</v>
      </c>
      <c r="B53" s="650" t="s">
        <v>3503</v>
      </c>
      <c r="C53" s="650" t="s">
        <v>2996</v>
      </c>
      <c r="D53" s="650" t="s">
        <v>3581</v>
      </c>
      <c r="E53" s="650" t="s">
        <v>3582</v>
      </c>
      <c r="F53" s="653"/>
      <c r="G53" s="653"/>
      <c r="H53" s="666">
        <v>0</v>
      </c>
      <c r="I53" s="653">
        <v>1</v>
      </c>
      <c r="J53" s="653">
        <v>25.03</v>
      </c>
      <c r="K53" s="666">
        <v>1</v>
      </c>
      <c r="L53" s="653">
        <v>1</v>
      </c>
      <c r="M53" s="654">
        <v>25.03</v>
      </c>
    </row>
    <row r="54" spans="1:13" ht="14.4" customHeight="1" x14ac:dyDescent="0.3">
      <c r="A54" s="649" t="s">
        <v>3634</v>
      </c>
      <c r="B54" s="650" t="s">
        <v>3516</v>
      </c>
      <c r="C54" s="650" t="s">
        <v>2966</v>
      </c>
      <c r="D54" s="650" t="s">
        <v>3586</v>
      </c>
      <c r="E54" s="650" t="s">
        <v>3587</v>
      </c>
      <c r="F54" s="653"/>
      <c r="G54" s="653"/>
      <c r="H54" s="666">
        <v>0</v>
      </c>
      <c r="I54" s="653">
        <v>9</v>
      </c>
      <c r="J54" s="653">
        <v>2421</v>
      </c>
      <c r="K54" s="666">
        <v>1</v>
      </c>
      <c r="L54" s="653">
        <v>9</v>
      </c>
      <c r="M54" s="654">
        <v>2421</v>
      </c>
    </row>
    <row r="55" spans="1:13" ht="14.4" customHeight="1" x14ac:dyDescent="0.3">
      <c r="A55" s="649" t="s">
        <v>3634</v>
      </c>
      <c r="B55" s="650" t="s">
        <v>3519</v>
      </c>
      <c r="C55" s="650" t="s">
        <v>4194</v>
      </c>
      <c r="D55" s="650" t="s">
        <v>4195</v>
      </c>
      <c r="E55" s="650" t="s">
        <v>4196</v>
      </c>
      <c r="F55" s="653">
        <v>1</v>
      </c>
      <c r="G55" s="653">
        <v>0</v>
      </c>
      <c r="H55" s="666"/>
      <c r="I55" s="653"/>
      <c r="J55" s="653"/>
      <c r="K55" s="666"/>
      <c r="L55" s="653">
        <v>1</v>
      </c>
      <c r="M55" s="654">
        <v>0</v>
      </c>
    </row>
    <row r="56" spans="1:13" ht="14.4" customHeight="1" x14ac:dyDescent="0.3">
      <c r="A56" s="649" t="s">
        <v>3634</v>
      </c>
      <c r="B56" s="650" t="s">
        <v>3524</v>
      </c>
      <c r="C56" s="650" t="s">
        <v>4256</v>
      </c>
      <c r="D56" s="650" t="s">
        <v>4257</v>
      </c>
      <c r="E56" s="650" t="s">
        <v>2145</v>
      </c>
      <c r="F56" s="653"/>
      <c r="G56" s="653"/>
      <c r="H56" s="666">
        <v>0</v>
      </c>
      <c r="I56" s="653">
        <v>171</v>
      </c>
      <c r="J56" s="653">
        <v>5478.65</v>
      </c>
      <c r="K56" s="666">
        <v>1</v>
      </c>
      <c r="L56" s="653">
        <v>171</v>
      </c>
      <c r="M56" s="654">
        <v>5478.65</v>
      </c>
    </row>
    <row r="57" spans="1:13" ht="14.4" customHeight="1" x14ac:dyDescent="0.3">
      <c r="A57" s="649" t="s">
        <v>3634</v>
      </c>
      <c r="B57" s="650" t="s">
        <v>3524</v>
      </c>
      <c r="C57" s="650" t="s">
        <v>4258</v>
      </c>
      <c r="D57" s="650" t="s">
        <v>4259</v>
      </c>
      <c r="E57" s="650" t="s">
        <v>2145</v>
      </c>
      <c r="F57" s="653"/>
      <c r="G57" s="653"/>
      <c r="H57" s="666">
        <v>0</v>
      </c>
      <c r="I57" s="653">
        <v>6</v>
      </c>
      <c r="J57" s="653">
        <v>194.28000000000003</v>
      </c>
      <c r="K57" s="666">
        <v>1</v>
      </c>
      <c r="L57" s="653">
        <v>6</v>
      </c>
      <c r="M57" s="654">
        <v>194.28000000000003</v>
      </c>
    </row>
    <row r="58" spans="1:13" ht="14.4" customHeight="1" x14ac:dyDescent="0.3">
      <c r="A58" s="649" t="s">
        <v>3634</v>
      </c>
      <c r="B58" s="650" t="s">
        <v>3524</v>
      </c>
      <c r="C58" s="650" t="s">
        <v>4260</v>
      </c>
      <c r="D58" s="650" t="s">
        <v>4261</v>
      </c>
      <c r="E58" s="650" t="s">
        <v>2145</v>
      </c>
      <c r="F58" s="653"/>
      <c r="G58" s="653"/>
      <c r="H58" s="666">
        <v>0</v>
      </c>
      <c r="I58" s="653">
        <v>12</v>
      </c>
      <c r="J58" s="653">
        <v>379.08</v>
      </c>
      <c r="K58" s="666">
        <v>1</v>
      </c>
      <c r="L58" s="653">
        <v>12</v>
      </c>
      <c r="M58" s="654">
        <v>379.08</v>
      </c>
    </row>
    <row r="59" spans="1:13" ht="14.4" customHeight="1" x14ac:dyDescent="0.3">
      <c r="A59" s="649" t="s">
        <v>3634</v>
      </c>
      <c r="B59" s="650" t="s">
        <v>3524</v>
      </c>
      <c r="C59" s="650" t="s">
        <v>4262</v>
      </c>
      <c r="D59" s="650" t="s">
        <v>4263</v>
      </c>
      <c r="E59" s="650" t="s">
        <v>2145</v>
      </c>
      <c r="F59" s="653"/>
      <c r="G59" s="653"/>
      <c r="H59" s="666">
        <v>0</v>
      </c>
      <c r="I59" s="653">
        <v>32</v>
      </c>
      <c r="J59" s="653">
        <v>1010.8799999999999</v>
      </c>
      <c r="K59" s="666">
        <v>1</v>
      </c>
      <c r="L59" s="653">
        <v>32</v>
      </c>
      <c r="M59" s="654">
        <v>1010.8799999999999</v>
      </c>
    </row>
    <row r="60" spans="1:13" ht="14.4" customHeight="1" x14ac:dyDescent="0.3">
      <c r="A60" s="649" t="s">
        <v>3634</v>
      </c>
      <c r="B60" s="650" t="s">
        <v>3524</v>
      </c>
      <c r="C60" s="650" t="s">
        <v>4264</v>
      </c>
      <c r="D60" s="650" t="s">
        <v>4265</v>
      </c>
      <c r="E60" s="650" t="s">
        <v>2145</v>
      </c>
      <c r="F60" s="653"/>
      <c r="G60" s="653"/>
      <c r="H60" s="666">
        <v>0</v>
      </c>
      <c r="I60" s="653">
        <v>12</v>
      </c>
      <c r="J60" s="653">
        <v>379.08</v>
      </c>
      <c r="K60" s="666">
        <v>1</v>
      </c>
      <c r="L60" s="653">
        <v>12</v>
      </c>
      <c r="M60" s="654">
        <v>379.08</v>
      </c>
    </row>
    <row r="61" spans="1:13" ht="14.4" customHeight="1" x14ac:dyDescent="0.3">
      <c r="A61" s="649" t="s">
        <v>3634</v>
      </c>
      <c r="B61" s="650" t="s">
        <v>3524</v>
      </c>
      <c r="C61" s="650" t="s">
        <v>4266</v>
      </c>
      <c r="D61" s="650" t="s">
        <v>4267</v>
      </c>
      <c r="E61" s="650" t="s">
        <v>2145</v>
      </c>
      <c r="F61" s="653"/>
      <c r="G61" s="653"/>
      <c r="H61" s="666">
        <v>0</v>
      </c>
      <c r="I61" s="653">
        <v>51</v>
      </c>
      <c r="J61" s="653">
        <v>1634.79</v>
      </c>
      <c r="K61" s="666">
        <v>1</v>
      </c>
      <c r="L61" s="653">
        <v>51</v>
      </c>
      <c r="M61" s="654">
        <v>1634.79</v>
      </c>
    </row>
    <row r="62" spans="1:13" ht="14.4" customHeight="1" x14ac:dyDescent="0.3">
      <c r="A62" s="649" t="s">
        <v>3634</v>
      </c>
      <c r="B62" s="650" t="s">
        <v>3524</v>
      </c>
      <c r="C62" s="650" t="s">
        <v>4268</v>
      </c>
      <c r="D62" s="650" t="s">
        <v>4269</v>
      </c>
      <c r="E62" s="650" t="s">
        <v>2145</v>
      </c>
      <c r="F62" s="653"/>
      <c r="G62" s="653"/>
      <c r="H62" s="666">
        <v>0</v>
      </c>
      <c r="I62" s="653">
        <v>21</v>
      </c>
      <c r="J62" s="653">
        <v>668.13000000000011</v>
      </c>
      <c r="K62" s="666">
        <v>1</v>
      </c>
      <c r="L62" s="653">
        <v>21</v>
      </c>
      <c r="M62" s="654">
        <v>668.13000000000011</v>
      </c>
    </row>
    <row r="63" spans="1:13" ht="14.4" customHeight="1" x14ac:dyDescent="0.3">
      <c r="A63" s="649" t="s">
        <v>3634</v>
      </c>
      <c r="B63" s="650" t="s">
        <v>3524</v>
      </c>
      <c r="C63" s="650" t="s">
        <v>3014</v>
      </c>
      <c r="D63" s="650" t="s">
        <v>3015</v>
      </c>
      <c r="E63" s="650" t="s">
        <v>3016</v>
      </c>
      <c r="F63" s="653"/>
      <c r="G63" s="653"/>
      <c r="H63" s="666">
        <v>0</v>
      </c>
      <c r="I63" s="653">
        <v>913</v>
      </c>
      <c r="J63" s="653">
        <v>176602.68000000002</v>
      </c>
      <c r="K63" s="666">
        <v>1</v>
      </c>
      <c r="L63" s="653">
        <v>913</v>
      </c>
      <c r="M63" s="654">
        <v>176602.68000000002</v>
      </c>
    </row>
    <row r="64" spans="1:13" ht="14.4" customHeight="1" x14ac:dyDescent="0.3">
      <c r="A64" s="649" t="s">
        <v>3634</v>
      </c>
      <c r="B64" s="650" t="s">
        <v>3524</v>
      </c>
      <c r="C64" s="650" t="s">
        <v>2143</v>
      </c>
      <c r="D64" s="650" t="s">
        <v>3526</v>
      </c>
      <c r="E64" s="650" t="s">
        <v>2145</v>
      </c>
      <c r="F64" s="653"/>
      <c r="G64" s="653"/>
      <c r="H64" s="666">
        <v>0</v>
      </c>
      <c r="I64" s="653">
        <v>23</v>
      </c>
      <c r="J64" s="653">
        <v>484.38</v>
      </c>
      <c r="K64" s="666">
        <v>1</v>
      </c>
      <c r="L64" s="653">
        <v>23</v>
      </c>
      <c r="M64" s="654">
        <v>484.38</v>
      </c>
    </row>
    <row r="65" spans="1:13" ht="14.4" customHeight="1" x14ac:dyDescent="0.3">
      <c r="A65" s="649" t="s">
        <v>3634</v>
      </c>
      <c r="B65" s="650" t="s">
        <v>3524</v>
      </c>
      <c r="C65" s="650" t="s">
        <v>2147</v>
      </c>
      <c r="D65" s="650" t="s">
        <v>3527</v>
      </c>
      <c r="E65" s="650" t="s">
        <v>2145</v>
      </c>
      <c r="F65" s="653"/>
      <c r="G65" s="653"/>
      <c r="H65" s="666">
        <v>0</v>
      </c>
      <c r="I65" s="653">
        <v>13</v>
      </c>
      <c r="J65" s="653">
        <v>273.77999999999997</v>
      </c>
      <c r="K65" s="666">
        <v>1</v>
      </c>
      <c r="L65" s="653">
        <v>13</v>
      </c>
      <c r="M65" s="654">
        <v>273.77999999999997</v>
      </c>
    </row>
    <row r="66" spans="1:13" ht="14.4" customHeight="1" x14ac:dyDescent="0.3">
      <c r="A66" s="649" t="s">
        <v>3634</v>
      </c>
      <c r="B66" s="650" t="s">
        <v>3524</v>
      </c>
      <c r="C66" s="650" t="s">
        <v>4298</v>
      </c>
      <c r="D66" s="650" t="s">
        <v>4299</v>
      </c>
      <c r="E66" s="650" t="s">
        <v>4028</v>
      </c>
      <c r="F66" s="653"/>
      <c r="G66" s="653"/>
      <c r="H66" s="666">
        <v>0</v>
      </c>
      <c r="I66" s="653">
        <v>2</v>
      </c>
      <c r="J66" s="653">
        <v>259.02</v>
      </c>
      <c r="K66" s="666">
        <v>1</v>
      </c>
      <c r="L66" s="653">
        <v>2</v>
      </c>
      <c r="M66" s="654">
        <v>259.02</v>
      </c>
    </row>
    <row r="67" spans="1:13" ht="14.4" customHeight="1" x14ac:dyDescent="0.3">
      <c r="A67" s="649" t="s">
        <v>3634</v>
      </c>
      <c r="B67" s="650" t="s">
        <v>3524</v>
      </c>
      <c r="C67" s="650" t="s">
        <v>4272</v>
      </c>
      <c r="D67" s="650" t="s">
        <v>4273</v>
      </c>
      <c r="E67" s="650" t="s">
        <v>4028</v>
      </c>
      <c r="F67" s="653"/>
      <c r="G67" s="653"/>
      <c r="H67" s="666">
        <v>0</v>
      </c>
      <c r="I67" s="653">
        <v>1</v>
      </c>
      <c r="J67" s="653">
        <v>129.51</v>
      </c>
      <c r="K67" s="666">
        <v>1</v>
      </c>
      <c r="L67" s="653">
        <v>1</v>
      </c>
      <c r="M67" s="654">
        <v>129.51</v>
      </c>
    </row>
    <row r="68" spans="1:13" ht="14.4" customHeight="1" x14ac:dyDescent="0.3">
      <c r="A68" s="649" t="s">
        <v>3634</v>
      </c>
      <c r="B68" s="650" t="s">
        <v>3524</v>
      </c>
      <c r="C68" s="650" t="s">
        <v>4276</v>
      </c>
      <c r="D68" s="650" t="s">
        <v>4277</v>
      </c>
      <c r="E68" s="650" t="s">
        <v>2145</v>
      </c>
      <c r="F68" s="653"/>
      <c r="G68" s="653"/>
      <c r="H68" s="666">
        <v>0</v>
      </c>
      <c r="I68" s="653">
        <v>76</v>
      </c>
      <c r="J68" s="653">
        <v>2400.84</v>
      </c>
      <c r="K68" s="666">
        <v>1</v>
      </c>
      <c r="L68" s="653">
        <v>76</v>
      </c>
      <c r="M68" s="654">
        <v>2400.84</v>
      </c>
    </row>
    <row r="69" spans="1:13" ht="14.4" customHeight="1" x14ac:dyDescent="0.3">
      <c r="A69" s="649" t="s">
        <v>3634</v>
      </c>
      <c r="B69" s="650" t="s">
        <v>3524</v>
      </c>
      <c r="C69" s="650" t="s">
        <v>4278</v>
      </c>
      <c r="D69" s="650" t="s">
        <v>4279</v>
      </c>
      <c r="E69" s="650" t="s">
        <v>2145</v>
      </c>
      <c r="F69" s="653"/>
      <c r="G69" s="653"/>
      <c r="H69" s="666">
        <v>0</v>
      </c>
      <c r="I69" s="653">
        <v>67</v>
      </c>
      <c r="J69" s="653">
        <v>2116.5299999999997</v>
      </c>
      <c r="K69" s="666">
        <v>1</v>
      </c>
      <c r="L69" s="653">
        <v>67</v>
      </c>
      <c r="M69" s="654">
        <v>2116.5299999999997</v>
      </c>
    </row>
    <row r="70" spans="1:13" ht="14.4" customHeight="1" x14ac:dyDescent="0.3">
      <c r="A70" s="649" t="s">
        <v>3634</v>
      </c>
      <c r="B70" s="650" t="s">
        <v>3524</v>
      </c>
      <c r="C70" s="650" t="s">
        <v>4280</v>
      </c>
      <c r="D70" s="650" t="s">
        <v>4281</v>
      </c>
      <c r="E70" s="650" t="s">
        <v>2145</v>
      </c>
      <c r="F70" s="653"/>
      <c r="G70" s="653"/>
      <c r="H70" s="666">
        <v>0</v>
      </c>
      <c r="I70" s="653">
        <v>10</v>
      </c>
      <c r="J70" s="653">
        <v>315.89999999999998</v>
      </c>
      <c r="K70" s="666">
        <v>1</v>
      </c>
      <c r="L70" s="653">
        <v>10</v>
      </c>
      <c r="M70" s="654">
        <v>315.89999999999998</v>
      </c>
    </row>
    <row r="71" spans="1:13" ht="14.4" customHeight="1" x14ac:dyDescent="0.3">
      <c r="A71" s="649" t="s">
        <v>3634</v>
      </c>
      <c r="B71" s="650" t="s">
        <v>3524</v>
      </c>
      <c r="C71" s="650" t="s">
        <v>4282</v>
      </c>
      <c r="D71" s="650" t="s">
        <v>4283</v>
      </c>
      <c r="E71" s="650" t="s">
        <v>2145</v>
      </c>
      <c r="F71" s="653"/>
      <c r="G71" s="653"/>
      <c r="H71" s="666">
        <v>0</v>
      </c>
      <c r="I71" s="653">
        <v>10</v>
      </c>
      <c r="J71" s="653">
        <v>315.89999999999998</v>
      </c>
      <c r="K71" s="666">
        <v>1</v>
      </c>
      <c r="L71" s="653">
        <v>10</v>
      </c>
      <c r="M71" s="654">
        <v>315.89999999999998</v>
      </c>
    </row>
    <row r="72" spans="1:13" ht="14.4" customHeight="1" x14ac:dyDescent="0.3">
      <c r="A72" s="649" t="s">
        <v>3634</v>
      </c>
      <c r="B72" s="650" t="s">
        <v>3524</v>
      </c>
      <c r="C72" s="650" t="s">
        <v>4284</v>
      </c>
      <c r="D72" s="650" t="s">
        <v>4285</v>
      </c>
      <c r="E72" s="650" t="s">
        <v>2145</v>
      </c>
      <c r="F72" s="653"/>
      <c r="G72" s="653"/>
      <c r="H72" s="666">
        <v>0</v>
      </c>
      <c r="I72" s="653">
        <v>20</v>
      </c>
      <c r="J72" s="653">
        <v>631.79999999999995</v>
      </c>
      <c r="K72" s="666">
        <v>1</v>
      </c>
      <c r="L72" s="653">
        <v>20</v>
      </c>
      <c r="M72" s="654">
        <v>631.79999999999995</v>
      </c>
    </row>
    <row r="73" spans="1:13" ht="14.4" customHeight="1" x14ac:dyDescent="0.3">
      <c r="A73" s="649" t="s">
        <v>3634</v>
      </c>
      <c r="B73" s="650" t="s">
        <v>3524</v>
      </c>
      <c r="C73" s="650" t="s">
        <v>2159</v>
      </c>
      <c r="D73" s="650" t="s">
        <v>2160</v>
      </c>
      <c r="E73" s="650" t="s">
        <v>2161</v>
      </c>
      <c r="F73" s="653"/>
      <c r="G73" s="653"/>
      <c r="H73" s="666">
        <v>0</v>
      </c>
      <c r="I73" s="653">
        <v>208</v>
      </c>
      <c r="J73" s="653">
        <v>21904.48</v>
      </c>
      <c r="K73" s="666">
        <v>1</v>
      </c>
      <c r="L73" s="653">
        <v>208</v>
      </c>
      <c r="M73" s="654">
        <v>21904.48</v>
      </c>
    </row>
    <row r="74" spans="1:13" ht="14.4" customHeight="1" x14ac:dyDescent="0.3">
      <c r="A74" s="649" t="s">
        <v>3634</v>
      </c>
      <c r="B74" s="650" t="s">
        <v>3524</v>
      </c>
      <c r="C74" s="650" t="s">
        <v>4286</v>
      </c>
      <c r="D74" s="650" t="s">
        <v>4287</v>
      </c>
      <c r="E74" s="650" t="s">
        <v>2161</v>
      </c>
      <c r="F74" s="653"/>
      <c r="G74" s="653"/>
      <c r="H74" s="666">
        <v>0</v>
      </c>
      <c r="I74" s="653">
        <v>175</v>
      </c>
      <c r="J74" s="653">
        <v>18982.25</v>
      </c>
      <c r="K74" s="666">
        <v>1</v>
      </c>
      <c r="L74" s="653">
        <v>175</v>
      </c>
      <c r="M74" s="654">
        <v>18982.25</v>
      </c>
    </row>
    <row r="75" spans="1:13" ht="14.4" customHeight="1" x14ac:dyDescent="0.3">
      <c r="A75" s="649" t="s">
        <v>3634</v>
      </c>
      <c r="B75" s="650" t="s">
        <v>3524</v>
      </c>
      <c r="C75" s="650" t="s">
        <v>2153</v>
      </c>
      <c r="D75" s="650" t="s">
        <v>3529</v>
      </c>
      <c r="E75" s="650" t="s">
        <v>2145</v>
      </c>
      <c r="F75" s="653"/>
      <c r="G75" s="653"/>
      <c r="H75" s="666">
        <v>0</v>
      </c>
      <c r="I75" s="653">
        <v>3</v>
      </c>
      <c r="J75" s="653">
        <v>65.73</v>
      </c>
      <c r="K75" s="666">
        <v>1</v>
      </c>
      <c r="L75" s="653">
        <v>3</v>
      </c>
      <c r="M75" s="654">
        <v>65.73</v>
      </c>
    </row>
    <row r="76" spans="1:13" ht="14.4" customHeight="1" x14ac:dyDescent="0.3">
      <c r="A76" s="649" t="s">
        <v>3634</v>
      </c>
      <c r="B76" s="650" t="s">
        <v>3524</v>
      </c>
      <c r="C76" s="650" t="s">
        <v>4288</v>
      </c>
      <c r="D76" s="650" t="s">
        <v>4289</v>
      </c>
      <c r="E76" s="650" t="s">
        <v>2145</v>
      </c>
      <c r="F76" s="653"/>
      <c r="G76" s="653"/>
      <c r="H76" s="666">
        <v>0</v>
      </c>
      <c r="I76" s="653">
        <v>6</v>
      </c>
      <c r="J76" s="653">
        <v>194.28000000000003</v>
      </c>
      <c r="K76" s="666">
        <v>1</v>
      </c>
      <c r="L76" s="653">
        <v>6</v>
      </c>
      <c r="M76" s="654">
        <v>194.28000000000003</v>
      </c>
    </row>
    <row r="77" spans="1:13" ht="14.4" customHeight="1" x14ac:dyDescent="0.3">
      <c r="A77" s="649" t="s">
        <v>3634</v>
      </c>
      <c r="B77" s="650" t="s">
        <v>3524</v>
      </c>
      <c r="C77" s="650" t="s">
        <v>4290</v>
      </c>
      <c r="D77" s="650" t="s">
        <v>4291</v>
      </c>
      <c r="E77" s="650" t="s">
        <v>4028</v>
      </c>
      <c r="F77" s="653"/>
      <c r="G77" s="653"/>
      <c r="H77" s="666">
        <v>0</v>
      </c>
      <c r="I77" s="653">
        <v>2</v>
      </c>
      <c r="J77" s="653">
        <v>252.56</v>
      </c>
      <c r="K77" s="666">
        <v>1</v>
      </c>
      <c r="L77" s="653">
        <v>2</v>
      </c>
      <c r="M77" s="654">
        <v>252.56</v>
      </c>
    </row>
    <row r="78" spans="1:13" ht="14.4" customHeight="1" x14ac:dyDescent="0.3">
      <c r="A78" s="649" t="s">
        <v>3634</v>
      </c>
      <c r="B78" s="650" t="s">
        <v>3524</v>
      </c>
      <c r="C78" s="650" t="s">
        <v>4292</v>
      </c>
      <c r="D78" s="650" t="s">
        <v>4293</v>
      </c>
      <c r="E78" s="650" t="s">
        <v>4028</v>
      </c>
      <c r="F78" s="653"/>
      <c r="G78" s="653"/>
      <c r="H78" s="666">
        <v>0</v>
      </c>
      <c r="I78" s="653">
        <v>2</v>
      </c>
      <c r="J78" s="653">
        <v>252.56</v>
      </c>
      <c r="K78" s="666">
        <v>1</v>
      </c>
      <c r="L78" s="653">
        <v>2</v>
      </c>
      <c r="M78" s="654">
        <v>252.56</v>
      </c>
    </row>
    <row r="79" spans="1:13" ht="14.4" customHeight="1" x14ac:dyDescent="0.3">
      <c r="A79" s="649" t="s">
        <v>3634</v>
      </c>
      <c r="B79" s="650" t="s">
        <v>3524</v>
      </c>
      <c r="C79" s="650" t="s">
        <v>4300</v>
      </c>
      <c r="D79" s="650" t="s">
        <v>4301</v>
      </c>
      <c r="E79" s="650" t="s">
        <v>4028</v>
      </c>
      <c r="F79" s="653"/>
      <c r="G79" s="653"/>
      <c r="H79" s="666">
        <v>0</v>
      </c>
      <c r="I79" s="653">
        <v>4</v>
      </c>
      <c r="J79" s="653">
        <v>505.12</v>
      </c>
      <c r="K79" s="666">
        <v>1</v>
      </c>
      <c r="L79" s="653">
        <v>4</v>
      </c>
      <c r="M79" s="654">
        <v>505.12</v>
      </c>
    </row>
    <row r="80" spans="1:13" ht="14.4" customHeight="1" x14ac:dyDescent="0.3">
      <c r="A80" s="649" t="s">
        <v>3634</v>
      </c>
      <c r="B80" s="650" t="s">
        <v>3524</v>
      </c>
      <c r="C80" s="650" t="s">
        <v>4270</v>
      </c>
      <c r="D80" s="650" t="s">
        <v>4271</v>
      </c>
      <c r="E80" s="650" t="s">
        <v>2145</v>
      </c>
      <c r="F80" s="653"/>
      <c r="G80" s="653"/>
      <c r="H80" s="666">
        <v>0</v>
      </c>
      <c r="I80" s="653">
        <v>12</v>
      </c>
      <c r="J80" s="653">
        <v>379.08</v>
      </c>
      <c r="K80" s="666">
        <v>1</v>
      </c>
      <c r="L80" s="653">
        <v>12</v>
      </c>
      <c r="M80" s="654">
        <v>379.08</v>
      </c>
    </row>
    <row r="81" spans="1:13" ht="14.4" customHeight="1" x14ac:dyDescent="0.3">
      <c r="A81" s="649" t="s">
        <v>3634</v>
      </c>
      <c r="B81" s="650" t="s">
        <v>3524</v>
      </c>
      <c r="C81" s="650" t="s">
        <v>4274</v>
      </c>
      <c r="D81" s="650" t="s">
        <v>4275</v>
      </c>
      <c r="E81" s="650" t="s">
        <v>4028</v>
      </c>
      <c r="F81" s="653"/>
      <c r="G81" s="653"/>
      <c r="H81" s="666">
        <v>0</v>
      </c>
      <c r="I81" s="653">
        <v>3</v>
      </c>
      <c r="J81" s="653">
        <v>382.25</v>
      </c>
      <c r="K81" s="666">
        <v>1</v>
      </c>
      <c r="L81" s="653">
        <v>3</v>
      </c>
      <c r="M81" s="654">
        <v>382.25</v>
      </c>
    </row>
    <row r="82" spans="1:13" ht="14.4" customHeight="1" x14ac:dyDescent="0.3">
      <c r="A82" s="649" t="s">
        <v>3634</v>
      </c>
      <c r="B82" s="650" t="s">
        <v>3524</v>
      </c>
      <c r="C82" s="650" t="s">
        <v>4294</v>
      </c>
      <c r="D82" s="650" t="s">
        <v>4295</v>
      </c>
      <c r="E82" s="650" t="s">
        <v>4028</v>
      </c>
      <c r="F82" s="653"/>
      <c r="G82" s="653"/>
      <c r="H82" s="666">
        <v>0</v>
      </c>
      <c r="I82" s="653">
        <v>4</v>
      </c>
      <c r="J82" s="653">
        <v>518.04</v>
      </c>
      <c r="K82" s="666">
        <v>1</v>
      </c>
      <c r="L82" s="653">
        <v>4</v>
      </c>
      <c r="M82" s="654">
        <v>518.04</v>
      </c>
    </row>
    <row r="83" spans="1:13" ht="14.4" customHeight="1" x14ac:dyDescent="0.3">
      <c r="A83" s="649" t="s">
        <v>3634</v>
      </c>
      <c r="B83" s="650" t="s">
        <v>3524</v>
      </c>
      <c r="C83" s="650" t="s">
        <v>4296</v>
      </c>
      <c r="D83" s="650" t="s">
        <v>4297</v>
      </c>
      <c r="E83" s="650" t="s">
        <v>4028</v>
      </c>
      <c r="F83" s="653"/>
      <c r="G83" s="653"/>
      <c r="H83" s="666">
        <v>0</v>
      </c>
      <c r="I83" s="653">
        <v>3</v>
      </c>
      <c r="J83" s="653">
        <v>378.84000000000003</v>
      </c>
      <c r="K83" s="666">
        <v>1</v>
      </c>
      <c r="L83" s="653">
        <v>3</v>
      </c>
      <c r="M83" s="654">
        <v>378.84000000000003</v>
      </c>
    </row>
    <row r="84" spans="1:13" ht="14.4" customHeight="1" x14ac:dyDescent="0.3">
      <c r="A84" s="649" t="s">
        <v>3634</v>
      </c>
      <c r="B84" s="650" t="s">
        <v>3524</v>
      </c>
      <c r="C84" s="650" t="s">
        <v>4029</v>
      </c>
      <c r="D84" s="650" t="s">
        <v>4030</v>
      </c>
      <c r="E84" s="650" t="s">
        <v>4028</v>
      </c>
      <c r="F84" s="653"/>
      <c r="G84" s="653"/>
      <c r="H84" s="666">
        <v>0</v>
      </c>
      <c r="I84" s="653">
        <v>16</v>
      </c>
      <c r="J84" s="653">
        <v>1312.64</v>
      </c>
      <c r="K84" s="666">
        <v>1</v>
      </c>
      <c r="L84" s="653">
        <v>16</v>
      </c>
      <c r="M84" s="654">
        <v>1312.64</v>
      </c>
    </row>
    <row r="85" spans="1:13" ht="14.4" customHeight="1" x14ac:dyDescent="0.3">
      <c r="A85" s="649" t="s">
        <v>3634</v>
      </c>
      <c r="B85" s="650" t="s">
        <v>3524</v>
      </c>
      <c r="C85" s="650" t="s">
        <v>3020</v>
      </c>
      <c r="D85" s="650" t="s">
        <v>3021</v>
      </c>
      <c r="E85" s="650" t="s">
        <v>3022</v>
      </c>
      <c r="F85" s="653"/>
      <c r="G85" s="653"/>
      <c r="H85" s="666">
        <v>0</v>
      </c>
      <c r="I85" s="653">
        <v>3</v>
      </c>
      <c r="J85" s="653">
        <v>252.57</v>
      </c>
      <c r="K85" s="666">
        <v>1</v>
      </c>
      <c r="L85" s="653">
        <v>3</v>
      </c>
      <c r="M85" s="654">
        <v>252.57</v>
      </c>
    </row>
    <row r="86" spans="1:13" ht="14.4" customHeight="1" x14ac:dyDescent="0.3">
      <c r="A86" s="649" t="s">
        <v>3634</v>
      </c>
      <c r="B86" s="650" t="s">
        <v>3524</v>
      </c>
      <c r="C86" s="650" t="s">
        <v>4026</v>
      </c>
      <c r="D86" s="650" t="s">
        <v>4027</v>
      </c>
      <c r="E86" s="650" t="s">
        <v>4028</v>
      </c>
      <c r="F86" s="653"/>
      <c r="G86" s="653"/>
      <c r="H86" s="666">
        <v>0</v>
      </c>
      <c r="I86" s="653">
        <v>2</v>
      </c>
      <c r="J86" s="653">
        <v>164.08</v>
      </c>
      <c r="K86" s="666">
        <v>1</v>
      </c>
      <c r="L86" s="653">
        <v>2</v>
      </c>
      <c r="M86" s="654">
        <v>164.08</v>
      </c>
    </row>
    <row r="87" spans="1:13" ht="14.4" customHeight="1" x14ac:dyDescent="0.3">
      <c r="A87" s="649" t="s">
        <v>3634</v>
      </c>
      <c r="B87" s="650" t="s">
        <v>3524</v>
      </c>
      <c r="C87" s="650" t="s">
        <v>4302</v>
      </c>
      <c r="D87" s="650" t="s">
        <v>4303</v>
      </c>
      <c r="E87" s="650" t="s">
        <v>4028</v>
      </c>
      <c r="F87" s="653"/>
      <c r="G87" s="653"/>
      <c r="H87" s="666">
        <v>0</v>
      </c>
      <c r="I87" s="653">
        <v>2</v>
      </c>
      <c r="J87" s="653">
        <v>164.08</v>
      </c>
      <c r="K87" s="666">
        <v>1</v>
      </c>
      <c r="L87" s="653">
        <v>2</v>
      </c>
      <c r="M87" s="654">
        <v>164.08</v>
      </c>
    </row>
    <row r="88" spans="1:13" ht="14.4" customHeight="1" x14ac:dyDescent="0.3">
      <c r="A88" s="649" t="s">
        <v>3634</v>
      </c>
      <c r="B88" s="650" t="s">
        <v>3524</v>
      </c>
      <c r="C88" s="650" t="s">
        <v>4304</v>
      </c>
      <c r="D88" s="650" t="s">
        <v>4305</v>
      </c>
      <c r="E88" s="650" t="s">
        <v>4306</v>
      </c>
      <c r="F88" s="653"/>
      <c r="G88" s="653"/>
      <c r="H88" s="666">
        <v>0</v>
      </c>
      <c r="I88" s="653">
        <v>5</v>
      </c>
      <c r="J88" s="653">
        <v>7255.2</v>
      </c>
      <c r="K88" s="666">
        <v>1</v>
      </c>
      <c r="L88" s="653">
        <v>5</v>
      </c>
      <c r="M88" s="654">
        <v>7255.2</v>
      </c>
    </row>
    <row r="89" spans="1:13" ht="14.4" customHeight="1" x14ac:dyDescent="0.3">
      <c r="A89" s="649" t="s">
        <v>3634</v>
      </c>
      <c r="B89" s="650" t="s">
        <v>3524</v>
      </c>
      <c r="C89" s="650" t="s">
        <v>4307</v>
      </c>
      <c r="D89" s="650" t="s">
        <v>4308</v>
      </c>
      <c r="E89" s="650" t="s">
        <v>3016</v>
      </c>
      <c r="F89" s="653">
        <v>10</v>
      </c>
      <c r="G89" s="653">
        <v>1942.6</v>
      </c>
      <c r="H89" s="666">
        <v>1</v>
      </c>
      <c r="I89" s="653"/>
      <c r="J89" s="653"/>
      <c r="K89" s="666">
        <v>0</v>
      </c>
      <c r="L89" s="653">
        <v>10</v>
      </c>
      <c r="M89" s="654">
        <v>1942.6</v>
      </c>
    </row>
    <row r="90" spans="1:13" ht="14.4" customHeight="1" x14ac:dyDescent="0.3">
      <c r="A90" s="649" t="s">
        <v>3635</v>
      </c>
      <c r="B90" s="650" t="s">
        <v>3417</v>
      </c>
      <c r="C90" s="650" t="s">
        <v>2042</v>
      </c>
      <c r="D90" s="650" t="s">
        <v>2043</v>
      </c>
      <c r="E90" s="650" t="s">
        <v>3418</v>
      </c>
      <c r="F90" s="653"/>
      <c r="G90" s="653"/>
      <c r="H90" s="666">
        <v>0</v>
      </c>
      <c r="I90" s="653">
        <v>2</v>
      </c>
      <c r="J90" s="653">
        <v>2719.22</v>
      </c>
      <c r="K90" s="666">
        <v>1</v>
      </c>
      <c r="L90" s="653">
        <v>2</v>
      </c>
      <c r="M90" s="654">
        <v>2719.22</v>
      </c>
    </row>
    <row r="91" spans="1:13" ht="14.4" customHeight="1" x14ac:dyDescent="0.3">
      <c r="A91" s="649" t="s">
        <v>3635</v>
      </c>
      <c r="B91" s="650" t="s">
        <v>3417</v>
      </c>
      <c r="C91" s="650" t="s">
        <v>3685</v>
      </c>
      <c r="D91" s="650" t="s">
        <v>3686</v>
      </c>
      <c r="E91" s="650" t="s">
        <v>3687</v>
      </c>
      <c r="F91" s="653"/>
      <c r="G91" s="653"/>
      <c r="H91" s="666">
        <v>0</v>
      </c>
      <c r="I91" s="653">
        <v>5</v>
      </c>
      <c r="J91" s="653">
        <v>6798.0499999999993</v>
      </c>
      <c r="K91" s="666">
        <v>1</v>
      </c>
      <c r="L91" s="653">
        <v>5</v>
      </c>
      <c r="M91" s="654">
        <v>6798.0499999999993</v>
      </c>
    </row>
    <row r="92" spans="1:13" ht="14.4" customHeight="1" x14ac:dyDescent="0.3">
      <c r="A92" s="649" t="s">
        <v>3635</v>
      </c>
      <c r="B92" s="650" t="s">
        <v>3466</v>
      </c>
      <c r="C92" s="650" t="s">
        <v>5343</v>
      </c>
      <c r="D92" s="650" t="s">
        <v>3078</v>
      </c>
      <c r="E92" s="650" t="s">
        <v>5344</v>
      </c>
      <c r="F92" s="653"/>
      <c r="G92" s="653"/>
      <c r="H92" s="666">
        <v>0</v>
      </c>
      <c r="I92" s="653">
        <v>1</v>
      </c>
      <c r="J92" s="653">
        <v>782.22</v>
      </c>
      <c r="K92" s="666">
        <v>1</v>
      </c>
      <c r="L92" s="653">
        <v>1</v>
      </c>
      <c r="M92" s="654">
        <v>782.22</v>
      </c>
    </row>
    <row r="93" spans="1:13" ht="14.4" customHeight="1" x14ac:dyDescent="0.3">
      <c r="A93" s="649" t="s">
        <v>3635</v>
      </c>
      <c r="B93" s="650" t="s">
        <v>5592</v>
      </c>
      <c r="C93" s="650" t="s">
        <v>5441</v>
      </c>
      <c r="D93" s="650" t="s">
        <v>5442</v>
      </c>
      <c r="E93" s="650" t="s">
        <v>5440</v>
      </c>
      <c r="F93" s="653"/>
      <c r="G93" s="653"/>
      <c r="H93" s="666">
        <v>0</v>
      </c>
      <c r="I93" s="653">
        <v>9</v>
      </c>
      <c r="J93" s="653">
        <v>133740.63</v>
      </c>
      <c r="K93" s="666">
        <v>1</v>
      </c>
      <c r="L93" s="653">
        <v>9</v>
      </c>
      <c r="M93" s="654">
        <v>133740.63</v>
      </c>
    </row>
    <row r="94" spans="1:13" ht="14.4" customHeight="1" x14ac:dyDescent="0.3">
      <c r="A94" s="649" t="s">
        <v>3635</v>
      </c>
      <c r="B94" s="650" t="s">
        <v>5592</v>
      </c>
      <c r="C94" s="650" t="s">
        <v>5444</v>
      </c>
      <c r="D94" s="650" t="s">
        <v>5435</v>
      </c>
      <c r="E94" s="650" t="s">
        <v>4827</v>
      </c>
      <c r="F94" s="653"/>
      <c r="G94" s="653"/>
      <c r="H94" s="666">
        <v>0</v>
      </c>
      <c r="I94" s="653">
        <v>4</v>
      </c>
      <c r="J94" s="653">
        <v>42457.32</v>
      </c>
      <c r="K94" s="666">
        <v>1</v>
      </c>
      <c r="L94" s="653">
        <v>4</v>
      </c>
      <c r="M94" s="654">
        <v>42457.32</v>
      </c>
    </row>
    <row r="95" spans="1:13" ht="14.4" customHeight="1" x14ac:dyDescent="0.3">
      <c r="A95" s="649" t="s">
        <v>3635</v>
      </c>
      <c r="B95" s="650" t="s">
        <v>5592</v>
      </c>
      <c r="C95" s="650" t="s">
        <v>5457</v>
      </c>
      <c r="D95" s="650" t="s">
        <v>5458</v>
      </c>
      <c r="E95" s="650" t="s">
        <v>5459</v>
      </c>
      <c r="F95" s="653"/>
      <c r="G95" s="653"/>
      <c r="H95" s="666">
        <v>0</v>
      </c>
      <c r="I95" s="653">
        <v>4</v>
      </c>
      <c r="J95" s="653">
        <v>8491.44</v>
      </c>
      <c r="K95" s="666">
        <v>1</v>
      </c>
      <c r="L95" s="653">
        <v>4</v>
      </c>
      <c r="M95" s="654">
        <v>8491.44</v>
      </c>
    </row>
    <row r="96" spans="1:13" ht="14.4" customHeight="1" x14ac:dyDescent="0.3">
      <c r="A96" s="649" t="s">
        <v>3635</v>
      </c>
      <c r="B96" s="650" t="s">
        <v>3569</v>
      </c>
      <c r="C96" s="650" t="s">
        <v>4082</v>
      </c>
      <c r="D96" s="650" t="s">
        <v>3571</v>
      </c>
      <c r="E96" s="650" t="s">
        <v>2008</v>
      </c>
      <c r="F96" s="653"/>
      <c r="G96" s="653"/>
      <c r="H96" s="666">
        <v>0</v>
      </c>
      <c r="I96" s="653">
        <v>2</v>
      </c>
      <c r="J96" s="653">
        <v>154.4</v>
      </c>
      <c r="K96" s="666">
        <v>1</v>
      </c>
      <c r="L96" s="653">
        <v>2</v>
      </c>
      <c r="M96" s="654">
        <v>154.4</v>
      </c>
    </row>
    <row r="97" spans="1:13" ht="14.4" customHeight="1" x14ac:dyDescent="0.3">
      <c r="A97" s="649" t="s">
        <v>3635</v>
      </c>
      <c r="B97" s="650" t="s">
        <v>3569</v>
      </c>
      <c r="C97" s="650" t="s">
        <v>3003</v>
      </c>
      <c r="D97" s="650" t="s">
        <v>3571</v>
      </c>
      <c r="E97" s="650" t="s">
        <v>3572</v>
      </c>
      <c r="F97" s="653"/>
      <c r="G97" s="653"/>
      <c r="H97" s="666">
        <v>0</v>
      </c>
      <c r="I97" s="653">
        <v>1</v>
      </c>
      <c r="J97" s="653">
        <v>514.67999999999995</v>
      </c>
      <c r="K97" s="666">
        <v>1</v>
      </c>
      <c r="L97" s="653">
        <v>1</v>
      </c>
      <c r="M97" s="654">
        <v>514.67999999999995</v>
      </c>
    </row>
    <row r="98" spans="1:13" ht="14.4" customHeight="1" x14ac:dyDescent="0.3">
      <c r="A98" s="649" t="s">
        <v>3635</v>
      </c>
      <c r="B98" s="650" t="s">
        <v>3489</v>
      </c>
      <c r="C98" s="650" t="s">
        <v>2121</v>
      </c>
      <c r="D98" s="650" t="s">
        <v>2122</v>
      </c>
      <c r="E98" s="650" t="s">
        <v>3490</v>
      </c>
      <c r="F98" s="653"/>
      <c r="G98" s="653"/>
      <c r="H98" s="666">
        <v>0</v>
      </c>
      <c r="I98" s="653">
        <v>7</v>
      </c>
      <c r="J98" s="653">
        <v>5632.06</v>
      </c>
      <c r="K98" s="666">
        <v>1</v>
      </c>
      <c r="L98" s="653">
        <v>7</v>
      </c>
      <c r="M98" s="654">
        <v>5632.06</v>
      </c>
    </row>
    <row r="99" spans="1:13" ht="14.4" customHeight="1" x14ac:dyDescent="0.3">
      <c r="A99" s="649" t="s">
        <v>3636</v>
      </c>
      <c r="B99" s="650" t="s">
        <v>3417</v>
      </c>
      <c r="C99" s="650" t="s">
        <v>2024</v>
      </c>
      <c r="D99" s="650" t="s">
        <v>2025</v>
      </c>
      <c r="E99" s="650" t="s">
        <v>2026</v>
      </c>
      <c r="F99" s="653"/>
      <c r="G99" s="653"/>
      <c r="H99" s="666">
        <v>0</v>
      </c>
      <c r="I99" s="653">
        <v>2</v>
      </c>
      <c r="J99" s="653">
        <v>994.8</v>
      </c>
      <c r="K99" s="666">
        <v>1</v>
      </c>
      <c r="L99" s="653">
        <v>2</v>
      </c>
      <c r="M99" s="654">
        <v>994.8</v>
      </c>
    </row>
    <row r="100" spans="1:13" ht="14.4" customHeight="1" x14ac:dyDescent="0.3">
      <c r="A100" s="649" t="s">
        <v>3636</v>
      </c>
      <c r="B100" s="650" t="s">
        <v>3417</v>
      </c>
      <c r="C100" s="650" t="s">
        <v>2042</v>
      </c>
      <c r="D100" s="650" t="s">
        <v>2043</v>
      </c>
      <c r="E100" s="650" t="s">
        <v>3418</v>
      </c>
      <c r="F100" s="653"/>
      <c r="G100" s="653"/>
      <c r="H100" s="666">
        <v>0</v>
      </c>
      <c r="I100" s="653">
        <v>3</v>
      </c>
      <c r="J100" s="653">
        <v>4078.83</v>
      </c>
      <c r="K100" s="666">
        <v>1</v>
      </c>
      <c r="L100" s="653">
        <v>3</v>
      </c>
      <c r="M100" s="654">
        <v>4078.83</v>
      </c>
    </row>
    <row r="101" spans="1:13" ht="14.4" customHeight="1" x14ac:dyDescent="0.3">
      <c r="A101" s="649" t="s">
        <v>3636</v>
      </c>
      <c r="B101" s="650" t="s">
        <v>3417</v>
      </c>
      <c r="C101" s="650" t="s">
        <v>3685</v>
      </c>
      <c r="D101" s="650" t="s">
        <v>3686</v>
      </c>
      <c r="E101" s="650" t="s">
        <v>3687</v>
      </c>
      <c r="F101" s="653"/>
      <c r="G101" s="653"/>
      <c r="H101" s="666">
        <v>0</v>
      </c>
      <c r="I101" s="653">
        <v>1</v>
      </c>
      <c r="J101" s="653">
        <v>1359.61</v>
      </c>
      <c r="K101" s="666">
        <v>1</v>
      </c>
      <c r="L101" s="653">
        <v>1</v>
      </c>
      <c r="M101" s="654">
        <v>1359.61</v>
      </c>
    </row>
    <row r="102" spans="1:13" ht="14.4" customHeight="1" x14ac:dyDescent="0.3">
      <c r="A102" s="649" t="s">
        <v>3636</v>
      </c>
      <c r="B102" s="650" t="s">
        <v>3419</v>
      </c>
      <c r="C102" s="650" t="s">
        <v>4358</v>
      </c>
      <c r="D102" s="650" t="s">
        <v>4359</v>
      </c>
      <c r="E102" s="650" t="s">
        <v>4360</v>
      </c>
      <c r="F102" s="653"/>
      <c r="G102" s="653"/>
      <c r="H102" s="666">
        <v>0</v>
      </c>
      <c r="I102" s="653">
        <v>3</v>
      </c>
      <c r="J102" s="653">
        <v>4078.83</v>
      </c>
      <c r="K102" s="666">
        <v>1</v>
      </c>
      <c r="L102" s="653">
        <v>3</v>
      </c>
      <c r="M102" s="654">
        <v>4078.83</v>
      </c>
    </row>
    <row r="103" spans="1:13" ht="14.4" customHeight="1" x14ac:dyDescent="0.3">
      <c r="A103" s="649" t="s">
        <v>3636</v>
      </c>
      <c r="B103" s="650" t="s">
        <v>3427</v>
      </c>
      <c r="C103" s="650" t="s">
        <v>1923</v>
      </c>
      <c r="D103" s="650" t="s">
        <v>1924</v>
      </c>
      <c r="E103" s="650" t="s">
        <v>2866</v>
      </c>
      <c r="F103" s="653"/>
      <c r="G103" s="653"/>
      <c r="H103" s="666">
        <v>0</v>
      </c>
      <c r="I103" s="653">
        <v>3</v>
      </c>
      <c r="J103" s="653">
        <v>5249.07</v>
      </c>
      <c r="K103" s="666">
        <v>1</v>
      </c>
      <c r="L103" s="653">
        <v>3</v>
      </c>
      <c r="M103" s="654">
        <v>5249.07</v>
      </c>
    </row>
    <row r="104" spans="1:13" ht="14.4" customHeight="1" x14ac:dyDescent="0.3">
      <c r="A104" s="649" t="s">
        <v>3636</v>
      </c>
      <c r="B104" s="650" t="s">
        <v>3537</v>
      </c>
      <c r="C104" s="650" t="s">
        <v>4365</v>
      </c>
      <c r="D104" s="650" t="s">
        <v>4366</v>
      </c>
      <c r="E104" s="650" t="s">
        <v>4367</v>
      </c>
      <c r="F104" s="653">
        <v>1</v>
      </c>
      <c r="G104" s="653">
        <v>313.98</v>
      </c>
      <c r="H104" s="666">
        <v>1</v>
      </c>
      <c r="I104" s="653"/>
      <c r="J104" s="653"/>
      <c r="K104" s="666">
        <v>0</v>
      </c>
      <c r="L104" s="653">
        <v>1</v>
      </c>
      <c r="M104" s="654">
        <v>313.98</v>
      </c>
    </row>
    <row r="105" spans="1:13" ht="14.4" customHeight="1" x14ac:dyDescent="0.3">
      <c r="A105" s="649" t="s">
        <v>3636</v>
      </c>
      <c r="B105" s="650" t="s">
        <v>3537</v>
      </c>
      <c r="C105" s="650" t="s">
        <v>5466</v>
      </c>
      <c r="D105" s="650" t="s">
        <v>4366</v>
      </c>
      <c r="E105" s="650" t="s">
        <v>2311</v>
      </c>
      <c r="F105" s="653">
        <v>1</v>
      </c>
      <c r="G105" s="653">
        <v>104.66</v>
      </c>
      <c r="H105" s="666">
        <v>1</v>
      </c>
      <c r="I105" s="653"/>
      <c r="J105" s="653"/>
      <c r="K105" s="666">
        <v>0</v>
      </c>
      <c r="L105" s="653">
        <v>1</v>
      </c>
      <c r="M105" s="654">
        <v>104.66</v>
      </c>
    </row>
    <row r="106" spans="1:13" ht="14.4" customHeight="1" x14ac:dyDescent="0.3">
      <c r="A106" s="649" t="s">
        <v>3636</v>
      </c>
      <c r="B106" s="650" t="s">
        <v>3559</v>
      </c>
      <c r="C106" s="650" t="s">
        <v>4379</v>
      </c>
      <c r="D106" s="650" t="s">
        <v>4380</v>
      </c>
      <c r="E106" s="650" t="s">
        <v>4381</v>
      </c>
      <c r="F106" s="653"/>
      <c r="G106" s="653"/>
      <c r="H106" s="666">
        <v>0</v>
      </c>
      <c r="I106" s="653">
        <v>1</v>
      </c>
      <c r="J106" s="653">
        <v>937.62</v>
      </c>
      <c r="K106" s="666">
        <v>1</v>
      </c>
      <c r="L106" s="653">
        <v>1</v>
      </c>
      <c r="M106" s="654">
        <v>937.62</v>
      </c>
    </row>
    <row r="107" spans="1:13" ht="14.4" customHeight="1" x14ac:dyDescent="0.3">
      <c r="A107" s="649" t="s">
        <v>3636</v>
      </c>
      <c r="B107" s="650" t="s">
        <v>3446</v>
      </c>
      <c r="C107" s="650" t="s">
        <v>4382</v>
      </c>
      <c r="D107" s="650" t="s">
        <v>4383</v>
      </c>
      <c r="E107" s="650" t="s">
        <v>4384</v>
      </c>
      <c r="F107" s="653">
        <v>2</v>
      </c>
      <c r="G107" s="653">
        <v>1094.3399999999999</v>
      </c>
      <c r="H107" s="666">
        <v>1</v>
      </c>
      <c r="I107" s="653"/>
      <c r="J107" s="653"/>
      <c r="K107" s="666">
        <v>0</v>
      </c>
      <c r="L107" s="653">
        <v>2</v>
      </c>
      <c r="M107" s="654">
        <v>1094.3399999999999</v>
      </c>
    </row>
    <row r="108" spans="1:13" ht="14.4" customHeight="1" x14ac:dyDescent="0.3">
      <c r="A108" s="649" t="s">
        <v>3636</v>
      </c>
      <c r="B108" s="650" t="s">
        <v>3562</v>
      </c>
      <c r="C108" s="650" t="s">
        <v>4373</v>
      </c>
      <c r="D108" s="650" t="s">
        <v>2321</v>
      </c>
      <c r="E108" s="650" t="s">
        <v>4374</v>
      </c>
      <c r="F108" s="653"/>
      <c r="G108" s="653"/>
      <c r="H108" s="666">
        <v>0</v>
      </c>
      <c r="I108" s="653">
        <v>1</v>
      </c>
      <c r="J108" s="653">
        <v>65.069999999999993</v>
      </c>
      <c r="K108" s="666">
        <v>1</v>
      </c>
      <c r="L108" s="653">
        <v>1</v>
      </c>
      <c r="M108" s="654">
        <v>65.069999999999993</v>
      </c>
    </row>
    <row r="109" spans="1:13" ht="14.4" customHeight="1" x14ac:dyDescent="0.3">
      <c r="A109" s="649" t="s">
        <v>3636</v>
      </c>
      <c r="B109" s="650" t="s">
        <v>3452</v>
      </c>
      <c r="C109" s="650" t="s">
        <v>3040</v>
      </c>
      <c r="D109" s="650" t="s">
        <v>3564</v>
      </c>
      <c r="E109" s="650" t="s">
        <v>3565</v>
      </c>
      <c r="F109" s="653"/>
      <c r="G109" s="653"/>
      <c r="H109" s="666">
        <v>0</v>
      </c>
      <c r="I109" s="653">
        <v>1</v>
      </c>
      <c r="J109" s="653">
        <v>151.61000000000001</v>
      </c>
      <c r="K109" s="666">
        <v>1</v>
      </c>
      <c r="L109" s="653">
        <v>1</v>
      </c>
      <c r="M109" s="654">
        <v>151.61000000000001</v>
      </c>
    </row>
    <row r="110" spans="1:13" ht="14.4" customHeight="1" x14ac:dyDescent="0.3">
      <c r="A110" s="649" t="s">
        <v>3636</v>
      </c>
      <c r="B110" s="650" t="s">
        <v>3466</v>
      </c>
      <c r="C110" s="650" t="s">
        <v>5035</v>
      </c>
      <c r="D110" s="650" t="s">
        <v>5036</v>
      </c>
      <c r="E110" s="650" t="s">
        <v>5037</v>
      </c>
      <c r="F110" s="653"/>
      <c r="G110" s="653"/>
      <c r="H110" s="666">
        <v>0</v>
      </c>
      <c r="I110" s="653">
        <v>1</v>
      </c>
      <c r="J110" s="653">
        <v>4283.43</v>
      </c>
      <c r="K110" s="666">
        <v>1</v>
      </c>
      <c r="L110" s="653">
        <v>1</v>
      </c>
      <c r="M110" s="654">
        <v>4283.43</v>
      </c>
    </row>
    <row r="111" spans="1:13" ht="14.4" customHeight="1" x14ac:dyDescent="0.3">
      <c r="A111" s="649" t="s">
        <v>3636</v>
      </c>
      <c r="B111" s="650" t="s">
        <v>5592</v>
      </c>
      <c r="C111" s="650" t="s">
        <v>5441</v>
      </c>
      <c r="D111" s="650" t="s">
        <v>5442</v>
      </c>
      <c r="E111" s="650" t="s">
        <v>5440</v>
      </c>
      <c r="F111" s="653"/>
      <c r="G111" s="653"/>
      <c r="H111" s="666">
        <v>0</v>
      </c>
      <c r="I111" s="653">
        <v>1</v>
      </c>
      <c r="J111" s="653">
        <v>14860.07</v>
      </c>
      <c r="K111" s="666">
        <v>1</v>
      </c>
      <c r="L111" s="653">
        <v>1</v>
      </c>
      <c r="M111" s="654">
        <v>14860.07</v>
      </c>
    </row>
    <row r="112" spans="1:13" ht="14.4" customHeight="1" x14ac:dyDescent="0.3">
      <c r="A112" s="649" t="s">
        <v>3636</v>
      </c>
      <c r="B112" s="650" t="s">
        <v>3569</v>
      </c>
      <c r="C112" s="650" t="s">
        <v>4082</v>
      </c>
      <c r="D112" s="650" t="s">
        <v>3571</v>
      </c>
      <c r="E112" s="650" t="s">
        <v>2008</v>
      </c>
      <c r="F112" s="653"/>
      <c r="G112" s="653"/>
      <c r="H112" s="666">
        <v>0</v>
      </c>
      <c r="I112" s="653">
        <v>3</v>
      </c>
      <c r="J112" s="653">
        <v>463.20000000000005</v>
      </c>
      <c r="K112" s="666">
        <v>1</v>
      </c>
      <c r="L112" s="653">
        <v>3</v>
      </c>
      <c r="M112" s="654">
        <v>463.20000000000005</v>
      </c>
    </row>
    <row r="113" spans="1:13" ht="14.4" customHeight="1" x14ac:dyDescent="0.3">
      <c r="A113" s="649" t="s">
        <v>3636</v>
      </c>
      <c r="B113" s="650" t="s">
        <v>3569</v>
      </c>
      <c r="C113" s="650" t="s">
        <v>3003</v>
      </c>
      <c r="D113" s="650" t="s">
        <v>3571</v>
      </c>
      <c r="E113" s="650" t="s">
        <v>3572</v>
      </c>
      <c r="F113" s="653"/>
      <c r="G113" s="653"/>
      <c r="H113" s="666">
        <v>0</v>
      </c>
      <c r="I113" s="653">
        <v>7</v>
      </c>
      <c r="J113" s="653">
        <v>3602.7599999999998</v>
      </c>
      <c r="K113" s="666">
        <v>1</v>
      </c>
      <c r="L113" s="653">
        <v>7</v>
      </c>
      <c r="M113" s="654">
        <v>3602.7599999999998</v>
      </c>
    </row>
    <row r="114" spans="1:13" ht="14.4" customHeight="1" x14ac:dyDescent="0.3">
      <c r="A114" s="649" t="s">
        <v>3636</v>
      </c>
      <c r="B114" s="650" t="s">
        <v>3488</v>
      </c>
      <c r="C114" s="650" t="s">
        <v>3926</v>
      </c>
      <c r="D114" s="650" t="s">
        <v>3927</v>
      </c>
      <c r="E114" s="650" t="s">
        <v>3518</v>
      </c>
      <c r="F114" s="653"/>
      <c r="G114" s="653"/>
      <c r="H114" s="666">
        <v>0</v>
      </c>
      <c r="I114" s="653">
        <v>1</v>
      </c>
      <c r="J114" s="653">
        <v>216.29</v>
      </c>
      <c r="K114" s="666">
        <v>1</v>
      </c>
      <c r="L114" s="653">
        <v>1</v>
      </c>
      <c r="M114" s="654">
        <v>216.29</v>
      </c>
    </row>
    <row r="115" spans="1:13" ht="14.4" customHeight="1" x14ac:dyDescent="0.3">
      <c r="A115" s="649" t="s">
        <v>3636</v>
      </c>
      <c r="B115" s="650" t="s">
        <v>3488</v>
      </c>
      <c r="C115" s="650" t="s">
        <v>2118</v>
      </c>
      <c r="D115" s="650" t="s">
        <v>2119</v>
      </c>
      <c r="E115" s="650" t="s">
        <v>1517</v>
      </c>
      <c r="F115" s="653"/>
      <c r="G115" s="653"/>
      <c r="H115" s="666">
        <v>0</v>
      </c>
      <c r="I115" s="653">
        <v>2</v>
      </c>
      <c r="J115" s="653">
        <v>2281.4</v>
      </c>
      <c r="K115" s="666">
        <v>1</v>
      </c>
      <c r="L115" s="653">
        <v>2</v>
      </c>
      <c r="M115" s="654">
        <v>2281.4</v>
      </c>
    </row>
    <row r="116" spans="1:13" ht="14.4" customHeight="1" x14ac:dyDescent="0.3">
      <c r="A116" s="649" t="s">
        <v>3636</v>
      </c>
      <c r="B116" s="650" t="s">
        <v>5590</v>
      </c>
      <c r="C116" s="650" t="s">
        <v>4337</v>
      </c>
      <c r="D116" s="650" t="s">
        <v>4172</v>
      </c>
      <c r="E116" s="650" t="s">
        <v>4338</v>
      </c>
      <c r="F116" s="653"/>
      <c r="G116" s="653"/>
      <c r="H116" s="666">
        <v>0</v>
      </c>
      <c r="I116" s="653">
        <v>1</v>
      </c>
      <c r="J116" s="653">
        <v>2681.96</v>
      </c>
      <c r="K116" s="666">
        <v>1</v>
      </c>
      <c r="L116" s="653">
        <v>1</v>
      </c>
      <c r="M116" s="654">
        <v>2681.96</v>
      </c>
    </row>
    <row r="117" spans="1:13" ht="14.4" customHeight="1" x14ac:dyDescent="0.3">
      <c r="A117" s="649" t="s">
        <v>3636</v>
      </c>
      <c r="B117" s="650" t="s">
        <v>3489</v>
      </c>
      <c r="C117" s="650" t="s">
        <v>2121</v>
      </c>
      <c r="D117" s="650" t="s">
        <v>2122</v>
      </c>
      <c r="E117" s="650" t="s">
        <v>3490</v>
      </c>
      <c r="F117" s="653"/>
      <c r="G117" s="653"/>
      <c r="H117" s="666">
        <v>0</v>
      </c>
      <c r="I117" s="653">
        <v>26</v>
      </c>
      <c r="J117" s="653">
        <v>20919.080000000002</v>
      </c>
      <c r="K117" s="666">
        <v>1</v>
      </c>
      <c r="L117" s="653">
        <v>26</v>
      </c>
      <c r="M117" s="654">
        <v>20919.080000000002</v>
      </c>
    </row>
    <row r="118" spans="1:13" ht="14.4" customHeight="1" x14ac:dyDescent="0.3">
      <c r="A118" s="649" t="s">
        <v>3636</v>
      </c>
      <c r="B118" s="650" t="s">
        <v>3497</v>
      </c>
      <c r="C118" s="650" t="s">
        <v>1878</v>
      </c>
      <c r="D118" s="650" t="s">
        <v>1879</v>
      </c>
      <c r="E118" s="650" t="s">
        <v>1880</v>
      </c>
      <c r="F118" s="653"/>
      <c r="G118" s="653"/>
      <c r="H118" s="666">
        <v>0</v>
      </c>
      <c r="I118" s="653">
        <v>1</v>
      </c>
      <c r="J118" s="653">
        <v>32.74</v>
      </c>
      <c r="K118" s="666">
        <v>1</v>
      </c>
      <c r="L118" s="653">
        <v>1</v>
      </c>
      <c r="M118" s="654">
        <v>32.74</v>
      </c>
    </row>
    <row r="119" spans="1:13" ht="14.4" customHeight="1" x14ac:dyDescent="0.3">
      <c r="A119" s="649" t="s">
        <v>3636</v>
      </c>
      <c r="B119" s="650" t="s">
        <v>3497</v>
      </c>
      <c r="C119" s="650" t="s">
        <v>1886</v>
      </c>
      <c r="D119" s="650" t="s">
        <v>1887</v>
      </c>
      <c r="E119" s="650" t="s">
        <v>1888</v>
      </c>
      <c r="F119" s="653"/>
      <c r="G119" s="653"/>
      <c r="H119" s="666">
        <v>0</v>
      </c>
      <c r="I119" s="653">
        <v>1</v>
      </c>
      <c r="J119" s="653">
        <v>26.89</v>
      </c>
      <c r="K119" s="666">
        <v>1</v>
      </c>
      <c r="L119" s="653">
        <v>1</v>
      </c>
      <c r="M119" s="654">
        <v>26.89</v>
      </c>
    </row>
    <row r="120" spans="1:13" ht="14.4" customHeight="1" x14ac:dyDescent="0.3">
      <c r="A120" s="649" t="s">
        <v>3636</v>
      </c>
      <c r="B120" s="650" t="s">
        <v>3497</v>
      </c>
      <c r="C120" s="650" t="s">
        <v>4389</v>
      </c>
      <c r="D120" s="650" t="s">
        <v>4390</v>
      </c>
      <c r="E120" s="650" t="s">
        <v>4084</v>
      </c>
      <c r="F120" s="653">
        <v>1</v>
      </c>
      <c r="G120" s="653">
        <v>314.33999999999997</v>
      </c>
      <c r="H120" s="666">
        <v>1</v>
      </c>
      <c r="I120" s="653"/>
      <c r="J120" s="653"/>
      <c r="K120" s="666">
        <v>0</v>
      </c>
      <c r="L120" s="653">
        <v>1</v>
      </c>
      <c r="M120" s="654">
        <v>314.33999999999997</v>
      </c>
    </row>
    <row r="121" spans="1:13" ht="14.4" customHeight="1" x14ac:dyDescent="0.3">
      <c r="A121" s="649" t="s">
        <v>3636</v>
      </c>
      <c r="B121" s="650" t="s">
        <v>3497</v>
      </c>
      <c r="C121" s="650" t="s">
        <v>4039</v>
      </c>
      <c r="D121" s="650" t="s">
        <v>1917</v>
      </c>
      <c r="E121" s="650" t="s">
        <v>4040</v>
      </c>
      <c r="F121" s="653"/>
      <c r="G121" s="653"/>
      <c r="H121" s="666">
        <v>0</v>
      </c>
      <c r="I121" s="653">
        <v>1</v>
      </c>
      <c r="J121" s="653">
        <v>163.72999999999999</v>
      </c>
      <c r="K121" s="666">
        <v>1</v>
      </c>
      <c r="L121" s="653">
        <v>1</v>
      </c>
      <c r="M121" s="654">
        <v>163.72999999999999</v>
      </c>
    </row>
    <row r="122" spans="1:13" ht="14.4" customHeight="1" x14ac:dyDescent="0.3">
      <c r="A122" s="649" t="s">
        <v>3636</v>
      </c>
      <c r="B122" s="650" t="s">
        <v>3497</v>
      </c>
      <c r="C122" s="650" t="s">
        <v>4083</v>
      </c>
      <c r="D122" s="650" t="s">
        <v>2036</v>
      </c>
      <c r="E122" s="650" t="s">
        <v>4084</v>
      </c>
      <c r="F122" s="653"/>
      <c r="G122" s="653"/>
      <c r="H122" s="666">
        <v>0</v>
      </c>
      <c r="I122" s="653">
        <v>1</v>
      </c>
      <c r="J122" s="653">
        <v>314.33999999999997</v>
      </c>
      <c r="K122" s="666">
        <v>1</v>
      </c>
      <c r="L122" s="653">
        <v>1</v>
      </c>
      <c r="M122" s="654">
        <v>314.33999999999997</v>
      </c>
    </row>
    <row r="123" spans="1:13" ht="14.4" customHeight="1" x14ac:dyDescent="0.3">
      <c r="A123" s="649" t="s">
        <v>3637</v>
      </c>
      <c r="B123" s="650" t="s">
        <v>3417</v>
      </c>
      <c r="C123" s="650" t="s">
        <v>2042</v>
      </c>
      <c r="D123" s="650" t="s">
        <v>2043</v>
      </c>
      <c r="E123" s="650" t="s">
        <v>3418</v>
      </c>
      <c r="F123" s="653"/>
      <c r="G123" s="653"/>
      <c r="H123" s="666">
        <v>0</v>
      </c>
      <c r="I123" s="653">
        <v>1</v>
      </c>
      <c r="J123" s="653">
        <v>1359.61</v>
      </c>
      <c r="K123" s="666">
        <v>1</v>
      </c>
      <c r="L123" s="653">
        <v>1</v>
      </c>
      <c r="M123" s="654">
        <v>1359.61</v>
      </c>
    </row>
    <row r="124" spans="1:13" ht="14.4" customHeight="1" x14ac:dyDescent="0.3">
      <c r="A124" s="649" t="s">
        <v>3637</v>
      </c>
      <c r="B124" s="650" t="s">
        <v>3503</v>
      </c>
      <c r="C124" s="650" t="s">
        <v>2996</v>
      </c>
      <c r="D124" s="650" t="s">
        <v>3581</v>
      </c>
      <c r="E124" s="650" t="s">
        <v>3582</v>
      </c>
      <c r="F124" s="653"/>
      <c r="G124" s="653"/>
      <c r="H124" s="666">
        <v>0</v>
      </c>
      <c r="I124" s="653">
        <v>1</v>
      </c>
      <c r="J124" s="653">
        <v>25.03</v>
      </c>
      <c r="K124" s="666">
        <v>1</v>
      </c>
      <c r="L124" s="653">
        <v>1</v>
      </c>
      <c r="M124" s="654">
        <v>25.03</v>
      </c>
    </row>
    <row r="125" spans="1:13" ht="14.4" customHeight="1" x14ac:dyDescent="0.3">
      <c r="A125" s="649" t="s">
        <v>3637</v>
      </c>
      <c r="B125" s="650" t="s">
        <v>3503</v>
      </c>
      <c r="C125" s="650" t="s">
        <v>1941</v>
      </c>
      <c r="D125" s="650" t="s">
        <v>3506</v>
      </c>
      <c r="E125" s="650" t="s">
        <v>3507</v>
      </c>
      <c r="F125" s="653"/>
      <c r="G125" s="653"/>
      <c r="H125" s="666">
        <v>0</v>
      </c>
      <c r="I125" s="653">
        <v>1</v>
      </c>
      <c r="J125" s="653">
        <v>6.98</v>
      </c>
      <c r="K125" s="666">
        <v>1</v>
      </c>
      <c r="L125" s="653">
        <v>1</v>
      </c>
      <c r="M125" s="654">
        <v>6.98</v>
      </c>
    </row>
    <row r="126" spans="1:13" ht="14.4" customHeight="1" x14ac:dyDescent="0.3">
      <c r="A126" s="649" t="s">
        <v>3637</v>
      </c>
      <c r="B126" s="650" t="s">
        <v>3503</v>
      </c>
      <c r="C126" s="650" t="s">
        <v>2028</v>
      </c>
      <c r="D126" s="650" t="s">
        <v>3508</v>
      </c>
      <c r="E126" s="650" t="s">
        <v>3509</v>
      </c>
      <c r="F126" s="653"/>
      <c r="G126" s="653"/>
      <c r="H126" s="666">
        <v>0</v>
      </c>
      <c r="I126" s="653">
        <v>2</v>
      </c>
      <c r="J126" s="653">
        <v>21.46</v>
      </c>
      <c r="K126" s="666">
        <v>1</v>
      </c>
      <c r="L126" s="653">
        <v>2</v>
      </c>
      <c r="M126" s="654">
        <v>21.46</v>
      </c>
    </row>
    <row r="127" spans="1:13" ht="14.4" customHeight="1" x14ac:dyDescent="0.3">
      <c r="A127" s="649" t="s">
        <v>3637</v>
      </c>
      <c r="B127" s="650" t="s">
        <v>3503</v>
      </c>
      <c r="C127" s="650" t="s">
        <v>2920</v>
      </c>
      <c r="D127" s="650" t="s">
        <v>3583</v>
      </c>
      <c r="E127" s="650" t="s">
        <v>2802</v>
      </c>
      <c r="F127" s="653"/>
      <c r="G127" s="653"/>
      <c r="H127" s="666">
        <v>0</v>
      </c>
      <c r="I127" s="653">
        <v>9</v>
      </c>
      <c r="J127" s="653">
        <v>159.21000000000004</v>
      </c>
      <c r="K127" s="666">
        <v>1</v>
      </c>
      <c r="L127" s="653">
        <v>9</v>
      </c>
      <c r="M127" s="654">
        <v>159.21000000000004</v>
      </c>
    </row>
    <row r="128" spans="1:13" ht="14.4" customHeight="1" x14ac:dyDescent="0.3">
      <c r="A128" s="649" t="s">
        <v>3637</v>
      </c>
      <c r="B128" s="650" t="s">
        <v>5593</v>
      </c>
      <c r="C128" s="650" t="s">
        <v>4425</v>
      </c>
      <c r="D128" s="650" t="s">
        <v>4426</v>
      </c>
      <c r="E128" s="650" t="s">
        <v>4427</v>
      </c>
      <c r="F128" s="653"/>
      <c r="G128" s="653"/>
      <c r="H128" s="666">
        <v>0</v>
      </c>
      <c r="I128" s="653">
        <v>2</v>
      </c>
      <c r="J128" s="653">
        <v>1922.42</v>
      </c>
      <c r="K128" s="666">
        <v>1</v>
      </c>
      <c r="L128" s="653">
        <v>2</v>
      </c>
      <c r="M128" s="654">
        <v>1922.42</v>
      </c>
    </row>
    <row r="129" spans="1:13" ht="14.4" customHeight="1" x14ac:dyDescent="0.3">
      <c r="A129" s="649" t="s">
        <v>3637</v>
      </c>
      <c r="B129" s="650" t="s">
        <v>5593</v>
      </c>
      <c r="C129" s="650" t="s">
        <v>4428</v>
      </c>
      <c r="D129" s="650" t="s">
        <v>4429</v>
      </c>
      <c r="E129" s="650" t="s">
        <v>4430</v>
      </c>
      <c r="F129" s="653"/>
      <c r="G129" s="653"/>
      <c r="H129" s="666">
        <v>0</v>
      </c>
      <c r="I129" s="653">
        <v>1</v>
      </c>
      <c r="J129" s="653">
        <v>1309.48</v>
      </c>
      <c r="K129" s="666">
        <v>1</v>
      </c>
      <c r="L129" s="653">
        <v>1</v>
      </c>
      <c r="M129" s="654">
        <v>1309.48</v>
      </c>
    </row>
    <row r="130" spans="1:13" ht="14.4" customHeight="1" x14ac:dyDescent="0.3">
      <c r="A130" s="649" t="s">
        <v>3637</v>
      </c>
      <c r="B130" s="650" t="s">
        <v>3593</v>
      </c>
      <c r="C130" s="650" t="s">
        <v>2922</v>
      </c>
      <c r="D130" s="650" t="s">
        <v>2923</v>
      </c>
      <c r="E130" s="650" t="s">
        <v>1035</v>
      </c>
      <c r="F130" s="653"/>
      <c r="G130" s="653"/>
      <c r="H130" s="666">
        <v>0</v>
      </c>
      <c r="I130" s="653">
        <v>1</v>
      </c>
      <c r="J130" s="653">
        <v>118.82</v>
      </c>
      <c r="K130" s="666">
        <v>1</v>
      </c>
      <c r="L130" s="653">
        <v>1</v>
      </c>
      <c r="M130" s="654">
        <v>118.82</v>
      </c>
    </row>
    <row r="131" spans="1:13" ht="14.4" customHeight="1" x14ac:dyDescent="0.3">
      <c r="A131" s="649" t="s">
        <v>3637</v>
      </c>
      <c r="B131" s="650" t="s">
        <v>3593</v>
      </c>
      <c r="C131" s="650" t="s">
        <v>4416</v>
      </c>
      <c r="D131" s="650" t="s">
        <v>2923</v>
      </c>
      <c r="E131" s="650" t="s">
        <v>1035</v>
      </c>
      <c r="F131" s="653"/>
      <c r="G131" s="653"/>
      <c r="H131" s="666"/>
      <c r="I131" s="653">
        <v>2</v>
      </c>
      <c r="J131" s="653">
        <v>0</v>
      </c>
      <c r="K131" s="666"/>
      <c r="L131" s="653">
        <v>2</v>
      </c>
      <c r="M131" s="654">
        <v>0</v>
      </c>
    </row>
    <row r="132" spans="1:13" ht="14.4" customHeight="1" x14ac:dyDescent="0.3">
      <c r="A132" s="649" t="s">
        <v>3638</v>
      </c>
      <c r="B132" s="650" t="s">
        <v>3413</v>
      </c>
      <c r="C132" s="650" t="s">
        <v>4226</v>
      </c>
      <c r="D132" s="650" t="s">
        <v>3414</v>
      </c>
      <c r="E132" s="650" t="s">
        <v>4227</v>
      </c>
      <c r="F132" s="653"/>
      <c r="G132" s="653"/>
      <c r="H132" s="666">
        <v>0</v>
      </c>
      <c r="I132" s="653">
        <v>1</v>
      </c>
      <c r="J132" s="653">
        <v>195.92</v>
      </c>
      <c r="K132" s="666">
        <v>1</v>
      </c>
      <c r="L132" s="653">
        <v>1</v>
      </c>
      <c r="M132" s="654">
        <v>195.92</v>
      </c>
    </row>
    <row r="133" spans="1:13" ht="14.4" customHeight="1" x14ac:dyDescent="0.3">
      <c r="A133" s="649" t="s">
        <v>3638</v>
      </c>
      <c r="B133" s="650" t="s">
        <v>3417</v>
      </c>
      <c r="C133" s="650" t="s">
        <v>2024</v>
      </c>
      <c r="D133" s="650" t="s">
        <v>2025</v>
      </c>
      <c r="E133" s="650" t="s">
        <v>2026</v>
      </c>
      <c r="F133" s="653"/>
      <c r="G133" s="653"/>
      <c r="H133" s="666">
        <v>0</v>
      </c>
      <c r="I133" s="653">
        <v>6</v>
      </c>
      <c r="J133" s="653">
        <v>2984.4</v>
      </c>
      <c r="K133" s="666">
        <v>1</v>
      </c>
      <c r="L133" s="653">
        <v>6</v>
      </c>
      <c r="M133" s="654">
        <v>2984.4</v>
      </c>
    </row>
    <row r="134" spans="1:13" ht="14.4" customHeight="1" x14ac:dyDescent="0.3">
      <c r="A134" s="649" t="s">
        <v>3638</v>
      </c>
      <c r="B134" s="650" t="s">
        <v>3427</v>
      </c>
      <c r="C134" s="650" t="s">
        <v>2868</v>
      </c>
      <c r="D134" s="650" t="s">
        <v>2018</v>
      </c>
      <c r="E134" s="650" t="s">
        <v>2869</v>
      </c>
      <c r="F134" s="653"/>
      <c r="G134" s="653"/>
      <c r="H134" s="666">
        <v>0</v>
      </c>
      <c r="I134" s="653">
        <v>1</v>
      </c>
      <c r="J134" s="653">
        <v>1166.47</v>
      </c>
      <c r="K134" s="666">
        <v>1</v>
      </c>
      <c r="L134" s="653">
        <v>1</v>
      </c>
      <c r="M134" s="654">
        <v>1166.47</v>
      </c>
    </row>
    <row r="135" spans="1:13" ht="14.4" customHeight="1" x14ac:dyDescent="0.3">
      <c r="A135" s="649" t="s">
        <v>3638</v>
      </c>
      <c r="B135" s="650" t="s">
        <v>3427</v>
      </c>
      <c r="C135" s="650" t="s">
        <v>1923</v>
      </c>
      <c r="D135" s="650" t="s">
        <v>1924</v>
      </c>
      <c r="E135" s="650" t="s">
        <v>2866</v>
      </c>
      <c r="F135" s="653"/>
      <c r="G135" s="653"/>
      <c r="H135" s="666">
        <v>0</v>
      </c>
      <c r="I135" s="653">
        <v>3</v>
      </c>
      <c r="J135" s="653">
        <v>5249.07</v>
      </c>
      <c r="K135" s="666">
        <v>1</v>
      </c>
      <c r="L135" s="653">
        <v>3</v>
      </c>
      <c r="M135" s="654">
        <v>5249.07</v>
      </c>
    </row>
    <row r="136" spans="1:13" ht="14.4" customHeight="1" x14ac:dyDescent="0.3">
      <c r="A136" s="649" t="s">
        <v>3638</v>
      </c>
      <c r="B136" s="650" t="s">
        <v>3427</v>
      </c>
      <c r="C136" s="650" t="s">
        <v>1927</v>
      </c>
      <c r="D136" s="650" t="s">
        <v>1924</v>
      </c>
      <c r="E136" s="650" t="s">
        <v>2869</v>
      </c>
      <c r="F136" s="653"/>
      <c r="G136" s="653"/>
      <c r="H136" s="666">
        <v>0</v>
      </c>
      <c r="I136" s="653">
        <v>16</v>
      </c>
      <c r="J136" s="653">
        <v>37326.720000000001</v>
      </c>
      <c r="K136" s="666">
        <v>1</v>
      </c>
      <c r="L136" s="653">
        <v>16</v>
      </c>
      <c r="M136" s="654">
        <v>37326.720000000001</v>
      </c>
    </row>
    <row r="137" spans="1:13" ht="14.4" customHeight="1" x14ac:dyDescent="0.3">
      <c r="A137" s="649" t="s">
        <v>3638</v>
      </c>
      <c r="B137" s="650" t="s">
        <v>3443</v>
      </c>
      <c r="C137" s="650" t="s">
        <v>1948</v>
      </c>
      <c r="D137" s="650" t="s">
        <v>1953</v>
      </c>
      <c r="E137" s="650" t="s">
        <v>612</v>
      </c>
      <c r="F137" s="653"/>
      <c r="G137" s="653"/>
      <c r="H137" s="666">
        <v>0</v>
      </c>
      <c r="I137" s="653">
        <v>1</v>
      </c>
      <c r="J137" s="653">
        <v>130.59</v>
      </c>
      <c r="K137" s="666">
        <v>1</v>
      </c>
      <c r="L137" s="653">
        <v>1</v>
      </c>
      <c r="M137" s="654">
        <v>130.59</v>
      </c>
    </row>
    <row r="138" spans="1:13" ht="14.4" customHeight="1" x14ac:dyDescent="0.3">
      <c r="A138" s="649" t="s">
        <v>3638</v>
      </c>
      <c r="B138" s="650" t="s">
        <v>3452</v>
      </c>
      <c r="C138" s="650" t="s">
        <v>2175</v>
      </c>
      <c r="D138" s="650" t="s">
        <v>3453</v>
      </c>
      <c r="E138" s="650" t="s">
        <v>3454</v>
      </c>
      <c r="F138" s="653"/>
      <c r="G138" s="653"/>
      <c r="H138" s="666">
        <v>0</v>
      </c>
      <c r="I138" s="653">
        <v>1</v>
      </c>
      <c r="J138" s="653">
        <v>333.31</v>
      </c>
      <c r="K138" s="666">
        <v>1</v>
      </c>
      <c r="L138" s="653">
        <v>1</v>
      </c>
      <c r="M138" s="654">
        <v>333.31</v>
      </c>
    </row>
    <row r="139" spans="1:13" ht="14.4" customHeight="1" x14ac:dyDescent="0.3">
      <c r="A139" s="649" t="s">
        <v>3638</v>
      </c>
      <c r="B139" s="650" t="s">
        <v>3460</v>
      </c>
      <c r="C139" s="650" t="s">
        <v>2256</v>
      </c>
      <c r="D139" s="650" t="s">
        <v>2257</v>
      </c>
      <c r="E139" s="650" t="s">
        <v>3461</v>
      </c>
      <c r="F139" s="653"/>
      <c r="G139" s="653"/>
      <c r="H139" s="666">
        <v>0</v>
      </c>
      <c r="I139" s="653">
        <v>1</v>
      </c>
      <c r="J139" s="653">
        <v>69.86</v>
      </c>
      <c r="K139" s="666">
        <v>1</v>
      </c>
      <c r="L139" s="653">
        <v>1</v>
      </c>
      <c r="M139" s="654">
        <v>69.86</v>
      </c>
    </row>
    <row r="140" spans="1:13" ht="14.4" customHeight="1" x14ac:dyDescent="0.3">
      <c r="A140" s="649" t="s">
        <v>3638</v>
      </c>
      <c r="B140" s="650" t="s">
        <v>3489</v>
      </c>
      <c r="C140" s="650" t="s">
        <v>2121</v>
      </c>
      <c r="D140" s="650" t="s">
        <v>2122</v>
      </c>
      <c r="E140" s="650" t="s">
        <v>3490</v>
      </c>
      <c r="F140" s="653"/>
      <c r="G140" s="653"/>
      <c r="H140" s="666">
        <v>0</v>
      </c>
      <c r="I140" s="653">
        <v>21</v>
      </c>
      <c r="J140" s="653">
        <v>16896.18</v>
      </c>
      <c r="K140" s="666">
        <v>1</v>
      </c>
      <c r="L140" s="653">
        <v>21</v>
      </c>
      <c r="M140" s="654">
        <v>16896.18</v>
      </c>
    </row>
    <row r="141" spans="1:13" ht="14.4" customHeight="1" x14ac:dyDescent="0.3">
      <c r="A141" s="649" t="s">
        <v>3638</v>
      </c>
      <c r="B141" s="650" t="s">
        <v>5594</v>
      </c>
      <c r="C141" s="650" t="s">
        <v>3851</v>
      </c>
      <c r="D141" s="650" t="s">
        <v>3852</v>
      </c>
      <c r="E141" s="650" t="s">
        <v>3853</v>
      </c>
      <c r="F141" s="653"/>
      <c r="G141" s="653"/>
      <c r="H141" s="666">
        <v>0</v>
      </c>
      <c r="I141" s="653">
        <v>4</v>
      </c>
      <c r="J141" s="653">
        <v>4807.3599999999997</v>
      </c>
      <c r="K141" s="666">
        <v>1</v>
      </c>
      <c r="L141" s="653">
        <v>4</v>
      </c>
      <c r="M141" s="654">
        <v>4807.3599999999997</v>
      </c>
    </row>
    <row r="142" spans="1:13" ht="14.4" customHeight="1" x14ac:dyDescent="0.3">
      <c r="A142" s="649" t="s">
        <v>3638</v>
      </c>
      <c r="B142" s="650" t="s">
        <v>3497</v>
      </c>
      <c r="C142" s="650" t="s">
        <v>1894</v>
      </c>
      <c r="D142" s="650" t="s">
        <v>1895</v>
      </c>
      <c r="E142" s="650" t="s">
        <v>3498</v>
      </c>
      <c r="F142" s="653"/>
      <c r="G142" s="653"/>
      <c r="H142" s="666">
        <v>0</v>
      </c>
      <c r="I142" s="653">
        <v>2</v>
      </c>
      <c r="J142" s="653">
        <v>294.72000000000003</v>
      </c>
      <c r="K142" s="666">
        <v>1</v>
      </c>
      <c r="L142" s="653">
        <v>2</v>
      </c>
      <c r="M142" s="654">
        <v>294.72000000000003</v>
      </c>
    </row>
    <row r="143" spans="1:13" ht="14.4" customHeight="1" x14ac:dyDescent="0.3">
      <c r="A143" s="649" t="s">
        <v>3638</v>
      </c>
      <c r="B143" s="650" t="s">
        <v>3497</v>
      </c>
      <c r="C143" s="650" t="s">
        <v>1920</v>
      </c>
      <c r="D143" s="650" t="s">
        <v>1917</v>
      </c>
      <c r="E143" s="650" t="s">
        <v>2826</v>
      </c>
      <c r="F143" s="653"/>
      <c r="G143" s="653"/>
      <c r="H143" s="666">
        <v>0</v>
      </c>
      <c r="I143" s="653">
        <v>1</v>
      </c>
      <c r="J143" s="653">
        <v>98.23</v>
      </c>
      <c r="K143" s="666">
        <v>1</v>
      </c>
      <c r="L143" s="653">
        <v>1</v>
      </c>
      <c r="M143" s="654">
        <v>98.23</v>
      </c>
    </row>
    <row r="144" spans="1:13" ht="14.4" customHeight="1" x14ac:dyDescent="0.3">
      <c r="A144" s="649" t="s">
        <v>3638</v>
      </c>
      <c r="B144" s="650" t="s">
        <v>3497</v>
      </c>
      <c r="C144" s="650" t="s">
        <v>4039</v>
      </c>
      <c r="D144" s="650" t="s">
        <v>1917</v>
      </c>
      <c r="E144" s="650" t="s">
        <v>4040</v>
      </c>
      <c r="F144" s="653"/>
      <c r="G144" s="653"/>
      <c r="H144" s="666">
        <v>0</v>
      </c>
      <c r="I144" s="653">
        <v>2</v>
      </c>
      <c r="J144" s="653">
        <v>327.45999999999998</v>
      </c>
      <c r="K144" s="666">
        <v>1</v>
      </c>
      <c r="L144" s="653">
        <v>2</v>
      </c>
      <c r="M144" s="654">
        <v>327.45999999999998</v>
      </c>
    </row>
    <row r="145" spans="1:13" ht="14.4" customHeight="1" x14ac:dyDescent="0.3">
      <c r="A145" s="649" t="s">
        <v>3638</v>
      </c>
      <c r="B145" s="650" t="s">
        <v>3576</v>
      </c>
      <c r="C145" s="650" t="s">
        <v>4309</v>
      </c>
      <c r="D145" s="650" t="s">
        <v>2862</v>
      </c>
      <c r="E145" s="650" t="s">
        <v>4310</v>
      </c>
      <c r="F145" s="653"/>
      <c r="G145" s="653"/>
      <c r="H145" s="666">
        <v>0</v>
      </c>
      <c r="I145" s="653">
        <v>4</v>
      </c>
      <c r="J145" s="653">
        <v>7173.84</v>
      </c>
      <c r="K145" s="666">
        <v>1</v>
      </c>
      <c r="L145" s="653">
        <v>4</v>
      </c>
      <c r="M145" s="654">
        <v>7173.84</v>
      </c>
    </row>
    <row r="146" spans="1:13" ht="14.4" customHeight="1" x14ac:dyDescent="0.3">
      <c r="A146" s="649" t="s">
        <v>3638</v>
      </c>
      <c r="B146" s="650" t="s">
        <v>3513</v>
      </c>
      <c r="C146" s="650" t="s">
        <v>1980</v>
      </c>
      <c r="D146" s="650" t="s">
        <v>1981</v>
      </c>
      <c r="E146" s="650" t="s">
        <v>3514</v>
      </c>
      <c r="F146" s="653"/>
      <c r="G146" s="653"/>
      <c r="H146" s="666">
        <v>0</v>
      </c>
      <c r="I146" s="653">
        <v>2</v>
      </c>
      <c r="J146" s="653">
        <v>324.26</v>
      </c>
      <c r="K146" s="666">
        <v>1</v>
      </c>
      <c r="L146" s="653">
        <v>2</v>
      </c>
      <c r="M146" s="654">
        <v>324.26</v>
      </c>
    </row>
    <row r="147" spans="1:13" ht="14.4" customHeight="1" x14ac:dyDescent="0.3">
      <c r="A147" s="649" t="s">
        <v>3638</v>
      </c>
      <c r="B147" s="650" t="s">
        <v>3519</v>
      </c>
      <c r="C147" s="650" t="s">
        <v>2003</v>
      </c>
      <c r="D147" s="650" t="s">
        <v>2004</v>
      </c>
      <c r="E147" s="650" t="s">
        <v>1903</v>
      </c>
      <c r="F147" s="653"/>
      <c r="G147" s="653"/>
      <c r="H147" s="666">
        <v>0</v>
      </c>
      <c r="I147" s="653">
        <v>2</v>
      </c>
      <c r="J147" s="653">
        <v>464.88</v>
      </c>
      <c r="K147" s="666">
        <v>1</v>
      </c>
      <c r="L147" s="653">
        <v>2</v>
      </c>
      <c r="M147" s="654">
        <v>464.88</v>
      </c>
    </row>
    <row r="148" spans="1:13" ht="14.4" customHeight="1" x14ac:dyDescent="0.3">
      <c r="A148" s="649" t="s">
        <v>3638</v>
      </c>
      <c r="B148" s="650" t="s">
        <v>3522</v>
      </c>
      <c r="C148" s="650" t="s">
        <v>1933</v>
      </c>
      <c r="D148" s="650" t="s">
        <v>1934</v>
      </c>
      <c r="E148" s="650" t="s">
        <v>1903</v>
      </c>
      <c r="F148" s="653"/>
      <c r="G148" s="653"/>
      <c r="H148" s="666">
        <v>0</v>
      </c>
      <c r="I148" s="653">
        <v>1</v>
      </c>
      <c r="J148" s="653">
        <v>118.82</v>
      </c>
      <c r="K148" s="666">
        <v>1</v>
      </c>
      <c r="L148" s="653">
        <v>1</v>
      </c>
      <c r="M148" s="654">
        <v>118.82</v>
      </c>
    </row>
    <row r="149" spans="1:13" ht="14.4" customHeight="1" x14ac:dyDescent="0.3">
      <c r="A149" s="649" t="s">
        <v>3638</v>
      </c>
      <c r="B149" s="650" t="s">
        <v>3522</v>
      </c>
      <c r="C149" s="650" t="s">
        <v>4438</v>
      </c>
      <c r="D149" s="650" t="s">
        <v>1934</v>
      </c>
      <c r="E149" s="650" t="s">
        <v>4439</v>
      </c>
      <c r="F149" s="653"/>
      <c r="G149" s="653"/>
      <c r="H149" s="666">
        <v>0</v>
      </c>
      <c r="I149" s="653">
        <v>3</v>
      </c>
      <c r="J149" s="653">
        <v>1239.6600000000001</v>
      </c>
      <c r="K149" s="666">
        <v>1</v>
      </c>
      <c r="L149" s="653">
        <v>3</v>
      </c>
      <c r="M149" s="654">
        <v>1239.6600000000001</v>
      </c>
    </row>
    <row r="150" spans="1:13" ht="14.4" customHeight="1" x14ac:dyDescent="0.3">
      <c r="A150" s="649" t="s">
        <v>3660</v>
      </c>
      <c r="B150" s="650" t="s">
        <v>3530</v>
      </c>
      <c r="C150" s="650" t="s">
        <v>2906</v>
      </c>
      <c r="D150" s="650" t="s">
        <v>2907</v>
      </c>
      <c r="E150" s="650" t="s">
        <v>2908</v>
      </c>
      <c r="F150" s="653"/>
      <c r="G150" s="653"/>
      <c r="H150" s="666">
        <v>0</v>
      </c>
      <c r="I150" s="653">
        <v>1</v>
      </c>
      <c r="J150" s="653">
        <v>56.01</v>
      </c>
      <c r="K150" s="666">
        <v>1</v>
      </c>
      <c r="L150" s="653">
        <v>1</v>
      </c>
      <c r="M150" s="654">
        <v>56.01</v>
      </c>
    </row>
    <row r="151" spans="1:13" ht="14.4" customHeight="1" x14ac:dyDescent="0.3">
      <c r="A151" s="649" t="s">
        <v>3660</v>
      </c>
      <c r="B151" s="650" t="s">
        <v>3530</v>
      </c>
      <c r="C151" s="650" t="s">
        <v>5451</v>
      </c>
      <c r="D151" s="650" t="s">
        <v>5109</v>
      </c>
      <c r="E151" s="650" t="s">
        <v>5452</v>
      </c>
      <c r="F151" s="653">
        <v>1</v>
      </c>
      <c r="G151" s="653">
        <v>56.01</v>
      </c>
      <c r="H151" s="666">
        <v>1</v>
      </c>
      <c r="I151" s="653"/>
      <c r="J151" s="653"/>
      <c r="K151" s="666">
        <v>0</v>
      </c>
      <c r="L151" s="653">
        <v>1</v>
      </c>
      <c r="M151" s="654">
        <v>56.01</v>
      </c>
    </row>
    <row r="152" spans="1:13" ht="14.4" customHeight="1" x14ac:dyDescent="0.3">
      <c r="A152" s="649" t="s">
        <v>3660</v>
      </c>
      <c r="B152" s="650" t="s">
        <v>3417</v>
      </c>
      <c r="C152" s="650" t="s">
        <v>2024</v>
      </c>
      <c r="D152" s="650" t="s">
        <v>2025</v>
      </c>
      <c r="E152" s="650" t="s">
        <v>2026</v>
      </c>
      <c r="F152" s="653"/>
      <c r="G152" s="653"/>
      <c r="H152" s="666">
        <v>0</v>
      </c>
      <c r="I152" s="653">
        <v>3</v>
      </c>
      <c r="J152" s="653">
        <v>1492.1999999999998</v>
      </c>
      <c r="K152" s="666">
        <v>1</v>
      </c>
      <c r="L152" s="653">
        <v>3</v>
      </c>
      <c r="M152" s="654">
        <v>1492.1999999999998</v>
      </c>
    </row>
    <row r="153" spans="1:13" ht="14.4" customHeight="1" x14ac:dyDescent="0.3">
      <c r="A153" s="649" t="s">
        <v>3660</v>
      </c>
      <c r="B153" s="650" t="s">
        <v>3417</v>
      </c>
      <c r="C153" s="650" t="s">
        <v>2042</v>
      </c>
      <c r="D153" s="650" t="s">
        <v>2043</v>
      </c>
      <c r="E153" s="650" t="s">
        <v>3418</v>
      </c>
      <c r="F153" s="653"/>
      <c r="G153" s="653"/>
      <c r="H153" s="666">
        <v>0</v>
      </c>
      <c r="I153" s="653">
        <v>5</v>
      </c>
      <c r="J153" s="653">
        <v>6798.0499999999993</v>
      </c>
      <c r="K153" s="666">
        <v>1</v>
      </c>
      <c r="L153" s="653">
        <v>5</v>
      </c>
      <c r="M153" s="654">
        <v>6798.0499999999993</v>
      </c>
    </row>
    <row r="154" spans="1:13" ht="14.4" customHeight="1" x14ac:dyDescent="0.3">
      <c r="A154" s="649" t="s">
        <v>3660</v>
      </c>
      <c r="B154" s="650" t="s">
        <v>3427</v>
      </c>
      <c r="C154" s="650" t="s">
        <v>2865</v>
      </c>
      <c r="D154" s="650" t="s">
        <v>2018</v>
      </c>
      <c r="E154" s="650" t="s">
        <v>2866</v>
      </c>
      <c r="F154" s="653"/>
      <c r="G154" s="653"/>
      <c r="H154" s="666">
        <v>0</v>
      </c>
      <c r="I154" s="653">
        <v>3</v>
      </c>
      <c r="J154" s="653">
        <v>2813.79</v>
      </c>
      <c r="K154" s="666">
        <v>1</v>
      </c>
      <c r="L154" s="653">
        <v>3</v>
      </c>
      <c r="M154" s="654">
        <v>2813.79</v>
      </c>
    </row>
    <row r="155" spans="1:13" ht="14.4" customHeight="1" x14ac:dyDescent="0.3">
      <c r="A155" s="649" t="s">
        <v>3660</v>
      </c>
      <c r="B155" s="650" t="s">
        <v>3427</v>
      </c>
      <c r="C155" s="650" t="s">
        <v>1923</v>
      </c>
      <c r="D155" s="650" t="s">
        <v>1924</v>
      </c>
      <c r="E155" s="650" t="s">
        <v>2866</v>
      </c>
      <c r="F155" s="653"/>
      <c r="G155" s="653"/>
      <c r="H155" s="666">
        <v>0</v>
      </c>
      <c r="I155" s="653">
        <v>8</v>
      </c>
      <c r="J155" s="653">
        <v>13997.52</v>
      </c>
      <c r="K155" s="666">
        <v>1</v>
      </c>
      <c r="L155" s="653">
        <v>8</v>
      </c>
      <c r="M155" s="654">
        <v>13997.52</v>
      </c>
    </row>
    <row r="156" spans="1:13" ht="14.4" customHeight="1" x14ac:dyDescent="0.3">
      <c r="A156" s="649" t="s">
        <v>3660</v>
      </c>
      <c r="B156" s="650" t="s">
        <v>3452</v>
      </c>
      <c r="C156" s="650" t="s">
        <v>2175</v>
      </c>
      <c r="D156" s="650" t="s">
        <v>3453</v>
      </c>
      <c r="E156" s="650" t="s">
        <v>3454</v>
      </c>
      <c r="F156" s="653"/>
      <c r="G156" s="653"/>
      <c r="H156" s="666">
        <v>0</v>
      </c>
      <c r="I156" s="653">
        <v>1</v>
      </c>
      <c r="J156" s="653">
        <v>333.31</v>
      </c>
      <c r="K156" s="666">
        <v>1</v>
      </c>
      <c r="L156" s="653">
        <v>1</v>
      </c>
      <c r="M156" s="654">
        <v>333.31</v>
      </c>
    </row>
    <row r="157" spans="1:13" ht="14.4" customHeight="1" x14ac:dyDescent="0.3">
      <c r="A157" s="649" t="s">
        <v>3660</v>
      </c>
      <c r="B157" s="650" t="s">
        <v>3489</v>
      </c>
      <c r="C157" s="650" t="s">
        <v>2121</v>
      </c>
      <c r="D157" s="650" t="s">
        <v>2122</v>
      </c>
      <c r="E157" s="650" t="s">
        <v>3490</v>
      </c>
      <c r="F157" s="653"/>
      <c r="G157" s="653"/>
      <c r="H157" s="666">
        <v>0</v>
      </c>
      <c r="I157" s="653">
        <v>4</v>
      </c>
      <c r="J157" s="653">
        <v>3218.32</v>
      </c>
      <c r="K157" s="666">
        <v>1</v>
      </c>
      <c r="L157" s="653">
        <v>4</v>
      </c>
      <c r="M157" s="654">
        <v>3218.32</v>
      </c>
    </row>
    <row r="158" spans="1:13" ht="14.4" customHeight="1" x14ac:dyDescent="0.3">
      <c r="A158" s="649" t="s">
        <v>3660</v>
      </c>
      <c r="B158" s="650" t="s">
        <v>3492</v>
      </c>
      <c r="C158" s="650" t="s">
        <v>1848</v>
      </c>
      <c r="D158" s="650" t="s">
        <v>1849</v>
      </c>
      <c r="E158" s="650" t="s">
        <v>1774</v>
      </c>
      <c r="F158" s="653"/>
      <c r="G158" s="653"/>
      <c r="H158" s="666">
        <v>0</v>
      </c>
      <c r="I158" s="653">
        <v>1</v>
      </c>
      <c r="J158" s="653">
        <v>96.63</v>
      </c>
      <c r="K158" s="666">
        <v>1</v>
      </c>
      <c r="L158" s="653">
        <v>1</v>
      </c>
      <c r="M158" s="654">
        <v>96.63</v>
      </c>
    </row>
    <row r="159" spans="1:13" ht="14.4" customHeight="1" x14ac:dyDescent="0.3">
      <c r="A159" s="649" t="s">
        <v>3660</v>
      </c>
      <c r="B159" s="650" t="s">
        <v>3494</v>
      </c>
      <c r="C159" s="650" t="s">
        <v>1060</v>
      </c>
      <c r="D159" s="650" t="s">
        <v>1061</v>
      </c>
      <c r="E159" s="650" t="s">
        <v>1062</v>
      </c>
      <c r="F159" s="653"/>
      <c r="G159" s="653"/>
      <c r="H159" s="666">
        <v>0</v>
      </c>
      <c r="I159" s="653">
        <v>2</v>
      </c>
      <c r="J159" s="653">
        <v>190.5</v>
      </c>
      <c r="K159" s="666">
        <v>1</v>
      </c>
      <c r="L159" s="653">
        <v>2</v>
      </c>
      <c r="M159" s="654">
        <v>190.5</v>
      </c>
    </row>
    <row r="160" spans="1:13" ht="14.4" customHeight="1" x14ac:dyDescent="0.3">
      <c r="A160" s="649" t="s">
        <v>3660</v>
      </c>
      <c r="B160" s="650" t="s">
        <v>3497</v>
      </c>
      <c r="C160" s="650" t="s">
        <v>4039</v>
      </c>
      <c r="D160" s="650" t="s">
        <v>1917</v>
      </c>
      <c r="E160" s="650" t="s">
        <v>4040</v>
      </c>
      <c r="F160" s="653"/>
      <c r="G160" s="653"/>
      <c r="H160" s="666">
        <v>0</v>
      </c>
      <c r="I160" s="653">
        <v>1</v>
      </c>
      <c r="J160" s="653">
        <v>163.72999999999999</v>
      </c>
      <c r="K160" s="666">
        <v>1</v>
      </c>
      <c r="L160" s="653">
        <v>1</v>
      </c>
      <c r="M160" s="654">
        <v>163.72999999999999</v>
      </c>
    </row>
    <row r="161" spans="1:13" ht="14.4" customHeight="1" x14ac:dyDescent="0.3">
      <c r="A161" s="649" t="s">
        <v>3660</v>
      </c>
      <c r="B161" s="650" t="s">
        <v>3576</v>
      </c>
      <c r="C161" s="650" t="s">
        <v>2935</v>
      </c>
      <c r="D161" s="650" t="s">
        <v>2936</v>
      </c>
      <c r="E161" s="650" t="s">
        <v>3577</v>
      </c>
      <c r="F161" s="653"/>
      <c r="G161" s="653"/>
      <c r="H161" s="666">
        <v>0</v>
      </c>
      <c r="I161" s="653">
        <v>1</v>
      </c>
      <c r="J161" s="653">
        <v>336.16</v>
      </c>
      <c r="K161" s="666">
        <v>1</v>
      </c>
      <c r="L161" s="653">
        <v>1</v>
      </c>
      <c r="M161" s="654">
        <v>336.16</v>
      </c>
    </row>
    <row r="162" spans="1:13" ht="14.4" customHeight="1" x14ac:dyDescent="0.3">
      <c r="A162" s="649" t="s">
        <v>3660</v>
      </c>
      <c r="B162" s="650" t="s">
        <v>3576</v>
      </c>
      <c r="C162" s="650" t="s">
        <v>2959</v>
      </c>
      <c r="D162" s="650" t="s">
        <v>2936</v>
      </c>
      <c r="E162" s="650" t="s">
        <v>3578</v>
      </c>
      <c r="F162" s="653"/>
      <c r="G162" s="653"/>
      <c r="H162" s="666">
        <v>0</v>
      </c>
      <c r="I162" s="653">
        <v>1</v>
      </c>
      <c r="J162" s="653">
        <v>1344.66</v>
      </c>
      <c r="K162" s="666">
        <v>1</v>
      </c>
      <c r="L162" s="653">
        <v>1</v>
      </c>
      <c r="M162" s="654">
        <v>1344.66</v>
      </c>
    </row>
    <row r="163" spans="1:13" ht="14.4" customHeight="1" x14ac:dyDescent="0.3">
      <c r="A163" s="649" t="s">
        <v>3660</v>
      </c>
      <c r="B163" s="650" t="s">
        <v>3513</v>
      </c>
      <c r="C163" s="650" t="s">
        <v>2858</v>
      </c>
      <c r="D163" s="650" t="s">
        <v>2032</v>
      </c>
      <c r="E163" s="650" t="s">
        <v>3585</v>
      </c>
      <c r="F163" s="653"/>
      <c r="G163" s="653"/>
      <c r="H163" s="666">
        <v>0</v>
      </c>
      <c r="I163" s="653">
        <v>1</v>
      </c>
      <c r="J163" s="653">
        <v>432.32</v>
      </c>
      <c r="K163" s="666">
        <v>1</v>
      </c>
      <c r="L163" s="653">
        <v>1</v>
      </c>
      <c r="M163" s="654">
        <v>432.32</v>
      </c>
    </row>
    <row r="164" spans="1:13" ht="14.4" customHeight="1" x14ac:dyDescent="0.3">
      <c r="A164" s="649" t="s">
        <v>3639</v>
      </c>
      <c r="B164" s="650" t="s">
        <v>3404</v>
      </c>
      <c r="C164" s="650" t="s">
        <v>1944</v>
      </c>
      <c r="D164" s="650" t="s">
        <v>3405</v>
      </c>
      <c r="E164" s="650" t="s">
        <v>3406</v>
      </c>
      <c r="F164" s="653"/>
      <c r="G164" s="653"/>
      <c r="H164" s="666">
        <v>0</v>
      </c>
      <c r="I164" s="653">
        <v>1</v>
      </c>
      <c r="J164" s="653">
        <v>32.630000000000003</v>
      </c>
      <c r="K164" s="666">
        <v>1</v>
      </c>
      <c r="L164" s="653">
        <v>1</v>
      </c>
      <c r="M164" s="654">
        <v>32.630000000000003</v>
      </c>
    </row>
    <row r="165" spans="1:13" ht="14.4" customHeight="1" x14ac:dyDescent="0.3">
      <c r="A165" s="649" t="s">
        <v>3639</v>
      </c>
      <c r="B165" s="650" t="s">
        <v>3417</v>
      </c>
      <c r="C165" s="650" t="s">
        <v>2042</v>
      </c>
      <c r="D165" s="650" t="s">
        <v>2043</v>
      </c>
      <c r="E165" s="650" t="s">
        <v>3418</v>
      </c>
      <c r="F165" s="653"/>
      <c r="G165" s="653"/>
      <c r="H165" s="666">
        <v>0</v>
      </c>
      <c r="I165" s="653">
        <v>2</v>
      </c>
      <c r="J165" s="653">
        <v>2719.22</v>
      </c>
      <c r="K165" s="666">
        <v>1</v>
      </c>
      <c r="L165" s="653">
        <v>2</v>
      </c>
      <c r="M165" s="654">
        <v>2719.22</v>
      </c>
    </row>
    <row r="166" spans="1:13" ht="14.4" customHeight="1" x14ac:dyDescent="0.3">
      <c r="A166" s="649" t="s">
        <v>3639</v>
      </c>
      <c r="B166" s="650" t="s">
        <v>3417</v>
      </c>
      <c r="C166" s="650" t="s">
        <v>3685</v>
      </c>
      <c r="D166" s="650" t="s">
        <v>3686</v>
      </c>
      <c r="E166" s="650" t="s">
        <v>3687</v>
      </c>
      <c r="F166" s="653"/>
      <c r="G166" s="653"/>
      <c r="H166" s="666">
        <v>0</v>
      </c>
      <c r="I166" s="653">
        <v>3</v>
      </c>
      <c r="J166" s="653">
        <v>4078.83</v>
      </c>
      <c r="K166" s="666">
        <v>1</v>
      </c>
      <c r="L166" s="653">
        <v>3</v>
      </c>
      <c r="M166" s="654">
        <v>4078.83</v>
      </c>
    </row>
    <row r="167" spans="1:13" ht="14.4" customHeight="1" x14ac:dyDescent="0.3">
      <c r="A167" s="649" t="s">
        <v>3639</v>
      </c>
      <c r="B167" s="650" t="s">
        <v>3562</v>
      </c>
      <c r="C167" s="650" t="s">
        <v>5476</v>
      </c>
      <c r="D167" s="650" t="s">
        <v>5477</v>
      </c>
      <c r="E167" s="650" t="s">
        <v>5478</v>
      </c>
      <c r="F167" s="653"/>
      <c r="G167" s="653"/>
      <c r="H167" s="666">
        <v>0</v>
      </c>
      <c r="I167" s="653">
        <v>1</v>
      </c>
      <c r="J167" s="653">
        <v>108.46</v>
      </c>
      <c r="K167" s="666">
        <v>1</v>
      </c>
      <c r="L167" s="653">
        <v>1</v>
      </c>
      <c r="M167" s="654">
        <v>108.46</v>
      </c>
    </row>
    <row r="168" spans="1:13" ht="14.4" customHeight="1" x14ac:dyDescent="0.3">
      <c r="A168" s="649" t="s">
        <v>3639</v>
      </c>
      <c r="B168" s="650" t="s">
        <v>3562</v>
      </c>
      <c r="C168" s="650" t="s">
        <v>4122</v>
      </c>
      <c r="D168" s="650" t="s">
        <v>4123</v>
      </c>
      <c r="E168" s="650" t="s">
        <v>4124</v>
      </c>
      <c r="F168" s="653"/>
      <c r="G168" s="653"/>
      <c r="H168" s="666">
        <v>0</v>
      </c>
      <c r="I168" s="653">
        <v>1</v>
      </c>
      <c r="J168" s="653">
        <v>50.57</v>
      </c>
      <c r="K168" s="666">
        <v>1</v>
      </c>
      <c r="L168" s="653">
        <v>1</v>
      </c>
      <c r="M168" s="654">
        <v>50.57</v>
      </c>
    </row>
    <row r="169" spans="1:13" ht="14.4" customHeight="1" x14ac:dyDescent="0.3">
      <c r="A169" s="649" t="s">
        <v>3639</v>
      </c>
      <c r="B169" s="650" t="s">
        <v>5592</v>
      </c>
      <c r="C169" s="650" t="s">
        <v>5441</v>
      </c>
      <c r="D169" s="650" t="s">
        <v>5442</v>
      </c>
      <c r="E169" s="650" t="s">
        <v>5440</v>
      </c>
      <c r="F169" s="653"/>
      <c r="G169" s="653"/>
      <c r="H169" s="666">
        <v>0</v>
      </c>
      <c r="I169" s="653">
        <v>5</v>
      </c>
      <c r="J169" s="653">
        <v>74300.350000000006</v>
      </c>
      <c r="K169" s="666">
        <v>1</v>
      </c>
      <c r="L169" s="653">
        <v>5</v>
      </c>
      <c r="M169" s="654">
        <v>74300.350000000006</v>
      </c>
    </row>
    <row r="170" spans="1:13" ht="14.4" customHeight="1" x14ac:dyDescent="0.3">
      <c r="A170" s="649" t="s">
        <v>3639</v>
      </c>
      <c r="B170" s="650" t="s">
        <v>3569</v>
      </c>
      <c r="C170" s="650" t="s">
        <v>4082</v>
      </c>
      <c r="D170" s="650" t="s">
        <v>3571</v>
      </c>
      <c r="E170" s="650" t="s">
        <v>2008</v>
      </c>
      <c r="F170" s="653"/>
      <c r="G170" s="653"/>
      <c r="H170" s="666">
        <v>0</v>
      </c>
      <c r="I170" s="653">
        <v>4</v>
      </c>
      <c r="J170" s="653">
        <v>617.6</v>
      </c>
      <c r="K170" s="666">
        <v>1</v>
      </c>
      <c r="L170" s="653">
        <v>4</v>
      </c>
      <c r="M170" s="654">
        <v>617.6</v>
      </c>
    </row>
    <row r="171" spans="1:13" ht="14.4" customHeight="1" x14ac:dyDescent="0.3">
      <c r="A171" s="649" t="s">
        <v>3639</v>
      </c>
      <c r="B171" s="650" t="s">
        <v>3569</v>
      </c>
      <c r="C171" s="650" t="s">
        <v>3003</v>
      </c>
      <c r="D171" s="650" t="s">
        <v>3571</v>
      </c>
      <c r="E171" s="650" t="s">
        <v>3572</v>
      </c>
      <c r="F171" s="653"/>
      <c r="G171" s="653"/>
      <c r="H171" s="666">
        <v>0</v>
      </c>
      <c r="I171" s="653">
        <v>8</v>
      </c>
      <c r="J171" s="653">
        <v>4117.4399999999996</v>
      </c>
      <c r="K171" s="666">
        <v>1</v>
      </c>
      <c r="L171" s="653">
        <v>8</v>
      </c>
      <c r="M171" s="654">
        <v>4117.4399999999996</v>
      </c>
    </row>
    <row r="172" spans="1:13" ht="14.4" customHeight="1" x14ac:dyDescent="0.3">
      <c r="A172" s="649" t="s">
        <v>3639</v>
      </c>
      <c r="B172" s="650" t="s">
        <v>3489</v>
      </c>
      <c r="C172" s="650" t="s">
        <v>2121</v>
      </c>
      <c r="D172" s="650" t="s">
        <v>2122</v>
      </c>
      <c r="E172" s="650" t="s">
        <v>3490</v>
      </c>
      <c r="F172" s="653"/>
      <c r="G172" s="653"/>
      <c r="H172" s="666">
        <v>0</v>
      </c>
      <c r="I172" s="653">
        <v>6</v>
      </c>
      <c r="J172" s="653">
        <v>4827.4800000000005</v>
      </c>
      <c r="K172" s="666">
        <v>1</v>
      </c>
      <c r="L172" s="653">
        <v>6</v>
      </c>
      <c r="M172" s="654">
        <v>4827.4800000000005</v>
      </c>
    </row>
    <row r="173" spans="1:13" ht="14.4" customHeight="1" x14ac:dyDescent="0.3">
      <c r="A173" s="649" t="s">
        <v>3639</v>
      </c>
      <c r="B173" s="650" t="s">
        <v>3492</v>
      </c>
      <c r="C173" s="650" t="s">
        <v>1848</v>
      </c>
      <c r="D173" s="650" t="s">
        <v>1849</v>
      </c>
      <c r="E173" s="650" t="s">
        <v>1774</v>
      </c>
      <c r="F173" s="653"/>
      <c r="G173" s="653"/>
      <c r="H173" s="666">
        <v>0</v>
      </c>
      <c r="I173" s="653">
        <v>1</v>
      </c>
      <c r="J173" s="653">
        <v>96.63</v>
      </c>
      <c r="K173" s="666">
        <v>1</v>
      </c>
      <c r="L173" s="653">
        <v>1</v>
      </c>
      <c r="M173" s="654">
        <v>96.63</v>
      </c>
    </row>
    <row r="174" spans="1:13" ht="14.4" customHeight="1" x14ac:dyDescent="0.3">
      <c r="A174" s="649" t="s">
        <v>3640</v>
      </c>
      <c r="B174" s="650" t="s">
        <v>3427</v>
      </c>
      <c r="C174" s="650" t="s">
        <v>2868</v>
      </c>
      <c r="D174" s="650" t="s">
        <v>2018</v>
      </c>
      <c r="E174" s="650" t="s">
        <v>2869</v>
      </c>
      <c r="F174" s="653"/>
      <c r="G174" s="653"/>
      <c r="H174" s="666">
        <v>0</v>
      </c>
      <c r="I174" s="653">
        <v>1</v>
      </c>
      <c r="J174" s="653">
        <v>1166.47</v>
      </c>
      <c r="K174" s="666">
        <v>1</v>
      </c>
      <c r="L174" s="653">
        <v>1</v>
      </c>
      <c r="M174" s="654">
        <v>1166.47</v>
      </c>
    </row>
    <row r="175" spans="1:13" ht="14.4" customHeight="1" x14ac:dyDescent="0.3">
      <c r="A175" s="649" t="s">
        <v>3641</v>
      </c>
      <c r="B175" s="650" t="s">
        <v>3411</v>
      </c>
      <c r="C175" s="650" t="s">
        <v>4619</v>
      </c>
      <c r="D175" s="650" t="s">
        <v>4620</v>
      </c>
      <c r="E175" s="650" t="s">
        <v>4621</v>
      </c>
      <c r="F175" s="653">
        <v>3</v>
      </c>
      <c r="G175" s="653">
        <v>0</v>
      </c>
      <c r="H175" s="666"/>
      <c r="I175" s="653"/>
      <c r="J175" s="653"/>
      <c r="K175" s="666"/>
      <c r="L175" s="653">
        <v>3</v>
      </c>
      <c r="M175" s="654">
        <v>0</v>
      </c>
    </row>
    <row r="176" spans="1:13" ht="14.4" customHeight="1" x14ac:dyDescent="0.3">
      <c r="A176" s="649" t="s">
        <v>3641</v>
      </c>
      <c r="B176" s="650" t="s">
        <v>3413</v>
      </c>
      <c r="C176" s="650" t="s">
        <v>1866</v>
      </c>
      <c r="D176" s="650" t="s">
        <v>3414</v>
      </c>
      <c r="E176" s="650" t="s">
        <v>3415</v>
      </c>
      <c r="F176" s="653"/>
      <c r="G176" s="653"/>
      <c r="H176" s="666">
        <v>0</v>
      </c>
      <c r="I176" s="653">
        <v>3</v>
      </c>
      <c r="J176" s="653">
        <v>293.90999999999997</v>
      </c>
      <c r="K176" s="666">
        <v>1</v>
      </c>
      <c r="L176" s="653">
        <v>3</v>
      </c>
      <c r="M176" s="654">
        <v>293.90999999999997</v>
      </c>
    </row>
    <row r="177" spans="1:13" ht="14.4" customHeight="1" x14ac:dyDescent="0.3">
      <c r="A177" s="649" t="s">
        <v>3641</v>
      </c>
      <c r="B177" s="650" t="s">
        <v>3530</v>
      </c>
      <c r="C177" s="650" t="s">
        <v>2906</v>
      </c>
      <c r="D177" s="650" t="s">
        <v>2907</v>
      </c>
      <c r="E177" s="650" t="s">
        <v>2908</v>
      </c>
      <c r="F177" s="653"/>
      <c r="G177" s="653"/>
      <c r="H177" s="666">
        <v>0</v>
      </c>
      <c r="I177" s="653">
        <v>3</v>
      </c>
      <c r="J177" s="653">
        <v>168.03</v>
      </c>
      <c r="K177" s="666">
        <v>1</v>
      </c>
      <c r="L177" s="653">
        <v>3</v>
      </c>
      <c r="M177" s="654">
        <v>168.03</v>
      </c>
    </row>
    <row r="178" spans="1:13" ht="14.4" customHeight="1" x14ac:dyDescent="0.3">
      <c r="A178" s="649" t="s">
        <v>3641</v>
      </c>
      <c r="B178" s="650" t="s">
        <v>3530</v>
      </c>
      <c r="C178" s="650" t="s">
        <v>4626</v>
      </c>
      <c r="D178" s="650" t="s">
        <v>2907</v>
      </c>
      <c r="E178" s="650" t="s">
        <v>4468</v>
      </c>
      <c r="F178" s="653"/>
      <c r="G178" s="653"/>
      <c r="H178" s="666">
        <v>0</v>
      </c>
      <c r="I178" s="653">
        <v>1</v>
      </c>
      <c r="J178" s="653">
        <v>140.03</v>
      </c>
      <c r="K178" s="666">
        <v>1</v>
      </c>
      <c r="L178" s="653">
        <v>1</v>
      </c>
      <c r="M178" s="654">
        <v>140.03</v>
      </c>
    </row>
    <row r="179" spans="1:13" ht="14.4" customHeight="1" x14ac:dyDescent="0.3">
      <c r="A179" s="649" t="s">
        <v>3641</v>
      </c>
      <c r="B179" s="650" t="s">
        <v>3417</v>
      </c>
      <c r="C179" s="650" t="s">
        <v>3792</v>
      </c>
      <c r="D179" s="650" t="s">
        <v>2025</v>
      </c>
      <c r="E179" s="650" t="s">
        <v>3793</v>
      </c>
      <c r="F179" s="653"/>
      <c r="G179" s="653"/>
      <c r="H179" s="666">
        <v>0</v>
      </c>
      <c r="I179" s="653">
        <v>1</v>
      </c>
      <c r="J179" s="653">
        <v>248.7</v>
      </c>
      <c r="K179" s="666">
        <v>1</v>
      </c>
      <c r="L179" s="653">
        <v>1</v>
      </c>
      <c r="M179" s="654">
        <v>248.7</v>
      </c>
    </row>
    <row r="180" spans="1:13" ht="14.4" customHeight="1" x14ac:dyDescent="0.3">
      <c r="A180" s="649" t="s">
        <v>3641</v>
      </c>
      <c r="B180" s="650" t="s">
        <v>3417</v>
      </c>
      <c r="C180" s="650" t="s">
        <v>2024</v>
      </c>
      <c r="D180" s="650" t="s">
        <v>2025</v>
      </c>
      <c r="E180" s="650" t="s">
        <v>2026</v>
      </c>
      <c r="F180" s="653"/>
      <c r="G180" s="653"/>
      <c r="H180" s="666">
        <v>0</v>
      </c>
      <c r="I180" s="653">
        <v>43</v>
      </c>
      <c r="J180" s="653">
        <v>21388.199999999997</v>
      </c>
      <c r="K180" s="666">
        <v>1</v>
      </c>
      <c r="L180" s="653">
        <v>43</v>
      </c>
      <c r="M180" s="654">
        <v>21388.199999999997</v>
      </c>
    </row>
    <row r="181" spans="1:13" ht="14.4" customHeight="1" x14ac:dyDescent="0.3">
      <c r="A181" s="649" t="s">
        <v>3641</v>
      </c>
      <c r="B181" s="650" t="s">
        <v>3417</v>
      </c>
      <c r="C181" s="650" t="s">
        <v>2042</v>
      </c>
      <c r="D181" s="650" t="s">
        <v>2043</v>
      </c>
      <c r="E181" s="650" t="s">
        <v>3418</v>
      </c>
      <c r="F181" s="653"/>
      <c r="G181" s="653"/>
      <c r="H181" s="666">
        <v>0</v>
      </c>
      <c r="I181" s="653">
        <v>39</v>
      </c>
      <c r="J181" s="653">
        <v>53024.789999999994</v>
      </c>
      <c r="K181" s="666">
        <v>1</v>
      </c>
      <c r="L181" s="653">
        <v>39</v>
      </c>
      <c r="M181" s="654">
        <v>53024.789999999994</v>
      </c>
    </row>
    <row r="182" spans="1:13" ht="14.4" customHeight="1" x14ac:dyDescent="0.3">
      <c r="A182" s="649" t="s">
        <v>3641</v>
      </c>
      <c r="B182" s="650" t="s">
        <v>3417</v>
      </c>
      <c r="C182" s="650" t="s">
        <v>3685</v>
      </c>
      <c r="D182" s="650" t="s">
        <v>3686</v>
      </c>
      <c r="E182" s="650" t="s">
        <v>3687</v>
      </c>
      <c r="F182" s="653"/>
      <c r="G182" s="653"/>
      <c r="H182" s="666">
        <v>0</v>
      </c>
      <c r="I182" s="653">
        <v>2</v>
      </c>
      <c r="J182" s="653">
        <v>2719.22</v>
      </c>
      <c r="K182" s="666">
        <v>1</v>
      </c>
      <c r="L182" s="653">
        <v>2</v>
      </c>
      <c r="M182" s="654">
        <v>2719.22</v>
      </c>
    </row>
    <row r="183" spans="1:13" ht="14.4" customHeight="1" x14ac:dyDescent="0.3">
      <c r="A183" s="649" t="s">
        <v>3641</v>
      </c>
      <c r="B183" s="650" t="s">
        <v>3427</v>
      </c>
      <c r="C183" s="650" t="s">
        <v>2021</v>
      </c>
      <c r="D183" s="650" t="s">
        <v>2018</v>
      </c>
      <c r="E183" s="650" t="s">
        <v>2022</v>
      </c>
      <c r="F183" s="653"/>
      <c r="G183" s="653"/>
      <c r="H183" s="666">
        <v>0</v>
      </c>
      <c r="I183" s="653">
        <v>3</v>
      </c>
      <c r="J183" s="653">
        <v>1875.87</v>
      </c>
      <c r="K183" s="666">
        <v>1</v>
      </c>
      <c r="L183" s="653">
        <v>3</v>
      </c>
      <c r="M183" s="654">
        <v>1875.87</v>
      </c>
    </row>
    <row r="184" spans="1:13" ht="14.4" customHeight="1" x14ac:dyDescent="0.3">
      <c r="A184" s="649" t="s">
        <v>3641</v>
      </c>
      <c r="B184" s="650" t="s">
        <v>3427</v>
      </c>
      <c r="C184" s="650" t="s">
        <v>2865</v>
      </c>
      <c r="D184" s="650" t="s">
        <v>2018</v>
      </c>
      <c r="E184" s="650" t="s">
        <v>2866</v>
      </c>
      <c r="F184" s="653"/>
      <c r="G184" s="653"/>
      <c r="H184" s="666">
        <v>0</v>
      </c>
      <c r="I184" s="653">
        <v>2</v>
      </c>
      <c r="J184" s="653">
        <v>1875.86</v>
      </c>
      <c r="K184" s="666">
        <v>1</v>
      </c>
      <c r="L184" s="653">
        <v>2</v>
      </c>
      <c r="M184" s="654">
        <v>1875.86</v>
      </c>
    </row>
    <row r="185" spans="1:13" ht="14.4" customHeight="1" x14ac:dyDescent="0.3">
      <c r="A185" s="649" t="s">
        <v>3641</v>
      </c>
      <c r="B185" s="650" t="s">
        <v>3427</v>
      </c>
      <c r="C185" s="650" t="s">
        <v>2868</v>
      </c>
      <c r="D185" s="650" t="s">
        <v>2018</v>
      </c>
      <c r="E185" s="650" t="s">
        <v>2869</v>
      </c>
      <c r="F185" s="653"/>
      <c r="G185" s="653"/>
      <c r="H185" s="666">
        <v>0</v>
      </c>
      <c r="I185" s="653">
        <v>6</v>
      </c>
      <c r="J185" s="653">
        <v>6998.82</v>
      </c>
      <c r="K185" s="666">
        <v>1</v>
      </c>
      <c r="L185" s="653">
        <v>6</v>
      </c>
      <c r="M185" s="654">
        <v>6998.82</v>
      </c>
    </row>
    <row r="186" spans="1:13" ht="14.4" customHeight="1" x14ac:dyDescent="0.3">
      <c r="A186" s="649" t="s">
        <v>3641</v>
      </c>
      <c r="B186" s="650" t="s">
        <v>3427</v>
      </c>
      <c r="C186" s="650" t="s">
        <v>1923</v>
      </c>
      <c r="D186" s="650" t="s">
        <v>1924</v>
      </c>
      <c r="E186" s="650" t="s">
        <v>2866</v>
      </c>
      <c r="F186" s="653"/>
      <c r="G186" s="653"/>
      <c r="H186" s="666">
        <v>0</v>
      </c>
      <c r="I186" s="653">
        <v>35</v>
      </c>
      <c r="J186" s="653">
        <v>61239.15</v>
      </c>
      <c r="K186" s="666">
        <v>1</v>
      </c>
      <c r="L186" s="653">
        <v>35</v>
      </c>
      <c r="M186" s="654">
        <v>61239.15</v>
      </c>
    </row>
    <row r="187" spans="1:13" ht="14.4" customHeight="1" x14ac:dyDescent="0.3">
      <c r="A187" s="649" t="s">
        <v>3641</v>
      </c>
      <c r="B187" s="650" t="s">
        <v>3427</v>
      </c>
      <c r="C187" s="650" t="s">
        <v>1927</v>
      </c>
      <c r="D187" s="650" t="s">
        <v>1924</v>
      </c>
      <c r="E187" s="650" t="s">
        <v>2869</v>
      </c>
      <c r="F187" s="653"/>
      <c r="G187" s="653"/>
      <c r="H187" s="666">
        <v>0</v>
      </c>
      <c r="I187" s="653">
        <v>97</v>
      </c>
      <c r="J187" s="653">
        <v>226293.24</v>
      </c>
      <c r="K187" s="666">
        <v>1</v>
      </c>
      <c r="L187" s="653">
        <v>97</v>
      </c>
      <c r="M187" s="654">
        <v>226293.24</v>
      </c>
    </row>
    <row r="188" spans="1:13" ht="14.4" customHeight="1" x14ac:dyDescent="0.3">
      <c r="A188" s="649" t="s">
        <v>3641</v>
      </c>
      <c r="B188" s="650" t="s">
        <v>3427</v>
      </c>
      <c r="C188" s="650" t="s">
        <v>1930</v>
      </c>
      <c r="D188" s="650" t="s">
        <v>1924</v>
      </c>
      <c r="E188" s="650" t="s">
        <v>2872</v>
      </c>
      <c r="F188" s="653"/>
      <c r="G188" s="653"/>
      <c r="H188" s="666">
        <v>0</v>
      </c>
      <c r="I188" s="653">
        <v>6</v>
      </c>
      <c r="J188" s="653">
        <v>17496.96</v>
      </c>
      <c r="K188" s="666">
        <v>1</v>
      </c>
      <c r="L188" s="653">
        <v>6</v>
      </c>
      <c r="M188" s="654">
        <v>17496.96</v>
      </c>
    </row>
    <row r="189" spans="1:13" ht="14.4" customHeight="1" x14ac:dyDescent="0.3">
      <c r="A189" s="649" t="s">
        <v>3641</v>
      </c>
      <c r="B189" s="650" t="s">
        <v>3542</v>
      </c>
      <c r="C189" s="650" t="s">
        <v>2854</v>
      </c>
      <c r="D189" s="650" t="s">
        <v>3547</v>
      </c>
      <c r="E189" s="650" t="s">
        <v>3548</v>
      </c>
      <c r="F189" s="653"/>
      <c r="G189" s="653"/>
      <c r="H189" s="666">
        <v>0</v>
      </c>
      <c r="I189" s="653">
        <v>1</v>
      </c>
      <c r="J189" s="653">
        <v>146.99</v>
      </c>
      <c r="K189" s="666">
        <v>1</v>
      </c>
      <c r="L189" s="653">
        <v>1</v>
      </c>
      <c r="M189" s="654">
        <v>146.99</v>
      </c>
    </row>
    <row r="190" spans="1:13" ht="14.4" customHeight="1" x14ac:dyDescent="0.3">
      <c r="A190" s="649" t="s">
        <v>3641</v>
      </c>
      <c r="B190" s="650" t="s">
        <v>3429</v>
      </c>
      <c r="C190" s="650" t="s">
        <v>4499</v>
      </c>
      <c r="D190" s="650" t="s">
        <v>4500</v>
      </c>
      <c r="E190" s="650" t="s">
        <v>4501</v>
      </c>
      <c r="F190" s="653">
        <v>1</v>
      </c>
      <c r="G190" s="653">
        <v>31.43</v>
      </c>
      <c r="H190" s="666">
        <v>1</v>
      </c>
      <c r="I190" s="653"/>
      <c r="J190" s="653"/>
      <c r="K190" s="666">
        <v>0</v>
      </c>
      <c r="L190" s="653">
        <v>1</v>
      </c>
      <c r="M190" s="654">
        <v>31.43</v>
      </c>
    </row>
    <row r="191" spans="1:13" ht="14.4" customHeight="1" x14ac:dyDescent="0.3">
      <c r="A191" s="649" t="s">
        <v>3641</v>
      </c>
      <c r="B191" s="650" t="s">
        <v>3430</v>
      </c>
      <c r="C191" s="650" t="s">
        <v>3694</v>
      </c>
      <c r="D191" s="650" t="s">
        <v>1083</v>
      </c>
      <c r="E191" s="650" t="s">
        <v>1084</v>
      </c>
      <c r="F191" s="653"/>
      <c r="G191" s="653"/>
      <c r="H191" s="666"/>
      <c r="I191" s="653">
        <v>1</v>
      </c>
      <c r="J191" s="653">
        <v>0</v>
      </c>
      <c r="K191" s="666"/>
      <c r="L191" s="653">
        <v>1</v>
      </c>
      <c r="M191" s="654">
        <v>0</v>
      </c>
    </row>
    <row r="192" spans="1:13" ht="14.4" customHeight="1" x14ac:dyDescent="0.3">
      <c r="A192" s="649" t="s">
        <v>3641</v>
      </c>
      <c r="B192" s="650" t="s">
        <v>3430</v>
      </c>
      <c r="C192" s="650" t="s">
        <v>4485</v>
      </c>
      <c r="D192" s="650" t="s">
        <v>4486</v>
      </c>
      <c r="E192" s="650" t="s">
        <v>1088</v>
      </c>
      <c r="F192" s="653">
        <v>2</v>
      </c>
      <c r="G192" s="653">
        <v>162.41999999999999</v>
      </c>
      <c r="H192" s="666">
        <v>1</v>
      </c>
      <c r="I192" s="653"/>
      <c r="J192" s="653"/>
      <c r="K192" s="666">
        <v>0</v>
      </c>
      <c r="L192" s="653">
        <v>2</v>
      </c>
      <c r="M192" s="654">
        <v>162.41999999999999</v>
      </c>
    </row>
    <row r="193" spans="1:13" ht="14.4" customHeight="1" x14ac:dyDescent="0.3">
      <c r="A193" s="649" t="s">
        <v>3641</v>
      </c>
      <c r="B193" s="650" t="s">
        <v>3430</v>
      </c>
      <c r="C193" s="650" t="s">
        <v>4487</v>
      </c>
      <c r="D193" s="650" t="s">
        <v>4488</v>
      </c>
      <c r="E193" s="650" t="s">
        <v>1084</v>
      </c>
      <c r="F193" s="653">
        <v>2</v>
      </c>
      <c r="G193" s="653">
        <v>121.84</v>
      </c>
      <c r="H193" s="666">
        <v>1</v>
      </c>
      <c r="I193" s="653"/>
      <c r="J193" s="653"/>
      <c r="K193" s="666">
        <v>0</v>
      </c>
      <c r="L193" s="653">
        <v>2</v>
      </c>
      <c r="M193" s="654">
        <v>121.84</v>
      </c>
    </row>
    <row r="194" spans="1:13" ht="14.4" customHeight="1" x14ac:dyDescent="0.3">
      <c r="A194" s="649" t="s">
        <v>3641</v>
      </c>
      <c r="B194" s="650" t="s">
        <v>3436</v>
      </c>
      <c r="C194" s="650" t="s">
        <v>2892</v>
      </c>
      <c r="D194" s="650" t="s">
        <v>3552</v>
      </c>
      <c r="E194" s="650" t="s">
        <v>1084</v>
      </c>
      <c r="F194" s="653"/>
      <c r="G194" s="653"/>
      <c r="H194" s="666">
        <v>0</v>
      </c>
      <c r="I194" s="653">
        <v>1</v>
      </c>
      <c r="J194" s="653">
        <v>67.42</v>
      </c>
      <c r="K194" s="666">
        <v>1</v>
      </c>
      <c r="L194" s="653">
        <v>1</v>
      </c>
      <c r="M194" s="654">
        <v>67.42</v>
      </c>
    </row>
    <row r="195" spans="1:13" ht="14.4" customHeight="1" x14ac:dyDescent="0.3">
      <c r="A195" s="649" t="s">
        <v>3641</v>
      </c>
      <c r="B195" s="650" t="s">
        <v>5595</v>
      </c>
      <c r="C195" s="650" t="s">
        <v>4622</v>
      </c>
      <c r="D195" s="650" t="s">
        <v>4623</v>
      </c>
      <c r="E195" s="650" t="s">
        <v>916</v>
      </c>
      <c r="F195" s="653"/>
      <c r="G195" s="653"/>
      <c r="H195" s="666">
        <v>0</v>
      </c>
      <c r="I195" s="653">
        <v>3</v>
      </c>
      <c r="J195" s="653">
        <v>507.81000000000006</v>
      </c>
      <c r="K195" s="666">
        <v>1</v>
      </c>
      <c r="L195" s="653">
        <v>3</v>
      </c>
      <c r="M195" s="654">
        <v>507.81000000000006</v>
      </c>
    </row>
    <row r="196" spans="1:13" ht="14.4" customHeight="1" x14ac:dyDescent="0.3">
      <c r="A196" s="649" t="s">
        <v>3641</v>
      </c>
      <c r="B196" s="650" t="s">
        <v>3440</v>
      </c>
      <c r="C196" s="650" t="s">
        <v>4235</v>
      </c>
      <c r="D196" s="650" t="s">
        <v>1960</v>
      </c>
      <c r="E196" s="650" t="s">
        <v>1756</v>
      </c>
      <c r="F196" s="653"/>
      <c r="G196" s="653"/>
      <c r="H196" s="666">
        <v>0</v>
      </c>
      <c r="I196" s="653">
        <v>1</v>
      </c>
      <c r="J196" s="653">
        <v>71.86</v>
      </c>
      <c r="K196" s="666">
        <v>1</v>
      </c>
      <c r="L196" s="653">
        <v>1</v>
      </c>
      <c r="M196" s="654">
        <v>71.86</v>
      </c>
    </row>
    <row r="197" spans="1:13" ht="14.4" customHeight="1" x14ac:dyDescent="0.3">
      <c r="A197" s="649" t="s">
        <v>3641</v>
      </c>
      <c r="B197" s="650" t="s">
        <v>3440</v>
      </c>
      <c r="C197" s="650" t="s">
        <v>4581</v>
      </c>
      <c r="D197" s="650" t="s">
        <v>4582</v>
      </c>
      <c r="E197" s="650" t="s">
        <v>1756</v>
      </c>
      <c r="F197" s="653">
        <v>1</v>
      </c>
      <c r="G197" s="653">
        <v>0</v>
      </c>
      <c r="H197" s="666"/>
      <c r="I197" s="653"/>
      <c r="J197" s="653"/>
      <c r="K197" s="666"/>
      <c r="L197" s="653">
        <v>1</v>
      </c>
      <c r="M197" s="654">
        <v>0</v>
      </c>
    </row>
    <row r="198" spans="1:13" ht="14.4" customHeight="1" x14ac:dyDescent="0.3">
      <c r="A198" s="649" t="s">
        <v>3641</v>
      </c>
      <c r="B198" s="650" t="s">
        <v>3440</v>
      </c>
      <c r="C198" s="650" t="s">
        <v>4578</v>
      </c>
      <c r="D198" s="650" t="s">
        <v>4579</v>
      </c>
      <c r="E198" s="650" t="s">
        <v>4580</v>
      </c>
      <c r="F198" s="653"/>
      <c r="G198" s="653"/>
      <c r="H198" s="666"/>
      <c r="I198" s="653">
        <v>1</v>
      </c>
      <c r="J198" s="653">
        <v>0</v>
      </c>
      <c r="K198" s="666"/>
      <c r="L198" s="653">
        <v>1</v>
      </c>
      <c r="M198" s="654">
        <v>0</v>
      </c>
    </row>
    <row r="199" spans="1:13" ht="14.4" customHeight="1" x14ac:dyDescent="0.3">
      <c r="A199" s="649" t="s">
        <v>3641</v>
      </c>
      <c r="B199" s="650" t="s">
        <v>3441</v>
      </c>
      <c r="C199" s="650" t="s">
        <v>4644</v>
      </c>
      <c r="D199" s="650" t="s">
        <v>4645</v>
      </c>
      <c r="E199" s="650" t="s">
        <v>1997</v>
      </c>
      <c r="F199" s="653">
        <v>1</v>
      </c>
      <c r="G199" s="653">
        <v>143.71</v>
      </c>
      <c r="H199" s="666">
        <v>1</v>
      </c>
      <c r="I199" s="653"/>
      <c r="J199" s="653"/>
      <c r="K199" s="666">
        <v>0</v>
      </c>
      <c r="L199" s="653">
        <v>1</v>
      </c>
      <c r="M199" s="654">
        <v>143.71</v>
      </c>
    </row>
    <row r="200" spans="1:13" ht="14.4" customHeight="1" x14ac:dyDescent="0.3">
      <c r="A200" s="649" t="s">
        <v>3641</v>
      </c>
      <c r="B200" s="650" t="s">
        <v>3442</v>
      </c>
      <c r="C200" s="650" t="s">
        <v>4584</v>
      </c>
      <c r="D200" s="650" t="s">
        <v>4585</v>
      </c>
      <c r="E200" s="650" t="s">
        <v>1224</v>
      </c>
      <c r="F200" s="653">
        <v>1</v>
      </c>
      <c r="G200" s="653">
        <v>0</v>
      </c>
      <c r="H200" s="666"/>
      <c r="I200" s="653"/>
      <c r="J200" s="653"/>
      <c r="K200" s="666"/>
      <c r="L200" s="653">
        <v>1</v>
      </c>
      <c r="M200" s="654">
        <v>0</v>
      </c>
    </row>
    <row r="201" spans="1:13" ht="14.4" customHeight="1" x14ac:dyDescent="0.3">
      <c r="A201" s="649" t="s">
        <v>3641</v>
      </c>
      <c r="B201" s="650" t="s">
        <v>3445</v>
      </c>
      <c r="C201" s="650" t="s">
        <v>2896</v>
      </c>
      <c r="D201" s="650" t="s">
        <v>2897</v>
      </c>
      <c r="E201" s="650" t="s">
        <v>3560</v>
      </c>
      <c r="F201" s="653"/>
      <c r="G201" s="653"/>
      <c r="H201" s="666">
        <v>0</v>
      </c>
      <c r="I201" s="653">
        <v>1</v>
      </c>
      <c r="J201" s="653">
        <v>193.77</v>
      </c>
      <c r="K201" s="666">
        <v>1</v>
      </c>
      <c r="L201" s="653">
        <v>1</v>
      </c>
      <c r="M201" s="654">
        <v>193.77</v>
      </c>
    </row>
    <row r="202" spans="1:13" ht="14.4" customHeight="1" x14ac:dyDescent="0.3">
      <c r="A202" s="649" t="s">
        <v>3641</v>
      </c>
      <c r="B202" s="650" t="s">
        <v>3446</v>
      </c>
      <c r="C202" s="650" t="s">
        <v>4382</v>
      </c>
      <c r="D202" s="650" t="s">
        <v>4383</v>
      </c>
      <c r="E202" s="650" t="s">
        <v>4384</v>
      </c>
      <c r="F202" s="653">
        <v>1</v>
      </c>
      <c r="G202" s="653">
        <v>547.16999999999996</v>
      </c>
      <c r="H202" s="666">
        <v>1</v>
      </c>
      <c r="I202" s="653"/>
      <c r="J202" s="653"/>
      <c r="K202" s="666">
        <v>0</v>
      </c>
      <c r="L202" s="653">
        <v>1</v>
      </c>
      <c r="M202" s="654">
        <v>547.16999999999996</v>
      </c>
    </row>
    <row r="203" spans="1:13" ht="14.4" customHeight="1" x14ac:dyDescent="0.3">
      <c r="A203" s="649" t="s">
        <v>3641</v>
      </c>
      <c r="B203" s="650" t="s">
        <v>3562</v>
      </c>
      <c r="C203" s="650" t="s">
        <v>4373</v>
      </c>
      <c r="D203" s="650" t="s">
        <v>2321</v>
      </c>
      <c r="E203" s="650" t="s">
        <v>4374</v>
      </c>
      <c r="F203" s="653"/>
      <c r="G203" s="653"/>
      <c r="H203" s="666">
        <v>0</v>
      </c>
      <c r="I203" s="653">
        <v>1</v>
      </c>
      <c r="J203" s="653">
        <v>65.069999999999993</v>
      </c>
      <c r="K203" s="666">
        <v>1</v>
      </c>
      <c r="L203" s="653">
        <v>1</v>
      </c>
      <c r="M203" s="654">
        <v>65.069999999999993</v>
      </c>
    </row>
    <row r="204" spans="1:13" ht="14.4" customHeight="1" x14ac:dyDescent="0.3">
      <c r="A204" s="649" t="s">
        <v>3641</v>
      </c>
      <c r="B204" s="650" t="s">
        <v>3452</v>
      </c>
      <c r="C204" s="650" t="s">
        <v>2175</v>
      </c>
      <c r="D204" s="650" t="s">
        <v>3453</v>
      </c>
      <c r="E204" s="650" t="s">
        <v>3454</v>
      </c>
      <c r="F204" s="653"/>
      <c r="G204" s="653"/>
      <c r="H204" s="666">
        <v>0</v>
      </c>
      <c r="I204" s="653">
        <v>1</v>
      </c>
      <c r="J204" s="653">
        <v>156.86000000000001</v>
      </c>
      <c r="K204" s="666">
        <v>1</v>
      </c>
      <c r="L204" s="653">
        <v>1</v>
      </c>
      <c r="M204" s="654">
        <v>156.86000000000001</v>
      </c>
    </row>
    <row r="205" spans="1:13" ht="14.4" customHeight="1" x14ac:dyDescent="0.3">
      <c r="A205" s="649" t="s">
        <v>3641</v>
      </c>
      <c r="B205" s="650" t="s">
        <v>3452</v>
      </c>
      <c r="C205" s="650" t="s">
        <v>4489</v>
      </c>
      <c r="D205" s="650" t="s">
        <v>4490</v>
      </c>
      <c r="E205" s="650" t="s">
        <v>4491</v>
      </c>
      <c r="F205" s="653">
        <v>1</v>
      </c>
      <c r="G205" s="653">
        <v>0</v>
      </c>
      <c r="H205" s="666"/>
      <c r="I205" s="653"/>
      <c r="J205" s="653"/>
      <c r="K205" s="666"/>
      <c r="L205" s="653">
        <v>1</v>
      </c>
      <c r="M205" s="654">
        <v>0</v>
      </c>
    </row>
    <row r="206" spans="1:13" ht="14.4" customHeight="1" x14ac:dyDescent="0.3">
      <c r="A206" s="649" t="s">
        <v>3641</v>
      </c>
      <c r="B206" s="650" t="s">
        <v>3457</v>
      </c>
      <c r="C206" s="650" t="s">
        <v>2252</v>
      </c>
      <c r="D206" s="650" t="s">
        <v>2253</v>
      </c>
      <c r="E206" s="650" t="s">
        <v>3458</v>
      </c>
      <c r="F206" s="653"/>
      <c r="G206" s="653"/>
      <c r="H206" s="666">
        <v>0</v>
      </c>
      <c r="I206" s="653">
        <v>1</v>
      </c>
      <c r="J206" s="653">
        <v>116.8</v>
      </c>
      <c r="K206" s="666">
        <v>1</v>
      </c>
      <c r="L206" s="653">
        <v>1</v>
      </c>
      <c r="M206" s="654">
        <v>116.8</v>
      </c>
    </row>
    <row r="207" spans="1:13" ht="14.4" customHeight="1" x14ac:dyDescent="0.3">
      <c r="A207" s="649" t="s">
        <v>3641</v>
      </c>
      <c r="B207" s="650" t="s">
        <v>3457</v>
      </c>
      <c r="C207" s="650" t="s">
        <v>4220</v>
      </c>
      <c r="D207" s="650" t="s">
        <v>4221</v>
      </c>
      <c r="E207" s="650" t="s">
        <v>4222</v>
      </c>
      <c r="F207" s="653"/>
      <c r="G207" s="653"/>
      <c r="H207" s="666">
        <v>0</v>
      </c>
      <c r="I207" s="653">
        <v>2</v>
      </c>
      <c r="J207" s="653">
        <v>175.2</v>
      </c>
      <c r="K207" s="666">
        <v>1</v>
      </c>
      <c r="L207" s="653">
        <v>2</v>
      </c>
      <c r="M207" s="654">
        <v>175.2</v>
      </c>
    </row>
    <row r="208" spans="1:13" ht="14.4" customHeight="1" x14ac:dyDescent="0.3">
      <c r="A208" s="649" t="s">
        <v>3641</v>
      </c>
      <c r="B208" s="650" t="s">
        <v>3566</v>
      </c>
      <c r="C208" s="650" t="s">
        <v>3073</v>
      </c>
      <c r="D208" s="650" t="s">
        <v>3074</v>
      </c>
      <c r="E208" s="650" t="s">
        <v>3567</v>
      </c>
      <c r="F208" s="653"/>
      <c r="G208" s="653"/>
      <c r="H208" s="666">
        <v>0</v>
      </c>
      <c r="I208" s="653">
        <v>4</v>
      </c>
      <c r="J208" s="653">
        <v>279.44</v>
      </c>
      <c r="K208" s="666">
        <v>1</v>
      </c>
      <c r="L208" s="653">
        <v>4</v>
      </c>
      <c r="M208" s="654">
        <v>279.44</v>
      </c>
    </row>
    <row r="209" spans="1:13" ht="14.4" customHeight="1" x14ac:dyDescent="0.3">
      <c r="A209" s="649" t="s">
        <v>3641</v>
      </c>
      <c r="B209" s="650" t="s">
        <v>5589</v>
      </c>
      <c r="C209" s="650" t="s">
        <v>4218</v>
      </c>
      <c r="D209" s="650" t="s">
        <v>4217</v>
      </c>
      <c r="E209" s="650" t="s">
        <v>2831</v>
      </c>
      <c r="F209" s="653"/>
      <c r="G209" s="653"/>
      <c r="H209" s="666">
        <v>0</v>
      </c>
      <c r="I209" s="653">
        <v>1</v>
      </c>
      <c r="J209" s="653">
        <v>10256.77</v>
      </c>
      <c r="K209" s="666">
        <v>1</v>
      </c>
      <c r="L209" s="653">
        <v>1</v>
      </c>
      <c r="M209" s="654">
        <v>10256.77</v>
      </c>
    </row>
    <row r="210" spans="1:13" ht="14.4" customHeight="1" x14ac:dyDescent="0.3">
      <c r="A210" s="649" t="s">
        <v>3641</v>
      </c>
      <c r="B210" s="650" t="s">
        <v>3569</v>
      </c>
      <c r="C210" s="650" t="s">
        <v>4082</v>
      </c>
      <c r="D210" s="650" t="s">
        <v>3571</v>
      </c>
      <c r="E210" s="650" t="s">
        <v>2008</v>
      </c>
      <c r="F210" s="653"/>
      <c r="G210" s="653"/>
      <c r="H210" s="666">
        <v>0</v>
      </c>
      <c r="I210" s="653">
        <v>26</v>
      </c>
      <c r="J210" s="653">
        <v>3242.4000000000005</v>
      </c>
      <c r="K210" s="666">
        <v>1</v>
      </c>
      <c r="L210" s="653">
        <v>26</v>
      </c>
      <c r="M210" s="654">
        <v>3242.4000000000005</v>
      </c>
    </row>
    <row r="211" spans="1:13" ht="14.4" customHeight="1" x14ac:dyDescent="0.3">
      <c r="A211" s="649" t="s">
        <v>3641</v>
      </c>
      <c r="B211" s="650" t="s">
        <v>3569</v>
      </c>
      <c r="C211" s="650" t="s">
        <v>3003</v>
      </c>
      <c r="D211" s="650" t="s">
        <v>3571</v>
      </c>
      <c r="E211" s="650" t="s">
        <v>3572</v>
      </c>
      <c r="F211" s="653"/>
      <c r="G211" s="653"/>
      <c r="H211" s="666">
        <v>0</v>
      </c>
      <c r="I211" s="653">
        <v>1</v>
      </c>
      <c r="J211" s="653">
        <v>514.67999999999995</v>
      </c>
      <c r="K211" s="666">
        <v>1</v>
      </c>
      <c r="L211" s="653">
        <v>1</v>
      </c>
      <c r="M211" s="654">
        <v>514.67999999999995</v>
      </c>
    </row>
    <row r="212" spans="1:13" ht="14.4" customHeight="1" x14ac:dyDescent="0.3">
      <c r="A212" s="649" t="s">
        <v>3641</v>
      </c>
      <c r="B212" s="650" t="s">
        <v>3488</v>
      </c>
      <c r="C212" s="650" t="s">
        <v>3926</v>
      </c>
      <c r="D212" s="650" t="s">
        <v>3927</v>
      </c>
      <c r="E212" s="650" t="s">
        <v>3518</v>
      </c>
      <c r="F212" s="653"/>
      <c r="G212" s="653"/>
      <c r="H212" s="666">
        <v>0</v>
      </c>
      <c r="I212" s="653">
        <v>4</v>
      </c>
      <c r="J212" s="653">
        <v>865.16</v>
      </c>
      <c r="K212" s="666">
        <v>1</v>
      </c>
      <c r="L212" s="653">
        <v>4</v>
      </c>
      <c r="M212" s="654">
        <v>865.16</v>
      </c>
    </row>
    <row r="213" spans="1:13" ht="14.4" customHeight="1" x14ac:dyDescent="0.3">
      <c r="A213" s="649" t="s">
        <v>3641</v>
      </c>
      <c r="B213" s="650" t="s">
        <v>3489</v>
      </c>
      <c r="C213" s="650" t="s">
        <v>2121</v>
      </c>
      <c r="D213" s="650" t="s">
        <v>2122</v>
      </c>
      <c r="E213" s="650" t="s">
        <v>3490</v>
      </c>
      <c r="F213" s="653"/>
      <c r="G213" s="653"/>
      <c r="H213" s="666">
        <v>0</v>
      </c>
      <c r="I213" s="653">
        <v>145</v>
      </c>
      <c r="J213" s="653">
        <v>116664.1</v>
      </c>
      <c r="K213" s="666">
        <v>1</v>
      </c>
      <c r="L213" s="653">
        <v>145</v>
      </c>
      <c r="M213" s="654">
        <v>116664.1</v>
      </c>
    </row>
    <row r="214" spans="1:13" ht="14.4" customHeight="1" x14ac:dyDescent="0.3">
      <c r="A214" s="649" t="s">
        <v>3641</v>
      </c>
      <c r="B214" s="650" t="s">
        <v>5596</v>
      </c>
      <c r="C214" s="650" t="s">
        <v>4526</v>
      </c>
      <c r="D214" s="650" t="s">
        <v>4527</v>
      </c>
      <c r="E214" s="650" t="s">
        <v>4528</v>
      </c>
      <c r="F214" s="653"/>
      <c r="G214" s="653"/>
      <c r="H214" s="666">
        <v>0</v>
      </c>
      <c r="I214" s="653">
        <v>14</v>
      </c>
      <c r="J214" s="653">
        <v>11264.12</v>
      </c>
      <c r="K214" s="666">
        <v>1</v>
      </c>
      <c r="L214" s="653">
        <v>14</v>
      </c>
      <c r="M214" s="654">
        <v>11264.12</v>
      </c>
    </row>
    <row r="215" spans="1:13" ht="14.4" customHeight="1" x14ac:dyDescent="0.3">
      <c r="A215" s="649" t="s">
        <v>3641</v>
      </c>
      <c r="B215" s="650" t="s">
        <v>3492</v>
      </c>
      <c r="C215" s="650" t="s">
        <v>1848</v>
      </c>
      <c r="D215" s="650" t="s">
        <v>1849</v>
      </c>
      <c r="E215" s="650" t="s">
        <v>1774</v>
      </c>
      <c r="F215" s="653"/>
      <c r="G215" s="653"/>
      <c r="H215" s="666">
        <v>0</v>
      </c>
      <c r="I215" s="653">
        <v>6</v>
      </c>
      <c r="J215" s="653">
        <v>579.78</v>
      </c>
      <c r="K215" s="666">
        <v>1</v>
      </c>
      <c r="L215" s="653">
        <v>6</v>
      </c>
      <c r="M215" s="654">
        <v>579.78</v>
      </c>
    </row>
    <row r="216" spans="1:13" ht="14.4" customHeight="1" x14ac:dyDescent="0.3">
      <c r="A216" s="649" t="s">
        <v>3641</v>
      </c>
      <c r="B216" s="650" t="s">
        <v>3492</v>
      </c>
      <c r="C216" s="650" t="s">
        <v>4603</v>
      </c>
      <c r="D216" s="650" t="s">
        <v>4247</v>
      </c>
      <c r="E216" s="650" t="s">
        <v>4604</v>
      </c>
      <c r="F216" s="653">
        <v>1</v>
      </c>
      <c r="G216" s="653">
        <v>0</v>
      </c>
      <c r="H216" s="666"/>
      <c r="I216" s="653"/>
      <c r="J216" s="653"/>
      <c r="K216" s="666"/>
      <c r="L216" s="653">
        <v>1</v>
      </c>
      <c r="M216" s="654">
        <v>0</v>
      </c>
    </row>
    <row r="217" spans="1:13" ht="14.4" customHeight="1" x14ac:dyDescent="0.3">
      <c r="A217" s="649" t="s">
        <v>3641</v>
      </c>
      <c r="B217" s="650" t="s">
        <v>3492</v>
      </c>
      <c r="C217" s="650" t="s">
        <v>4246</v>
      </c>
      <c r="D217" s="650" t="s">
        <v>4247</v>
      </c>
      <c r="E217" s="650" t="s">
        <v>4248</v>
      </c>
      <c r="F217" s="653">
        <v>8</v>
      </c>
      <c r="G217" s="653">
        <v>773.04</v>
      </c>
      <c r="H217" s="666">
        <v>1</v>
      </c>
      <c r="I217" s="653"/>
      <c r="J217" s="653"/>
      <c r="K217" s="666">
        <v>0</v>
      </c>
      <c r="L217" s="653">
        <v>8</v>
      </c>
      <c r="M217" s="654">
        <v>773.04</v>
      </c>
    </row>
    <row r="218" spans="1:13" ht="14.4" customHeight="1" x14ac:dyDescent="0.3">
      <c r="A218" s="649" t="s">
        <v>3641</v>
      </c>
      <c r="B218" s="650" t="s">
        <v>3492</v>
      </c>
      <c r="C218" s="650" t="s">
        <v>4605</v>
      </c>
      <c r="D218" s="650" t="s">
        <v>1849</v>
      </c>
      <c r="E218" s="650" t="s">
        <v>4606</v>
      </c>
      <c r="F218" s="653">
        <v>3</v>
      </c>
      <c r="G218" s="653">
        <v>0</v>
      </c>
      <c r="H218" s="666"/>
      <c r="I218" s="653"/>
      <c r="J218" s="653"/>
      <c r="K218" s="666"/>
      <c r="L218" s="653">
        <v>3</v>
      </c>
      <c r="M218" s="654">
        <v>0</v>
      </c>
    </row>
    <row r="219" spans="1:13" ht="14.4" customHeight="1" x14ac:dyDescent="0.3">
      <c r="A219" s="649" t="s">
        <v>3641</v>
      </c>
      <c r="B219" s="650" t="s">
        <v>3494</v>
      </c>
      <c r="C219" s="650" t="s">
        <v>4480</v>
      </c>
      <c r="D219" s="650" t="s">
        <v>1061</v>
      </c>
      <c r="E219" s="650" t="s">
        <v>2518</v>
      </c>
      <c r="F219" s="653">
        <v>1</v>
      </c>
      <c r="G219" s="653">
        <v>0</v>
      </c>
      <c r="H219" s="666"/>
      <c r="I219" s="653"/>
      <c r="J219" s="653"/>
      <c r="K219" s="666"/>
      <c r="L219" s="653">
        <v>1</v>
      </c>
      <c r="M219" s="654">
        <v>0</v>
      </c>
    </row>
    <row r="220" spans="1:13" ht="14.4" customHeight="1" x14ac:dyDescent="0.3">
      <c r="A220" s="649" t="s">
        <v>3641</v>
      </c>
      <c r="B220" s="650" t="s">
        <v>5597</v>
      </c>
      <c r="C220" s="650" t="s">
        <v>4567</v>
      </c>
      <c r="D220" s="650" t="s">
        <v>4568</v>
      </c>
      <c r="E220" s="650" t="s">
        <v>4569</v>
      </c>
      <c r="F220" s="653">
        <v>1</v>
      </c>
      <c r="G220" s="653">
        <v>694.04</v>
      </c>
      <c r="H220" s="666">
        <v>1</v>
      </c>
      <c r="I220" s="653"/>
      <c r="J220" s="653"/>
      <c r="K220" s="666">
        <v>0</v>
      </c>
      <c r="L220" s="653">
        <v>1</v>
      </c>
      <c r="M220" s="654">
        <v>694.04</v>
      </c>
    </row>
    <row r="221" spans="1:13" ht="14.4" customHeight="1" x14ac:dyDescent="0.3">
      <c r="A221" s="649" t="s">
        <v>3641</v>
      </c>
      <c r="B221" s="650" t="s">
        <v>5594</v>
      </c>
      <c r="C221" s="650" t="s">
        <v>3931</v>
      </c>
      <c r="D221" s="650" t="s">
        <v>3932</v>
      </c>
      <c r="E221" s="650" t="s">
        <v>3933</v>
      </c>
      <c r="F221" s="653"/>
      <c r="G221" s="653"/>
      <c r="H221" s="666">
        <v>0</v>
      </c>
      <c r="I221" s="653">
        <v>15</v>
      </c>
      <c r="J221" s="653">
        <v>14055.779999999999</v>
      </c>
      <c r="K221" s="666">
        <v>1</v>
      </c>
      <c r="L221" s="653">
        <v>15</v>
      </c>
      <c r="M221" s="654">
        <v>14055.779999999999</v>
      </c>
    </row>
    <row r="222" spans="1:13" ht="14.4" customHeight="1" x14ac:dyDescent="0.3">
      <c r="A222" s="649" t="s">
        <v>3641</v>
      </c>
      <c r="B222" s="650" t="s">
        <v>5594</v>
      </c>
      <c r="C222" s="650" t="s">
        <v>3851</v>
      </c>
      <c r="D222" s="650" t="s">
        <v>3852</v>
      </c>
      <c r="E222" s="650" t="s">
        <v>3853</v>
      </c>
      <c r="F222" s="653"/>
      <c r="G222" s="653"/>
      <c r="H222" s="666">
        <v>0</v>
      </c>
      <c r="I222" s="653">
        <v>9</v>
      </c>
      <c r="J222" s="653">
        <v>12354.36</v>
      </c>
      <c r="K222" s="666">
        <v>1</v>
      </c>
      <c r="L222" s="653">
        <v>9</v>
      </c>
      <c r="M222" s="654">
        <v>12354.36</v>
      </c>
    </row>
    <row r="223" spans="1:13" ht="14.4" customHeight="1" x14ac:dyDescent="0.3">
      <c r="A223" s="649" t="s">
        <v>3641</v>
      </c>
      <c r="B223" s="650" t="s">
        <v>5594</v>
      </c>
      <c r="C223" s="650" t="s">
        <v>4503</v>
      </c>
      <c r="D223" s="650" t="s">
        <v>4504</v>
      </c>
      <c r="E223" s="650" t="s">
        <v>4505</v>
      </c>
      <c r="F223" s="653"/>
      <c r="G223" s="653"/>
      <c r="H223" s="666">
        <v>0</v>
      </c>
      <c r="I223" s="653">
        <v>4</v>
      </c>
      <c r="J223" s="653">
        <v>6409.8</v>
      </c>
      <c r="K223" s="666">
        <v>1</v>
      </c>
      <c r="L223" s="653">
        <v>4</v>
      </c>
      <c r="M223" s="654">
        <v>6409.8</v>
      </c>
    </row>
    <row r="224" spans="1:13" ht="14.4" customHeight="1" x14ac:dyDescent="0.3">
      <c r="A224" s="649" t="s">
        <v>3641</v>
      </c>
      <c r="B224" s="650" t="s">
        <v>3497</v>
      </c>
      <c r="C224" s="650" t="s">
        <v>4649</v>
      </c>
      <c r="D224" s="650" t="s">
        <v>4650</v>
      </c>
      <c r="E224" s="650" t="s">
        <v>4651</v>
      </c>
      <c r="F224" s="653">
        <v>2</v>
      </c>
      <c r="G224" s="653">
        <v>392.92</v>
      </c>
      <c r="H224" s="666">
        <v>1</v>
      </c>
      <c r="I224" s="653"/>
      <c r="J224" s="653"/>
      <c r="K224" s="666">
        <v>0</v>
      </c>
      <c r="L224" s="653">
        <v>2</v>
      </c>
      <c r="M224" s="654">
        <v>392.92</v>
      </c>
    </row>
    <row r="225" spans="1:13" ht="14.4" customHeight="1" x14ac:dyDescent="0.3">
      <c r="A225" s="649" t="s">
        <v>3641</v>
      </c>
      <c r="B225" s="650" t="s">
        <v>3497</v>
      </c>
      <c r="C225" s="650" t="s">
        <v>1894</v>
      </c>
      <c r="D225" s="650" t="s">
        <v>1895</v>
      </c>
      <c r="E225" s="650" t="s">
        <v>3498</v>
      </c>
      <c r="F225" s="653"/>
      <c r="G225" s="653"/>
      <c r="H225" s="666">
        <v>0</v>
      </c>
      <c r="I225" s="653">
        <v>6</v>
      </c>
      <c r="J225" s="653">
        <v>884.16000000000008</v>
      </c>
      <c r="K225" s="666">
        <v>1</v>
      </c>
      <c r="L225" s="653">
        <v>6</v>
      </c>
      <c r="M225" s="654">
        <v>884.16000000000008</v>
      </c>
    </row>
    <row r="226" spans="1:13" ht="14.4" customHeight="1" x14ac:dyDescent="0.3">
      <c r="A226" s="649" t="s">
        <v>3641</v>
      </c>
      <c r="B226" s="650" t="s">
        <v>3497</v>
      </c>
      <c r="C226" s="650" t="s">
        <v>2082</v>
      </c>
      <c r="D226" s="650" t="s">
        <v>2083</v>
      </c>
      <c r="E226" s="650" t="s">
        <v>1472</v>
      </c>
      <c r="F226" s="653"/>
      <c r="G226" s="653"/>
      <c r="H226" s="666">
        <v>0</v>
      </c>
      <c r="I226" s="653">
        <v>2</v>
      </c>
      <c r="J226" s="653">
        <v>392.92</v>
      </c>
      <c r="K226" s="666">
        <v>1</v>
      </c>
      <c r="L226" s="653">
        <v>2</v>
      </c>
      <c r="M226" s="654">
        <v>392.92</v>
      </c>
    </row>
    <row r="227" spans="1:13" ht="14.4" customHeight="1" x14ac:dyDescent="0.3">
      <c r="A227" s="649" t="s">
        <v>3641</v>
      </c>
      <c r="B227" s="650" t="s">
        <v>3497</v>
      </c>
      <c r="C227" s="650" t="s">
        <v>4083</v>
      </c>
      <c r="D227" s="650" t="s">
        <v>2036</v>
      </c>
      <c r="E227" s="650" t="s">
        <v>4084</v>
      </c>
      <c r="F227" s="653"/>
      <c r="G227" s="653"/>
      <c r="H227" s="666">
        <v>0</v>
      </c>
      <c r="I227" s="653">
        <v>1</v>
      </c>
      <c r="J227" s="653">
        <v>314.33999999999997</v>
      </c>
      <c r="K227" s="666">
        <v>1</v>
      </c>
      <c r="L227" s="653">
        <v>1</v>
      </c>
      <c r="M227" s="654">
        <v>314.33999999999997</v>
      </c>
    </row>
    <row r="228" spans="1:13" ht="14.4" customHeight="1" x14ac:dyDescent="0.3">
      <c r="A228" s="649" t="s">
        <v>3641</v>
      </c>
      <c r="B228" s="650" t="s">
        <v>3500</v>
      </c>
      <c r="C228" s="650" t="s">
        <v>2970</v>
      </c>
      <c r="D228" s="650" t="s">
        <v>3573</v>
      </c>
      <c r="E228" s="650" t="s">
        <v>3574</v>
      </c>
      <c r="F228" s="653"/>
      <c r="G228" s="653"/>
      <c r="H228" s="666">
        <v>0</v>
      </c>
      <c r="I228" s="653">
        <v>2</v>
      </c>
      <c r="J228" s="653">
        <v>224.62</v>
      </c>
      <c r="K228" s="666">
        <v>1</v>
      </c>
      <c r="L228" s="653">
        <v>2</v>
      </c>
      <c r="M228" s="654">
        <v>224.62</v>
      </c>
    </row>
    <row r="229" spans="1:13" ht="14.4" customHeight="1" x14ac:dyDescent="0.3">
      <c r="A229" s="649" t="s">
        <v>3641</v>
      </c>
      <c r="B229" s="650" t="s">
        <v>3500</v>
      </c>
      <c r="C229" s="650" t="s">
        <v>3860</v>
      </c>
      <c r="D229" s="650" t="s">
        <v>3573</v>
      </c>
      <c r="E229" s="650" t="s">
        <v>3861</v>
      </c>
      <c r="F229" s="653"/>
      <c r="G229" s="653"/>
      <c r="H229" s="666">
        <v>0</v>
      </c>
      <c r="I229" s="653">
        <v>1</v>
      </c>
      <c r="J229" s="653">
        <v>561.54</v>
      </c>
      <c r="K229" s="666">
        <v>1</v>
      </c>
      <c r="L229" s="653">
        <v>1</v>
      </c>
      <c r="M229" s="654">
        <v>561.54</v>
      </c>
    </row>
    <row r="230" spans="1:13" ht="14.4" customHeight="1" x14ac:dyDescent="0.3">
      <c r="A230" s="649" t="s">
        <v>3641</v>
      </c>
      <c r="B230" s="650" t="s">
        <v>3576</v>
      </c>
      <c r="C230" s="650" t="s">
        <v>4309</v>
      </c>
      <c r="D230" s="650" t="s">
        <v>2862</v>
      </c>
      <c r="E230" s="650" t="s">
        <v>4310</v>
      </c>
      <c r="F230" s="653"/>
      <c r="G230" s="653"/>
      <c r="H230" s="666">
        <v>0</v>
      </c>
      <c r="I230" s="653">
        <v>6</v>
      </c>
      <c r="J230" s="653">
        <v>10760.76</v>
      </c>
      <c r="K230" s="666">
        <v>1</v>
      </c>
      <c r="L230" s="653">
        <v>6</v>
      </c>
      <c r="M230" s="654">
        <v>10760.76</v>
      </c>
    </row>
    <row r="231" spans="1:13" ht="14.4" customHeight="1" x14ac:dyDescent="0.3">
      <c r="A231" s="649" t="s">
        <v>3641</v>
      </c>
      <c r="B231" s="650" t="s">
        <v>3503</v>
      </c>
      <c r="C231" s="650" t="s">
        <v>4481</v>
      </c>
      <c r="D231" s="650" t="s">
        <v>4482</v>
      </c>
      <c r="E231" s="650" t="s">
        <v>3509</v>
      </c>
      <c r="F231" s="653">
        <v>1</v>
      </c>
      <c r="G231" s="653">
        <v>10.73</v>
      </c>
      <c r="H231" s="666">
        <v>1</v>
      </c>
      <c r="I231" s="653"/>
      <c r="J231" s="653"/>
      <c r="K231" s="666">
        <v>0</v>
      </c>
      <c r="L231" s="653">
        <v>1</v>
      </c>
      <c r="M231" s="654">
        <v>10.73</v>
      </c>
    </row>
    <row r="232" spans="1:13" ht="14.4" customHeight="1" x14ac:dyDescent="0.3">
      <c r="A232" s="649" t="s">
        <v>3641</v>
      </c>
      <c r="B232" s="650" t="s">
        <v>3503</v>
      </c>
      <c r="C232" s="650" t="s">
        <v>1999</v>
      </c>
      <c r="D232" s="650" t="s">
        <v>3504</v>
      </c>
      <c r="E232" s="650" t="s">
        <v>3505</v>
      </c>
      <c r="F232" s="653"/>
      <c r="G232" s="653"/>
      <c r="H232" s="666">
        <v>0</v>
      </c>
      <c r="I232" s="653">
        <v>2</v>
      </c>
      <c r="J232" s="653">
        <v>32.54</v>
      </c>
      <c r="K232" s="666">
        <v>1</v>
      </c>
      <c r="L232" s="653">
        <v>2</v>
      </c>
      <c r="M232" s="654">
        <v>32.54</v>
      </c>
    </row>
    <row r="233" spans="1:13" ht="14.4" customHeight="1" x14ac:dyDescent="0.3">
      <c r="A233" s="649" t="s">
        <v>3641</v>
      </c>
      <c r="B233" s="650" t="s">
        <v>3503</v>
      </c>
      <c r="C233" s="650" t="s">
        <v>1941</v>
      </c>
      <c r="D233" s="650" t="s">
        <v>3506</v>
      </c>
      <c r="E233" s="650" t="s">
        <v>3507</v>
      </c>
      <c r="F233" s="653"/>
      <c r="G233" s="653"/>
      <c r="H233" s="666">
        <v>0</v>
      </c>
      <c r="I233" s="653">
        <v>3</v>
      </c>
      <c r="J233" s="653">
        <v>20.94</v>
      </c>
      <c r="K233" s="666">
        <v>1</v>
      </c>
      <c r="L233" s="653">
        <v>3</v>
      </c>
      <c r="M233" s="654">
        <v>20.94</v>
      </c>
    </row>
    <row r="234" spans="1:13" ht="14.4" customHeight="1" x14ac:dyDescent="0.3">
      <c r="A234" s="649" t="s">
        <v>3641</v>
      </c>
      <c r="B234" s="650" t="s">
        <v>3503</v>
      </c>
      <c r="C234" s="650" t="s">
        <v>4483</v>
      </c>
      <c r="D234" s="650" t="s">
        <v>4484</v>
      </c>
      <c r="E234" s="650" t="s">
        <v>3507</v>
      </c>
      <c r="F234" s="653">
        <v>3</v>
      </c>
      <c r="G234" s="653">
        <v>16.11</v>
      </c>
      <c r="H234" s="666">
        <v>1</v>
      </c>
      <c r="I234" s="653"/>
      <c r="J234" s="653"/>
      <c r="K234" s="666">
        <v>0</v>
      </c>
      <c r="L234" s="653">
        <v>3</v>
      </c>
      <c r="M234" s="654">
        <v>16.11</v>
      </c>
    </row>
    <row r="235" spans="1:13" ht="14.4" customHeight="1" x14ac:dyDescent="0.3">
      <c r="A235" s="649" t="s">
        <v>3641</v>
      </c>
      <c r="B235" s="650" t="s">
        <v>3513</v>
      </c>
      <c r="C235" s="650" t="s">
        <v>4512</v>
      </c>
      <c r="D235" s="650" t="s">
        <v>2032</v>
      </c>
      <c r="E235" s="650" t="s">
        <v>612</v>
      </c>
      <c r="F235" s="653"/>
      <c r="G235" s="653"/>
      <c r="H235" s="666">
        <v>0</v>
      </c>
      <c r="I235" s="653">
        <v>2</v>
      </c>
      <c r="J235" s="653">
        <v>432.32</v>
      </c>
      <c r="K235" s="666">
        <v>1</v>
      </c>
      <c r="L235" s="653">
        <v>2</v>
      </c>
      <c r="M235" s="654">
        <v>432.32</v>
      </c>
    </row>
    <row r="236" spans="1:13" ht="14.4" customHeight="1" x14ac:dyDescent="0.3">
      <c r="A236" s="649" t="s">
        <v>3641</v>
      </c>
      <c r="B236" s="650" t="s">
        <v>3513</v>
      </c>
      <c r="C236" s="650" t="s">
        <v>2031</v>
      </c>
      <c r="D236" s="650" t="s">
        <v>2032</v>
      </c>
      <c r="E236" s="650" t="s">
        <v>3515</v>
      </c>
      <c r="F236" s="653"/>
      <c r="G236" s="653"/>
      <c r="H236" s="666">
        <v>0</v>
      </c>
      <c r="I236" s="653">
        <v>7</v>
      </c>
      <c r="J236" s="653">
        <v>1513.12</v>
      </c>
      <c r="K236" s="666">
        <v>1</v>
      </c>
      <c r="L236" s="653">
        <v>7</v>
      </c>
      <c r="M236" s="654">
        <v>1513.12</v>
      </c>
    </row>
    <row r="237" spans="1:13" ht="14.4" customHeight="1" x14ac:dyDescent="0.3">
      <c r="A237" s="649" t="s">
        <v>3641</v>
      </c>
      <c r="B237" s="650" t="s">
        <v>3516</v>
      </c>
      <c r="C237" s="650" t="s">
        <v>2038</v>
      </c>
      <c r="D237" s="650" t="s">
        <v>3517</v>
      </c>
      <c r="E237" s="650" t="s">
        <v>3518</v>
      </c>
      <c r="F237" s="653"/>
      <c r="G237" s="653"/>
      <c r="H237" s="666">
        <v>0</v>
      </c>
      <c r="I237" s="653">
        <v>4</v>
      </c>
      <c r="J237" s="653">
        <v>807</v>
      </c>
      <c r="K237" s="666">
        <v>1</v>
      </c>
      <c r="L237" s="653">
        <v>4</v>
      </c>
      <c r="M237" s="654">
        <v>807</v>
      </c>
    </row>
    <row r="238" spans="1:13" ht="14.4" customHeight="1" x14ac:dyDescent="0.3">
      <c r="A238" s="649" t="s">
        <v>3641</v>
      </c>
      <c r="B238" s="650" t="s">
        <v>3519</v>
      </c>
      <c r="C238" s="650" t="s">
        <v>4517</v>
      </c>
      <c r="D238" s="650" t="s">
        <v>4518</v>
      </c>
      <c r="E238" s="650" t="s">
        <v>3843</v>
      </c>
      <c r="F238" s="653">
        <v>4</v>
      </c>
      <c r="G238" s="653">
        <v>867.76</v>
      </c>
      <c r="H238" s="666">
        <v>1</v>
      </c>
      <c r="I238" s="653"/>
      <c r="J238" s="653"/>
      <c r="K238" s="666">
        <v>0</v>
      </c>
      <c r="L238" s="653">
        <v>4</v>
      </c>
      <c r="M238" s="654">
        <v>867.76</v>
      </c>
    </row>
    <row r="239" spans="1:13" ht="14.4" customHeight="1" x14ac:dyDescent="0.3">
      <c r="A239" s="649" t="s">
        <v>3641</v>
      </c>
      <c r="B239" s="650" t="s">
        <v>3519</v>
      </c>
      <c r="C239" s="650" t="s">
        <v>4519</v>
      </c>
      <c r="D239" s="650" t="s">
        <v>4520</v>
      </c>
      <c r="E239" s="650" t="s">
        <v>3843</v>
      </c>
      <c r="F239" s="653">
        <v>2</v>
      </c>
      <c r="G239" s="653">
        <v>403.5</v>
      </c>
      <c r="H239" s="666">
        <v>1</v>
      </c>
      <c r="I239" s="653"/>
      <c r="J239" s="653"/>
      <c r="K239" s="666">
        <v>0</v>
      </c>
      <c r="L239" s="653">
        <v>2</v>
      </c>
      <c r="M239" s="654">
        <v>403.5</v>
      </c>
    </row>
    <row r="240" spans="1:13" ht="14.4" customHeight="1" x14ac:dyDescent="0.3">
      <c r="A240" s="649" t="s">
        <v>3641</v>
      </c>
      <c r="B240" s="650" t="s">
        <v>3519</v>
      </c>
      <c r="C240" s="650" t="s">
        <v>4521</v>
      </c>
      <c r="D240" s="650" t="s">
        <v>4520</v>
      </c>
      <c r="E240" s="650" t="s">
        <v>1903</v>
      </c>
      <c r="F240" s="653">
        <v>4</v>
      </c>
      <c r="G240" s="653">
        <v>0</v>
      </c>
      <c r="H240" s="666"/>
      <c r="I240" s="653"/>
      <c r="J240" s="653"/>
      <c r="K240" s="666"/>
      <c r="L240" s="653">
        <v>4</v>
      </c>
      <c r="M240" s="654">
        <v>0</v>
      </c>
    </row>
    <row r="241" spans="1:13" ht="14.4" customHeight="1" x14ac:dyDescent="0.3">
      <c r="A241" s="649" t="s">
        <v>3641</v>
      </c>
      <c r="B241" s="650" t="s">
        <v>3519</v>
      </c>
      <c r="C241" s="650" t="s">
        <v>4522</v>
      </c>
      <c r="D241" s="650" t="s">
        <v>4523</v>
      </c>
      <c r="E241" s="650" t="s">
        <v>4524</v>
      </c>
      <c r="F241" s="653">
        <v>1</v>
      </c>
      <c r="G241" s="653">
        <v>201.75</v>
      </c>
      <c r="H241" s="666">
        <v>1</v>
      </c>
      <c r="I241" s="653"/>
      <c r="J241" s="653"/>
      <c r="K241" s="666">
        <v>0</v>
      </c>
      <c r="L241" s="653">
        <v>1</v>
      </c>
      <c r="M241" s="654">
        <v>201.75</v>
      </c>
    </row>
    <row r="242" spans="1:13" ht="14.4" customHeight="1" x14ac:dyDescent="0.3">
      <c r="A242" s="649" t="s">
        <v>3641</v>
      </c>
      <c r="B242" s="650" t="s">
        <v>3591</v>
      </c>
      <c r="C242" s="650" t="s">
        <v>4629</v>
      </c>
      <c r="D242" s="650" t="s">
        <v>4630</v>
      </c>
      <c r="E242" s="650" t="s">
        <v>4631</v>
      </c>
      <c r="F242" s="653"/>
      <c r="G242" s="653"/>
      <c r="H242" s="666">
        <v>0</v>
      </c>
      <c r="I242" s="653">
        <v>2</v>
      </c>
      <c r="J242" s="653">
        <v>189.6</v>
      </c>
      <c r="K242" s="666">
        <v>1</v>
      </c>
      <c r="L242" s="653">
        <v>2</v>
      </c>
      <c r="M242" s="654">
        <v>189.6</v>
      </c>
    </row>
    <row r="243" spans="1:13" ht="14.4" customHeight="1" x14ac:dyDescent="0.3">
      <c r="A243" s="649" t="s">
        <v>3641</v>
      </c>
      <c r="B243" s="650" t="s">
        <v>5598</v>
      </c>
      <c r="C243" s="650" t="s">
        <v>4538</v>
      </c>
      <c r="D243" s="650" t="s">
        <v>4539</v>
      </c>
      <c r="E243" s="650" t="s">
        <v>4540</v>
      </c>
      <c r="F243" s="653">
        <v>2</v>
      </c>
      <c r="G243" s="653">
        <v>1050.3399999999999</v>
      </c>
      <c r="H243" s="666">
        <v>1</v>
      </c>
      <c r="I243" s="653"/>
      <c r="J243" s="653"/>
      <c r="K243" s="666">
        <v>0</v>
      </c>
      <c r="L243" s="653">
        <v>2</v>
      </c>
      <c r="M243" s="654">
        <v>1050.3399999999999</v>
      </c>
    </row>
    <row r="244" spans="1:13" ht="14.4" customHeight="1" x14ac:dyDescent="0.3">
      <c r="A244" s="649" t="s">
        <v>3641</v>
      </c>
      <c r="B244" s="650" t="s">
        <v>3522</v>
      </c>
      <c r="C244" s="650" t="s">
        <v>1933</v>
      </c>
      <c r="D244" s="650" t="s">
        <v>1934</v>
      </c>
      <c r="E244" s="650" t="s">
        <v>1903</v>
      </c>
      <c r="F244" s="653"/>
      <c r="G244" s="653"/>
      <c r="H244" s="666">
        <v>0</v>
      </c>
      <c r="I244" s="653">
        <v>2</v>
      </c>
      <c r="J244" s="653">
        <v>275.48</v>
      </c>
      <c r="K244" s="666">
        <v>1</v>
      </c>
      <c r="L244" s="653">
        <v>2</v>
      </c>
      <c r="M244" s="654">
        <v>275.48</v>
      </c>
    </row>
    <row r="245" spans="1:13" ht="14.4" customHeight="1" x14ac:dyDescent="0.3">
      <c r="A245" s="649" t="s">
        <v>3641</v>
      </c>
      <c r="B245" s="650" t="s">
        <v>3593</v>
      </c>
      <c r="C245" s="650" t="s">
        <v>4570</v>
      </c>
      <c r="D245" s="650" t="s">
        <v>4571</v>
      </c>
      <c r="E245" s="650" t="s">
        <v>4572</v>
      </c>
      <c r="F245" s="653">
        <v>1</v>
      </c>
      <c r="G245" s="653">
        <v>0</v>
      </c>
      <c r="H245" s="666"/>
      <c r="I245" s="653"/>
      <c r="J245" s="653"/>
      <c r="K245" s="666"/>
      <c r="L245" s="653">
        <v>1</v>
      </c>
      <c r="M245" s="654">
        <v>0</v>
      </c>
    </row>
    <row r="246" spans="1:13" ht="14.4" customHeight="1" x14ac:dyDescent="0.3">
      <c r="A246" s="649" t="s">
        <v>3641</v>
      </c>
      <c r="B246" s="650" t="s">
        <v>3593</v>
      </c>
      <c r="C246" s="650" t="s">
        <v>4573</v>
      </c>
      <c r="D246" s="650" t="s">
        <v>4571</v>
      </c>
      <c r="E246" s="650" t="s">
        <v>1035</v>
      </c>
      <c r="F246" s="653">
        <v>1</v>
      </c>
      <c r="G246" s="653">
        <v>0</v>
      </c>
      <c r="H246" s="666"/>
      <c r="I246" s="653"/>
      <c r="J246" s="653"/>
      <c r="K246" s="666"/>
      <c r="L246" s="653">
        <v>1</v>
      </c>
      <c r="M246" s="654">
        <v>0</v>
      </c>
    </row>
    <row r="247" spans="1:13" ht="14.4" customHeight="1" x14ac:dyDescent="0.3">
      <c r="A247" s="649" t="s">
        <v>3641</v>
      </c>
      <c r="B247" s="650" t="s">
        <v>3593</v>
      </c>
      <c r="C247" s="650" t="s">
        <v>4574</v>
      </c>
      <c r="D247" s="650" t="s">
        <v>4571</v>
      </c>
      <c r="E247" s="650" t="s">
        <v>4575</v>
      </c>
      <c r="F247" s="653">
        <v>1</v>
      </c>
      <c r="G247" s="653">
        <v>0</v>
      </c>
      <c r="H247" s="666"/>
      <c r="I247" s="653"/>
      <c r="J247" s="653"/>
      <c r="K247" s="666"/>
      <c r="L247" s="653">
        <v>1</v>
      </c>
      <c r="M247" s="654">
        <v>0</v>
      </c>
    </row>
    <row r="248" spans="1:13" ht="14.4" customHeight="1" x14ac:dyDescent="0.3">
      <c r="A248" s="649" t="s">
        <v>3642</v>
      </c>
      <c r="B248" s="650" t="s">
        <v>3417</v>
      </c>
      <c r="C248" s="650" t="s">
        <v>3685</v>
      </c>
      <c r="D248" s="650" t="s">
        <v>3686</v>
      </c>
      <c r="E248" s="650" t="s">
        <v>3687</v>
      </c>
      <c r="F248" s="653"/>
      <c r="G248" s="653"/>
      <c r="H248" s="666">
        <v>0</v>
      </c>
      <c r="I248" s="653">
        <v>3</v>
      </c>
      <c r="J248" s="653">
        <v>4078.83</v>
      </c>
      <c r="K248" s="666">
        <v>1</v>
      </c>
      <c r="L248" s="653">
        <v>3</v>
      </c>
      <c r="M248" s="654">
        <v>4078.83</v>
      </c>
    </row>
    <row r="249" spans="1:13" ht="14.4" customHeight="1" x14ac:dyDescent="0.3">
      <c r="A249" s="649" t="s">
        <v>3642</v>
      </c>
      <c r="B249" s="650" t="s">
        <v>3422</v>
      </c>
      <c r="C249" s="650" t="s">
        <v>2063</v>
      </c>
      <c r="D249" s="650" t="s">
        <v>2064</v>
      </c>
      <c r="E249" s="650" t="s">
        <v>1842</v>
      </c>
      <c r="F249" s="653"/>
      <c r="G249" s="653"/>
      <c r="H249" s="666"/>
      <c r="I249" s="653">
        <v>2</v>
      </c>
      <c r="J249" s="653">
        <v>0</v>
      </c>
      <c r="K249" s="666"/>
      <c r="L249" s="653">
        <v>2</v>
      </c>
      <c r="M249" s="654">
        <v>0</v>
      </c>
    </row>
    <row r="250" spans="1:13" ht="14.4" customHeight="1" x14ac:dyDescent="0.3">
      <c r="A250" s="649" t="s">
        <v>3642</v>
      </c>
      <c r="B250" s="650" t="s">
        <v>3427</v>
      </c>
      <c r="C250" s="650" t="s">
        <v>2868</v>
      </c>
      <c r="D250" s="650" t="s">
        <v>2018</v>
      </c>
      <c r="E250" s="650" t="s">
        <v>2869</v>
      </c>
      <c r="F250" s="653"/>
      <c r="G250" s="653"/>
      <c r="H250" s="666">
        <v>0</v>
      </c>
      <c r="I250" s="653">
        <v>2</v>
      </c>
      <c r="J250" s="653">
        <v>2332.94</v>
      </c>
      <c r="K250" s="666">
        <v>1</v>
      </c>
      <c r="L250" s="653">
        <v>2</v>
      </c>
      <c r="M250" s="654">
        <v>2332.94</v>
      </c>
    </row>
    <row r="251" spans="1:13" ht="14.4" customHeight="1" x14ac:dyDescent="0.3">
      <c r="A251" s="649" t="s">
        <v>3642</v>
      </c>
      <c r="B251" s="650" t="s">
        <v>5599</v>
      </c>
      <c r="C251" s="650" t="s">
        <v>2425</v>
      </c>
      <c r="D251" s="650" t="s">
        <v>2426</v>
      </c>
      <c r="E251" s="650" t="s">
        <v>916</v>
      </c>
      <c r="F251" s="653">
        <v>2</v>
      </c>
      <c r="G251" s="653">
        <v>67.459999999999994</v>
      </c>
      <c r="H251" s="666">
        <v>1</v>
      </c>
      <c r="I251" s="653"/>
      <c r="J251" s="653"/>
      <c r="K251" s="666">
        <v>0</v>
      </c>
      <c r="L251" s="653">
        <v>2</v>
      </c>
      <c r="M251" s="654">
        <v>67.459999999999994</v>
      </c>
    </row>
    <row r="252" spans="1:13" ht="14.4" customHeight="1" x14ac:dyDescent="0.3">
      <c r="A252" s="649" t="s">
        <v>3642</v>
      </c>
      <c r="B252" s="650" t="s">
        <v>3436</v>
      </c>
      <c r="C252" s="650" t="s">
        <v>5286</v>
      </c>
      <c r="D252" s="650" t="s">
        <v>3552</v>
      </c>
      <c r="E252" s="650" t="s">
        <v>3521</v>
      </c>
      <c r="F252" s="653"/>
      <c r="G252" s="653"/>
      <c r="H252" s="666">
        <v>0</v>
      </c>
      <c r="I252" s="653">
        <v>2</v>
      </c>
      <c r="J252" s="653">
        <v>224.72</v>
      </c>
      <c r="K252" s="666">
        <v>1</v>
      </c>
      <c r="L252" s="653">
        <v>2</v>
      </c>
      <c r="M252" s="654">
        <v>224.72</v>
      </c>
    </row>
    <row r="253" spans="1:13" ht="14.4" customHeight="1" x14ac:dyDescent="0.3">
      <c r="A253" s="649" t="s">
        <v>3642</v>
      </c>
      <c r="B253" s="650" t="s">
        <v>3436</v>
      </c>
      <c r="C253" s="650" t="s">
        <v>5534</v>
      </c>
      <c r="D253" s="650" t="s">
        <v>3552</v>
      </c>
      <c r="E253" s="650" t="s">
        <v>2457</v>
      </c>
      <c r="F253" s="653">
        <v>1</v>
      </c>
      <c r="G253" s="653">
        <v>224.71</v>
      </c>
      <c r="H253" s="666">
        <v>1</v>
      </c>
      <c r="I253" s="653"/>
      <c r="J253" s="653"/>
      <c r="K253" s="666">
        <v>0</v>
      </c>
      <c r="L253" s="653">
        <v>1</v>
      </c>
      <c r="M253" s="654">
        <v>224.71</v>
      </c>
    </row>
    <row r="254" spans="1:13" ht="14.4" customHeight="1" x14ac:dyDescent="0.3">
      <c r="A254" s="649" t="s">
        <v>3642</v>
      </c>
      <c r="B254" s="650" t="s">
        <v>3436</v>
      </c>
      <c r="C254" s="650" t="s">
        <v>5535</v>
      </c>
      <c r="D254" s="650" t="s">
        <v>5536</v>
      </c>
      <c r="E254" s="650" t="s">
        <v>5537</v>
      </c>
      <c r="F254" s="653">
        <v>2</v>
      </c>
      <c r="G254" s="653">
        <v>0</v>
      </c>
      <c r="H254" s="666"/>
      <c r="I254" s="653"/>
      <c r="J254" s="653"/>
      <c r="K254" s="666"/>
      <c r="L254" s="653">
        <v>2</v>
      </c>
      <c r="M254" s="654">
        <v>0</v>
      </c>
    </row>
    <row r="255" spans="1:13" ht="14.4" customHeight="1" x14ac:dyDescent="0.3">
      <c r="A255" s="649" t="s">
        <v>3642</v>
      </c>
      <c r="B255" s="650" t="s">
        <v>3459</v>
      </c>
      <c r="C255" s="650" t="s">
        <v>2260</v>
      </c>
      <c r="D255" s="650" t="s">
        <v>2261</v>
      </c>
      <c r="E255" s="650" t="s">
        <v>2262</v>
      </c>
      <c r="F255" s="653"/>
      <c r="G255" s="653"/>
      <c r="H255" s="666">
        <v>0</v>
      </c>
      <c r="I255" s="653">
        <v>2</v>
      </c>
      <c r="J255" s="653">
        <v>444.5</v>
      </c>
      <c r="K255" s="666">
        <v>1</v>
      </c>
      <c r="L255" s="653">
        <v>2</v>
      </c>
      <c r="M255" s="654">
        <v>444.5</v>
      </c>
    </row>
    <row r="256" spans="1:13" ht="14.4" customHeight="1" x14ac:dyDescent="0.3">
      <c r="A256" s="649" t="s">
        <v>3642</v>
      </c>
      <c r="B256" s="650" t="s">
        <v>5592</v>
      </c>
      <c r="C256" s="650" t="s">
        <v>5539</v>
      </c>
      <c r="D256" s="650" t="s">
        <v>5540</v>
      </c>
      <c r="E256" s="650" t="s">
        <v>5440</v>
      </c>
      <c r="F256" s="653"/>
      <c r="G256" s="653"/>
      <c r="H256" s="666">
        <v>0</v>
      </c>
      <c r="I256" s="653">
        <v>3</v>
      </c>
      <c r="J256" s="653">
        <v>44580.21</v>
      </c>
      <c r="K256" s="666">
        <v>1</v>
      </c>
      <c r="L256" s="653">
        <v>3</v>
      </c>
      <c r="M256" s="654">
        <v>44580.21</v>
      </c>
    </row>
    <row r="257" spans="1:13" ht="14.4" customHeight="1" x14ac:dyDescent="0.3">
      <c r="A257" s="649" t="s">
        <v>3642</v>
      </c>
      <c r="B257" s="650" t="s">
        <v>5592</v>
      </c>
      <c r="C257" s="650" t="s">
        <v>5433</v>
      </c>
      <c r="D257" s="650" t="s">
        <v>5432</v>
      </c>
      <c r="E257" s="650" t="s">
        <v>4827</v>
      </c>
      <c r="F257" s="653">
        <v>1</v>
      </c>
      <c r="G257" s="653">
        <v>10614.34</v>
      </c>
      <c r="H257" s="666">
        <v>1</v>
      </c>
      <c r="I257" s="653"/>
      <c r="J257" s="653"/>
      <c r="K257" s="666">
        <v>0</v>
      </c>
      <c r="L257" s="653">
        <v>1</v>
      </c>
      <c r="M257" s="654">
        <v>10614.34</v>
      </c>
    </row>
    <row r="258" spans="1:13" ht="14.4" customHeight="1" x14ac:dyDescent="0.3">
      <c r="A258" s="649" t="s">
        <v>3642</v>
      </c>
      <c r="B258" s="650" t="s">
        <v>3569</v>
      </c>
      <c r="C258" s="650" t="s">
        <v>5538</v>
      </c>
      <c r="D258" s="650" t="s">
        <v>3570</v>
      </c>
      <c r="E258" s="650" t="s">
        <v>1088</v>
      </c>
      <c r="F258" s="653"/>
      <c r="G258" s="653"/>
      <c r="H258" s="666"/>
      <c r="I258" s="653">
        <v>1</v>
      </c>
      <c r="J258" s="653">
        <v>0</v>
      </c>
      <c r="K258" s="666"/>
      <c r="L258" s="653">
        <v>1</v>
      </c>
      <c r="M258" s="654">
        <v>0</v>
      </c>
    </row>
    <row r="259" spans="1:13" ht="14.4" customHeight="1" x14ac:dyDescent="0.3">
      <c r="A259" s="649" t="s">
        <v>3642</v>
      </c>
      <c r="B259" s="650" t="s">
        <v>3569</v>
      </c>
      <c r="C259" s="650" t="s">
        <v>4082</v>
      </c>
      <c r="D259" s="650" t="s">
        <v>3571</v>
      </c>
      <c r="E259" s="650" t="s">
        <v>2008</v>
      </c>
      <c r="F259" s="653"/>
      <c r="G259" s="653"/>
      <c r="H259" s="666">
        <v>0</v>
      </c>
      <c r="I259" s="653">
        <v>3</v>
      </c>
      <c r="J259" s="653">
        <v>463.20000000000005</v>
      </c>
      <c r="K259" s="666">
        <v>1</v>
      </c>
      <c r="L259" s="653">
        <v>3</v>
      </c>
      <c r="M259" s="654">
        <v>463.20000000000005</v>
      </c>
    </row>
    <row r="260" spans="1:13" ht="14.4" customHeight="1" x14ac:dyDescent="0.3">
      <c r="A260" s="649" t="s">
        <v>3642</v>
      </c>
      <c r="B260" s="650" t="s">
        <v>3569</v>
      </c>
      <c r="C260" s="650" t="s">
        <v>3003</v>
      </c>
      <c r="D260" s="650" t="s">
        <v>3571</v>
      </c>
      <c r="E260" s="650" t="s">
        <v>3572</v>
      </c>
      <c r="F260" s="653"/>
      <c r="G260" s="653"/>
      <c r="H260" s="666">
        <v>0</v>
      </c>
      <c r="I260" s="653">
        <v>6</v>
      </c>
      <c r="J260" s="653">
        <v>3088.0799999999995</v>
      </c>
      <c r="K260" s="666">
        <v>1</v>
      </c>
      <c r="L260" s="653">
        <v>6</v>
      </c>
      <c r="M260" s="654">
        <v>3088.0799999999995</v>
      </c>
    </row>
    <row r="261" spans="1:13" ht="14.4" customHeight="1" x14ac:dyDescent="0.3">
      <c r="A261" s="649" t="s">
        <v>3642</v>
      </c>
      <c r="B261" s="650" t="s">
        <v>3489</v>
      </c>
      <c r="C261" s="650" t="s">
        <v>2121</v>
      </c>
      <c r="D261" s="650" t="s">
        <v>2122</v>
      </c>
      <c r="E261" s="650" t="s">
        <v>3490</v>
      </c>
      <c r="F261" s="653"/>
      <c r="G261" s="653"/>
      <c r="H261" s="666">
        <v>0</v>
      </c>
      <c r="I261" s="653">
        <v>4</v>
      </c>
      <c r="J261" s="653">
        <v>3218.32</v>
      </c>
      <c r="K261" s="666">
        <v>1</v>
      </c>
      <c r="L261" s="653">
        <v>4</v>
      </c>
      <c r="M261" s="654">
        <v>3218.32</v>
      </c>
    </row>
    <row r="262" spans="1:13" ht="14.4" customHeight="1" x14ac:dyDescent="0.3">
      <c r="A262" s="649" t="s">
        <v>3642</v>
      </c>
      <c r="B262" s="650" t="s">
        <v>3513</v>
      </c>
      <c r="C262" s="650" t="s">
        <v>2031</v>
      </c>
      <c r="D262" s="650" t="s">
        <v>2032</v>
      </c>
      <c r="E262" s="650" t="s">
        <v>3515</v>
      </c>
      <c r="F262" s="653"/>
      <c r="G262" s="653"/>
      <c r="H262" s="666">
        <v>0</v>
      </c>
      <c r="I262" s="653">
        <v>3</v>
      </c>
      <c r="J262" s="653">
        <v>648.48</v>
      </c>
      <c r="K262" s="666">
        <v>1</v>
      </c>
      <c r="L262" s="653">
        <v>3</v>
      </c>
      <c r="M262" s="654">
        <v>648.48</v>
      </c>
    </row>
    <row r="263" spans="1:13" ht="14.4" customHeight="1" x14ac:dyDescent="0.3">
      <c r="A263" s="649" t="s">
        <v>3642</v>
      </c>
      <c r="B263" s="650" t="s">
        <v>5600</v>
      </c>
      <c r="C263" s="650" t="s">
        <v>5532</v>
      </c>
      <c r="D263" s="650" t="s">
        <v>5533</v>
      </c>
      <c r="E263" s="650" t="s">
        <v>612</v>
      </c>
      <c r="F263" s="653">
        <v>2</v>
      </c>
      <c r="G263" s="653">
        <v>432.32</v>
      </c>
      <c r="H263" s="666">
        <v>1</v>
      </c>
      <c r="I263" s="653"/>
      <c r="J263" s="653"/>
      <c r="K263" s="666">
        <v>0</v>
      </c>
      <c r="L263" s="653">
        <v>2</v>
      </c>
      <c r="M263" s="654">
        <v>432.32</v>
      </c>
    </row>
    <row r="264" spans="1:13" ht="14.4" customHeight="1" x14ac:dyDescent="0.3">
      <c r="A264" s="649" t="s">
        <v>3642</v>
      </c>
      <c r="B264" s="650" t="s">
        <v>3522</v>
      </c>
      <c r="C264" s="650" t="s">
        <v>5499</v>
      </c>
      <c r="D264" s="650" t="s">
        <v>5173</v>
      </c>
      <c r="E264" s="650" t="s">
        <v>4439</v>
      </c>
      <c r="F264" s="653">
        <v>1</v>
      </c>
      <c r="G264" s="653">
        <v>356.47</v>
      </c>
      <c r="H264" s="666">
        <v>1</v>
      </c>
      <c r="I264" s="653"/>
      <c r="J264" s="653"/>
      <c r="K264" s="666">
        <v>0</v>
      </c>
      <c r="L264" s="653">
        <v>1</v>
      </c>
      <c r="M264" s="654">
        <v>356.47</v>
      </c>
    </row>
    <row r="265" spans="1:13" ht="14.4" customHeight="1" x14ac:dyDescent="0.3">
      <c r="A265" s="649" t="s">
        <v>3643</v>
      </c>
      <c r="B265" s="650" t="s">
        <v>3404</v>
      </c>
      <c r="C265" s="650" t="s">
        <v>1944</v>
      </c>
      <c r="D265" s="650" t="s">
        <v>3405</v>
      </c>
      <c r="E265" s="650" t="s">
        <v>3406</v>
      </c>
      <c r="F265" s="653"/>
      <c r="G265" s="653"/>
      <c r="H265" s="666">
        <v>0</v>
      </c>
      <c r="I265" s="653">
        <v>2</v>
      </c>
      <c r="J265" s="653">
        <v>65.260000000000005</v>
      </c>
      <c r="K265" s="666">
        <v>1</v>
      </c>
      <c r="L265" s="653">
        <v>2</v>
      </c>
      <c r="M265" s="654">
        <v>65.260000000000005</v>
      </c>
    </row>
    <row r="266" spans="1:13" ht="14.4" customHeight="1" x14ac:dyDescent="0.3">
      <c r="A266" s="649" t="s">
        <v>3643</v>
      </c>
      <c r="B266" s="650" t="s">
        <v>3417</v>
      </c>
      <c r="C266" s="650" t="s">
        <v>2024</v>
      </c>
      <c r="D266" s="650" t="s">
        <v>2025</v>
      </c>
      <c r="E266" s="650" t="s">
        <v>2026</v>
      </c>
      <c r="F266" s="653"/>
      <c r="G266" s="653"/>
      <c r="H266" s="666">
        <v>0</v>
      </c>
      <c r="I266" s="653">
        <v>81</v>
      </c>
      <c r="J266" s="653">
        <v>40289.4</v>
      </c>
      <c r="K266" s="666">
        <v>1</v>
      </c>
      <c r="L266" s="653">
        <v>81</v>
      </c>
      <c r="M266" s="654">
        <v>40289.4</v>
      </c>
    </row>
    <row r="267" spans="1:13" ht="14.4" customHeight="1" x14ac:dyDescent="0.3">
      <c r="A267" s="649" t="s">
        <v>3643</v>
      </c>
      <c r="B267" s="650" t="s">
        <v>3417</v>
      </c>
      <c r="C267" s="650" t="s">
        <v>2042</v>
      </c>
      <c r="D267" s="650" t="s">
        <v>2043</v>
      </c>
      <c r="E267" s="650" t="s">
        <v>3418</v>
      </c>
      <c r="F267" s="653"/>
      <c r="G267" s="653"/>
      <c r="H267" s="666">
        <v>0</v>
      </c>
      <c r="I267" s="653">
        <v>65</v>
      </c>
      <c r="J267" s="653">
        <v>88374.65</v>
      </c>
      <c r="K267" s="666">
        <v>1</v>
      </c>
      <c r="L267" s="653">
        <v>65</v>
      </c>
      <c r="M267" s="654">
        <v>88374.65</v>
      </c>
    </row>
    <row r="268" spans="1:13" ht="14.4" customHeight="1" x14ac:dyDescent="0.3">
      <c r="A268" s="649" t="s">
        <v>3643</v>
      </c>
      <c r="B268" s="650" t="s">
        <v>3417</v>
      </c>
      <c r="C268" s="650" t="s">
        <v>3685</v>
      </c>
      <c r="D268" s="650" t="s">
        <v>3686</v>
      </c>
      <c r="E268" s="650" t="s">
        <v>3687</v>
      </c>
      <c r="F268" s="653"/>
      <c r="G268" s="653"/>
      <c r="H268" s="666">
        <v>0</v>
      </c>
      <c r="I268" s="653">
        <v>9</v>
      </c>
      <c r="J268" s="653">
        <v>12236.489999999998</v>
      </c>
      <c r="K268" s="666">
        <v>1</v>
      </c>
      <c r="L268" s="653">
        <v>9</v>
      </c>
      <c r="M268" s="654">
        <v>12236.489999999998</v>
      </c>
    </row>
    <row r="269" spans="1:13" ht="14.4" customHeight="1" x14ac:dyDescent="0.3">
      <c r="A269" s="649" t="s">
        <v>3643</v>
      </c>
      <c r="B269" s="650" t="s">
        <v>3419</v>
      </c>
      <c r="C269" s="650" t="s">
        <v>4358</v>
      </c>
      <c r="D269" s="650" t="s">
        <v>4359</v>
      </c>
      <c r="E269" s="650" t="s">
        <v>4360</v>
      </c>
      <c r="F269" s="653"/>
      <c r="G269" s="653"/>
      <c r="H269" s="666">
        <v>0</v>
      </c>
      <c r="I269" s="653">
        <v>13</v>
      </c>
      <c r="J269" s="653">
        <v>17674.93</v>
      </c>
      <c r="K269" s="666">
        <v>1</v>
      </c>
      <c r="L269" s="653">
        <v>13</v>
      </c>
      <c r="M269" s="654">
        <v>17674.93</v>
      </c>
    </row>
    <row r="270" spans="1:13" ht="14.4" customHeight="1" x14ac:dyDescent="0.3">
      <c r="A270" s="649" t="s">
        <v>3643</v>
      </c>
      <c r="B270" s="650" t="s">
        <v>3421</v>
      </c>
      <c r="C270" s="650" t="s">
        <v>3870</v>
      </c>
      <c r="D270" s="650" t="s">
        <v>1985</v>
      </c>
      <c r="E270" s="650" t="s">
        <v>3871</v>
      </c>
      <c r="F270" s="653"/>
      <c r="G270" s="653"/>
      <c r="H270" s="666"/>
      <c r="I270" s="653">
        <v>2</v>
      </c>
      <c r="J270" s="653">
        <v>0</v>
      </c>
      <c r="K270" s="666"/>
      <c r="L270" s="653">
        <v>2</v>
      </c>
      <c r="M270" s="654">
        <v>0</v>
      </c>
    </row>
    <row r="271" spans="1:13" ht="14.4" customHeight="1" x14ac:dyDescent="0.3">
      <c r="A271" s="649" t="s">
        <v>3643</v>
      </c>
      <c r="B271" s="650" t="s">
        <v>3436</v>
      </c>
      <c r="C271" s="650" t="s">
        <v>2892</v>
      </c>
      <c r="D271" s="650" t="s">
        <v>3552</v>
      </c>
      <c r="E271" s="650" t="s">
        <v>1084</v>
      </c>
      <c r="F271" s="653"/>
      <c r="G271" s="653"/>
      <c r="H271" s="666">
        <v>0</v>
      </c>
      <c r="I271" s="653">
        <v>1</v>
      </c>
      <c r="J271" s="653">
        <v>67.42</v>
      </c>
      <c r="K271" s="666">
        <v>1</v>
      </c>
      <c r="L271" s="653">
        <v>1</v>
      </c>
      <c r="M271" s="654">
        <v>67.42</v>
      </c>
    </row>
    <row r="272" spans="1:13" ht="14.4" customHeight="1" x14ac:dyDescent="0.3">
      <c r="A272" s="649" t="s">
        <v>3643</v>
      </c>
      <c r="B272" s="650" t="s">
        <v>3443</v>
      </c>
      <c r="C272" s="650" t="s">
        <v>4692</v>
      </c>
      <c r="D272" s="650" t="s">
        <v>3556</v>
      </c>
      <c r="E272" s="650" t="s">
        <v>4327</v>
      </c>
      <c r="F272" s="653"/>
      <c r="G272" s="653"/>
      <c r="H272" s="666">
        <v>0</v>
      </c>
      <c r="I272" s="653">
        <v>3</v>
      </c>
      <c r="J272" s="653">
        <v>652.95000000000005</v>
      </c>
      <c r="K272" s="666">
        <v>1</v>
      </c>
      <c r="L272" s="653">
        <v>3</v>
      </c>
      <c r="M272" s="654">
        <v>652.95000000000005</v>
      </c>
    </row>
    <row r="273" spans="1:13" ht="14.4" customHeight="1" x14ac:dyDescent="0.3">
      <c r="A273" s="649" t="s">
        <v>3643</v>
      </c>
      <c r="B273" s="650" t="s">
        <v>3452</v>
      </c>
      <c r="C273" s="650" t="s">
        <v>2175</v>
      </c>
      <c r="D273" s="650" t="s">
        <v>3453</v>
      </c>
      <c r="E273" s="650" t="s">
        <v>3454</v>
      </c>
      <c r="F273" s="653"/>
      <c r="G273" s="653"/>
      <c r="H273" s="666">
        <v>0</v>
      </c>
      <c r="I273" s="653">
        <v>4</v>
      </c>
      <c r="J273" s="653">
        <v>1156.79</v>
      </c>
      <c r="K273" s="666">
        <v>1</v>
      </c>
      <c r="L273" s="653">
        <v>4</v>
      </c>
      <c r="M273" s="654">
        <v>1156.79</v>
      </c>
    </row>
    <row r="274" spans="1:13" ht="14.4" customHeight="1" x14ac:dyDescent="0.3">
      <c r="A274" s="649" t="s">
        <v>3643</v>
      </c>
      <c r="B274" s="650" t="s">
        <v>3457</v>
      </c>
      <c r="C274" s="650" t="s">
        <v>2252</v>
      </c>
      <c r="D274" s="650" t="s">
        <v>2253</v>
      </c>
      <c r="E274" s="650" t="s">
        <v>3458</v>
      </c>
      <c r="F274" s="653"/>
      <c r="G274" s="653"/>
      <c r="H274" s="666">
        <v>0</v>
      </c>
      <c r="I274" s="653">
        <v>1</v>
      </c>
      <c r="J274" s="653">
        <v>116.8</v>
      </c>
      <c r="K274" s="666">
        <v>1</v>
      </c>
      <c r="L274" s="653">
        <v>1</v>
      </c>
      <c r="M274" s="654">
        <v>116.8</v>
      </c>
    </row>
    <row r="275" spans="1:13" ht="14.4" customHeight="1" x14ac:dyDescent="0.3">
      <c r="A275" s="649" t="s">
        <v>3643</v>
      </c>
      <c r="B275" s="650" t="s">
        <v>3457</v>
      </c>
      <c r="C275" s="650" t="s">
        <v>4724</v>
      </c>
      <c r="D275" s="650" t="s">
        <v>2253</v>
      </c>
      <c r="E275" s="650" t="s">
        <v>4725</v>
      </c>
      <c r="F275" s="653"/>
      <c r="G275" s="653"/>
      <c r="H275" s="666"/>
      <c r="I275" s="653">
        <v>1</v>
      </c>
      <c r="J275" s="653">
        <v>0</v>
      </c>
      <c r="K275" s="666"/>
      <c r="L275" s="653">
        <v>1</v>
      </c>
      <c r="M275" s="654">
        <v>0</v>
      </c>
    </row>
    <row r="276" spans="1:13" ht="14.4" customHeight="1" x14ac:dyDescent="0.3">
      <c r="A276" s="649" t="s">
        <v>3643</v>
      </c>
      <c r="B276" s="650" t="s">
        <v>3459</v>
      </c>
      <c r="C276" s="650" t="s">
        <v>2260</v>
      </c>
      <c r="D276" s="650" t="s">
        <v>2261</v>
      </c>
      <c r="E276" s="650" t="s">
        <v>2262</v>
      </c>
      <c r="F276" s="653"/>
      <c r="G276" s="653"/>
      <c r="H276" s="666">
        <v>0</v>
      </c>
      <c r="I276" s="653">
        <v>1</v>
      </c>
      <c r="J276" s="653">
        <v>222.25</v>
      </c>
      <c r="K276" s="666">
        <v>1</v>
      </c>
      <c r="L276" s="653">
        <v>1</v>
      </c>
      <c r="M276" s="654">
        <v>222.25</v>
      </c>
    </row>
    <row r="277" spans="1:13" ht="14.4" customHeight="1" x14ac:dyDescent="0.3">
      <c r="A277" s="649" t="s">
        <v>3643</v>
      </c>
      <c r="B277" s="650" t="s">
        <v>3460</v>
      </c>
      <c r="C277" s="650" t="s">
        <v>2256</v>
      </c>
      <c r="D277" s="650" t="s">
        <v>2257</v>
      </c>
      <c r="E277" s="650" t="s">
        <v>3461</v>
      </c>
      <c r="F277" s="653"/>
      <c r="G277" s="653"/>
      <c r="H277" s="666">
        <v>0</v>
      </c>
      <c r="I277" s="653">
        <v>5</v>
      </c>
      <c r="J277" s="653">
        <v>349.3</v>
      </c>
      <c r="K277" s="666">
        <v>1</v>
      </c>
      <c r="L277" s="653">
        <v>5</v>
      </c>
      <c r="M277" s="654">
        <v>349.3</v>
      </c>
    </row>
    <row r="278" spans="1:13" ht="14.4" customHeight="1" x14ac:dyDescent="0.3">
      <c r="A278" s="649" t="s">
        <v>3643</v>
      </c>
      <c r="B278" s="650" t="s">
        <v>3466</v>
      </c>
      <c r="C278" s="650" t="s">
        <v>3077</v>
      </c>
      <c r="D278" s="650" t="s">
        <v>3078</v>
      </c>
      <c r="E278" s="650" t="s">
        <v>3568</v>
      </c>
      <c r="F278" s="653"/>
      <c r="G278" s="653"/>
      <c r="H278" s="666">
        <v>0</v>
      </c>
      <c r="I278" s="653">
        <v>1</v>
      </c>
      <c r="J278" s="653">
        <v>3127.19</v>
      </c>
      <c r="K278" s="666">
        <v>1</v>
      </c>
      <c r="L278" s="653">
        <v>1</v>
      </c>
      <c r="M278" s="654">
        <v>3127.19</v>
      </c>
    </row>
    <row r="279" spans="1:13" ht="14.4" customHeight="1" x14ac:dyDescent="0.3">
      <c r="A279" s="649" t="s">
        <v>3643</v>
      </c>
      <c r="B279" s="650" t="s">
        <v>3569</v>
      </c>
      <c r="C279" s="650" t="s">
        <v>3003</v>
      </c>
      <c r="D279" s="650" t="s">
        <v>3571</v>
      </c>
      <c r="E279" s="650" t="s">
        <v>3572</v>
      </c>
      <c r="F279" s="653"/>
      <c r="G279" s="653"/>
      <c r="H279" s="666">
        <v>0</v>
      </c>
      <c r="I279" s="653">
        <v>196</v>
      </c>
      <c r="J279" s="653">
        <v>100877.28000000003</v>
      </c>
      <c r="K279" s="666">
        <v>1</v>
      </c>
      <c r="L279" s="653">
        <v>196</v>
      </c>
      <c r="M279" s="654">
        <v>100877.28000000003</v>
      </c>
    </row>
    <row r="280" spans="1:13" ht="14.4" customHeight="1" x14ac:dyDescent="0.3">
      <c r="A280" s="649" t="s">
        <v>3643</v>
      </c>
      <c r="B280" s="650" t="s">
        <v>5590</v>
      </c>
      <c r="C280" s="650" t="s">
        <v>4171</v>
      </c>
      <c r="D280" s="650" t="s">
        <v>4172</v>
      </c>
      <c r="E280" s="650" t="s">
        <v>4173</v>
      </c>
      <c r="F280" s="653"/>
      <c r="G280" s="653"/>
      <c r="H280" s="666">
        <v>0</v>
      </c>
      <c r="I280" s="653">
        <v>132</v>
      </c>
      <c r="J280" s="653">
        <v>106204.56000000003</v>
      </c>
      <c r="K280" s="666">
        <v>1</v>
      </c>
      <c r="L280" s="653">
        <v>132</v>
      </c>
      <c r="M280" s="654">
        <v>106204.56000000003</v>
      </c>
    </row>
    <row r="281" spans="1:13" ht="14.4" customHeight="1" x14ac:dyDescent="0.3">
      <c r="A281" s="649" t="s">
        <v>3643</v>
      </c>
      <c r="B281" s="650" t="s">
        <v>5590</v>
      </c>
      <c r="C281" s="650" t="s">
        <v>4174</v>
      </c>
      <c r="D281" s="650" t="s">
        <v>4175</v>
      </c>
      <c r="E281" s="650" t="s">
        <v>4176</v>
      </c>
      <c r="F281" s="653">
        <v>6</v>
      </c>
      <c r="G281" s="653">
        <v>4505.7000000000007</v>
      </c>
      <c r="H281" s="666">
        <v>1</v>
      </c>
      <c r="I281" s="653"/>
      <c r="J281" s="653"/>
      <c r="K281" s="666">
        <v>0</v>
      </c>
      <c r="L281" s="653">
        <v>6</v>
      </c>
      <c r="M281" s="654">
        <v>4505.7000000000007</v>
      </c>
    </row>
    <row r="282" spans="1:13" ht="14.4" customHeight="1" x14ac:dyDescent="0.3">
      <c r="A282" s="649" t="s">
        <v>3643</v>
      </c>
      <c r="B282" s="650" t="s">
        <v>5590</v>
      </c>
      <c r="C282" s="650" t="s">
        <v>4690</v>
      </c>
      <c r="D282" s="650" t="s">
        <v>4175</v>
      </c>
      <c r="E282" s="650" t="s">
        <v>4173</v>
      </c>
      <c r="F282" s="653">
        <v>9</v>
      </c>
      <c r="G282" s="653">
        <v>0</v>
      </c>
      <c r="H282" s="666"/>
      <c r="I282" s="653"/>
      <c r="J282" s="653"/>
      <c r="K282" s="666"/>
      <c r="L282" s="653">
        <v>9</v>
      </c>
      <c r="M282" s="654">
        <v>0</v>
      </c>
    </row>
    <row r="283" spans="1:13" ht="14.4" customHeight="1" x14ac:dyDescent="0.3">
      <c r="A283" s="649" t="s">
        <v>3643</v>
      </c>
      <c r="B283" s="650" t="s">
        <v>5590</v>
      </c>
      <c r="C283" s="650" t="s">
        <v>4691</v>
      </c>
      <c r="D283" s="650" t="s">
        <v>4175</v>
      </c>
      <c r="E283" s="650" t="s">
        <v>4176</v>
      </c>
      <c r="F283" s="653">
        <v>3</v>
      </c>
      <c r="G283" s="653">
        <v>2252.8500000000004</v>
      </c>
      <c r="H283" s="666">
        <v>1</v>
      </c>
      <c r="I283" s="653"/>
      <c r="J283" s="653"/>
      <c r="K283" s="666">
        <v>0</v>
      </c>
      <c r="L283" s="653">
        <v>3</v>
      </c>
      <c r="M283" s="654">
        <v>2252.8500000000004</v>
      </c>
    </row>
    <row r="284" spans="1:13" ht="14.4" customHeight="1" x14ac:dyDescent="0.3">
      <c r="A284" s="649" t="s">
        <v>3643</v>
      </c>
      <c r="B284" s="650" t="s">
        <v>3489</v>
      </c>
      <c r="C284" s="650" t="s">
        <v>2121</v>
      </c>
      <c r="D284" s="650" t="s">
        <v>2122</v>
      </c>
      <c r="E284" s="650" t="s">
        <v>3490</v>
      </c>
      <c r="F284" s="653"/>
      <c r="G284" s="653"/>
      <c r="H284" s="666">
        <v>0</v>
      </c>
      <c r="I284" s="653">
        <v>1370</v>
      </c>
      <c r="J284" s="653">
        <v>1102274.5999999999</v>
      </c>
      <c r="K284" s="666">
        <v>1</v>
      </c>
      <c r="L284" s="653">
        <v>1370</v>
      </c>
      <c r="M284" s="654">
        <v>1102274.5999999999</v>
      </c>
    </row>
    <row r="285" spans="1:13" ht="14.4" customHeight="1" x14ac:dyDescent="0.3">
      <c r="A285" s="649" t="s">
        <v>3643</v>
      </c>
      <c r="B285" s="650" t="s">
        <v>5596</v>
      </c>
      <c r="C285" s="650" t="s">
        <v>4526</v>
      </c>
      <c r="D285" s="650" t="s">
        <v>4527</v>
      </c>
      <c r="E285" s="650" t="s">
        <v>4528</v>
      </c>
      <c r="F285" s="653"/>
      <c r="G285" s="653"/>
      <c r="H285" s="666">
        <v>0</v>
      </c>
      <c r="I285" s="653">
        <v>3</v>
      </c>
      <c r="J285" s="653">
        <v>2413.7400000000002</v>
      </c>
      <c r="K285" s="666">
        <v>1</v>
      </c>
      <c r="L285" s="653">
        <v>3</v>
      </c>
      <c r="M285" s="654">
        <v>2413.7400000000002</v>
      </c>
    </row>
    <row r="286" spans="1:13" ht="14.4" customHeight="1" x14ac:dyDescent="0.3">
      <c r="A286" s="649" t="s">
        <v>3643</v>
      </c>
      <c r="B286" s="650" t="s">
        <v>5596</v>
      </c>
      <c r="C286" s="650" t="s">
        <v>4703</v>
      </c>
      <c r="D286" s="650" t="s">
        <v>4527</v>
      </c>
      <c r="E286" s="650" t="s">
        <v>4704</v>
      </c>
      <c r="F286" s="653"/>
      <c r="G286" s="653"/>
      <c r="H286" s="666">
        <v>0</v>
      </c>
      <c r="I286" s="653">
        <v>4</v>
      </c>
      <c r="J286" s="653">
        <v>9655.0400000000009</v>
      </c>
      <c r="K286" s="666">
        <v>1</v>
      </c>
      <c r="L286" s="653">
        <v>4</v>
      </c>
      <c r="M286" s="654">
        <v>9655.0400000000009</v>
      </c>
    </row>
    <row r="287" spans="1:13" ht="14.4" customHeight="1" x14ac:dyDescent="0.3">
      <c r="A287" s="649" t="s">
        <v>3643</v>
      </c>
      <c r="B287" s="650" t="s">
        <v>3492</v>
      </c>
      <c r="C287" s="650" t="s">
        <v>4751</v>
      </c>
      <c r="D287" s="650" t="s">
        <v>1849</v>
      </c>
      <c r="E287" s="650" t="s">
        <v>4752</v>
      </c>
      <c r="F287" s="653"/>
      <c r="G287" s="653"/>
      <c r="H287" s="666">
        <v>0</v>
      </c>
      <c r="I287" s="653">
        <v>2</v>
      </c>
      <c r="J287" s="653">
        <v>386.52</v>
      </c>
      <c r="K287" s="666">
        <v>1</v>
      </c>
      <c r="L287" s="653">
        <v>2</v>
      </c>
      <c r="M287" s="654">
        <v>386.52</v>
      </c>
    </row>
    <row r="288" spans="1:13" ht="14.4" customHeight="1" x14ac:dyDescent="0.3">
      <c r="A288" s="649" t="s">
        <v>3643</v>
      </c>
      <c r="B288" s="650" t="s">
        <v>3494</v>
      </c>
      <c r="C288" s="650" t="s">
        <v>1060</v>
      </c>
      <c r="D288" s="650" t="s">
        <v>1061</v>
      </c>
      <c r="E288" s="650" t="s">
        <v>1062</v>
      </c>
      <c r="F288" s="653"/>
      <c r="G288" s="653"/>
      <c r="H288" s="666">
        <v>0</v>
      </c>
      <c r="I288" s="653">
        <v>2</v>
      </c>
      <c r="J288" s="653">
        <v>190.5</v>
      </c>
      <c r="K288" s="666">
        <v>1</v>
      </c>
      <c r="L288" s="653">
        <v>2</v>
      </c>
      <c r="M288" s="654">
        <v>190.5</v>
      </c>
    </row>
    <row r="289" spans="1:13" ht="14.4" customHeight="1" x14ac:dyDescent="0.3">
      <c r="A289" s="649" t="s">
        <v>3643</v>
      </c>
      <c r="B289" s="650" t="s">
        <v>5601</v>
      </c>
      <c r="C289" s="650" t="s">
        <v>4735</v>
      </c>
      <c r="D289" s="650" t="s">
        <v>4736</v>
      </c>
      <c r="E289" s="650" t="s">
        <v>4737</v>
      </c>
      <c r="F289" s="653"/>
      <c r="G289" s="653"/>
      <c r="H289" s="666">
        <v>0</v>
      </c>
      <c r="I289" s="653">
        <v>3</v>
      </c>
      <c r="J289" s="653">
        <v>647.76</v>
      </c>
      <c r="K289" s="666">
        <v>1</v>
      </c>
      <c r="L289" s="653">
        <v>3</v>
      </c>
      <c r="M289" s="654">
        <v>647.76</v>
      </c>
    </row>
    <row r="290" spans="1:13" ht="14.4" customHeight="1" x14ac:dyDescent="0.3">
      <c r="A290" s="649" t="s">
        <v>3643</v>
      </c>
      <c r="B290" s="650" t="s">
        <v>5594</v>
      </c>
      <c r="C290" s="650" t="s">
        <v>3931</v>
      </c>
      <c r="D290" s="650" t="s">
        <v>3932</v>
      </c>
      <c r="E290" s="650" t="s">
        <v>3933</v>
      </c>
      <c r="F290" s="653"/>
      <c r="G290" s="653"/>
      <c r="H290" s="666">
        <v>0</v>
      </c>
      <c r="I290" s="653">
        <v>3</v>
      </c>
      <c r="J290" s="653">
        <v>2403.69</v>
      </c>
      <c r="K290" s="666">
        <v>1</v>
      </c>
      <c r="L290" s="653">
        <v>3</v>
      </c>
      <c r="M290" s="654">
        <v>2403.69</v>
      </c>
    </row>
    <row r="291" spans="1:13" ht="14.4" customHeight="1" x14ac:dyDescent="0.3">
      <c r="A291" s="649" t="s">
        <v>3643</v>
      </c>
      <c r="B291" s="650" t="s">
        <v>5594</v>
      </c>
      <c r="C291" s="650" t="s">
        <v>3851</v>
      </c>
      <c r="D291" s="650" t="s">
        <v>3852</v>
      </c>
      <c r="E291" s="650" t="s">
        <v>3853</v>
      </c>
      <c r="F291" s="653"/>
      <c r="G291" s="653"/>
      <c r="H291" s="666">
        <v>0</v>
      </c>
      <c r="I291" s="653">
        <v>5</v>
      </c>
      <c r="J291" s="653">
        <v>6009.1999999999989</v>
      </c>
      <c r="K291" s="666">
        <v>1</v>
      </c>
      <c r="L291" s="653">
        <v>5</v>
      </c>
      <c r="M291" s="654">
        <v>6009.1999999999989</v>
      </c>
    </row>
    <row r="292" spans="1:13" ht="14.4" customHeight="1" x14ac:dyDescent="0.3">
      <c r="A292" s="649" t="s">
        <v>3643</v>
      </c>
      <c r="B292" s="650" t="s">
        <v>3497</v>
      </c>
      <c r="C292" s="650" t="s">
        <v>2035</v>
      </c>
      <c r="D292" s="650" t="s">
        <v>2036</v>
      </c>
      <c r="E292" s="650" t="s">
        <v>1396</v>
      </c>
      <c r="F292" s="653"/>
      <c r="G292" s="653"/>
      <c r="H292" s="666">
        <v>0</v>
      </c>
      <c r="I292" s="653">
        <v>1</v>
      </c>
      <c r="J292" s="653">
        <v>32.74</v>
      </c>
      <c r="K292" s="666">
        <v>1</v>
      </c>
      <c r="L292" s="653">
        <v>1</v>
      </c>
      <c r="M292" s="654">
        <v>32.74</v>
      </c>
    </row>
    <row r="293" spans="1:13" ht="14.4" customHeight="1" x14ac:dyDescent="0.3">
      <c r="A293" s="649" t="s">
        <v>3643</v>
      </c>
      <c r="B293" s="650" t="s">
        <v>3497</v>
      </c>
      <c r="C293" s="650" t="s">
        <v>1878</v>
      </c>
      <c r="D293" s="650" t="s">
        <v>1879</v>
      </c>
      <c r="E293" s="650" t="s">
        <v>1880</v>
      </c>
      <c r="F293" s="653"/>
      <c r="G293" s="653"/>
      <c r="H293" s="666">
        <v>0</v>
      </c>
      <c r="I293" s="653">
        <v>1</v>
      </c>
      <c r="J293" s="653">
        <v>32.74</v>
      </c>
      <c r="K293" s="666">
        <v>1</v>
      </c>
      <c r="L293" s="653">
        <v>1</v>
      </c>
      <c r="M293" s="654">
        <v>32.74</v>
      </c>
    </row>
    <row r="294" spans="1:13" ht="14.4" customHeight="1" x14ac:dyDescent="0.3">
      <c r="A294" s="649" t="s">
        <v>3643</v>
      </c>
      <c r="B294" s="650" t="s">
        <v>3497</v>
      </c>
      <c r="C294" s="650" t="s">
        <v>4083</v>
      </c>
      <c r="D294" s="650" t="s">
        <v>2036</v>
      </c>
      <c r="E294" s="650" t="s">
        <v>4084</v>
      </c>
      <c r="F294" s="653"/>
      <c r="G294" s="653"/>
      <c r="H294" s="666">
        <v>0</v>
      </c>
      <c r="I294" s="653">
        <v>2</v>
      </c>
      <c r="J294" s="653">
        <v>628.67999999999995</v>
      </c>
      <c r="K294" s="666">
        <v>1</v>
      </c>
      <c r="L294" s="653">
        <v>2</v>
      </c>
      <c r="M294" s="654">
        <v>628.67999999999995</v>
      </c>
    </row>
    <row r="295" spans="1:13" ht="14.4" customHeight="1" x14ac:dyDescent="0.3">
      <c r="A295" s="649" t="s">
        <v>3643</v>
      </c>
      <c r="B295" s="650" t="s">
        <v>3576</v>
      </c>
      <c r="C295" s="650" t="s">
        <v>4309</v>
      </c>
      <c r="D295" s="650" t="s">
        <v>2862</v>
      </c>
      <c r="E295" s="650" t="s">
        <v>4310</v>
      </c>
      <c r="F295" s="653"/>
      <c r="G295" s="653"/>
      <c r="H295" s="666">
        <v>0</v>
      </c>
      <c r="I295" s="653">
        <v>9</v>
      </c>
      <c r="J295" s="653">
        <v>16141.14</v>
      </c>
      <c r="K295" s="666">
        <v>1</v>
      </c>
      <c r="L295" s="653">
        <v>9</v>
      </c>
      <c r="M295" s="654">
        <v>16141.14</v>
      </c>
    </row>
    <row r="296" spans="1:13" ht="14.4" customHeight="1" x14ac:dyDescent="0.3">
      <c r="A296" s="649" t="s">
        <v>3643</v>
      </c>
      <c r="B296" s="650" t="s">
        <v>3503</v>
      </c>
      <c r="C296" s="650" t="s">
        <v>1941</v>
      </c>
      <c r="D296" s="650" t="s">
        <v>3506</v>
      </c>
      <c r="E296" s="650" t="s">
        <v>3507</v>
      </c>
      <c r="F296" s="653"/>
      <c r="G296" s="653"/>
      <c r="H296" s="666">
        <v>0</v>
      </c>
      <c r="I296" s="653">
        <v>1</v>
      </c>
      <c r="J296" s="653">
        <v>6.98</v>
      </c>
      <c r="K296" s="666">
        <v>1</v>
      </c>
      <c r="L296" s="653">
        <v>1</v>
      </c>
      <c r="M296" s="654">
        <v>6.98</v>
      </c>
    </row>
    <row r="297" spans="1:13" ht="14.4" customHeight="1" x14ac:dyDescent="0.3">
      <c r="A297" s="649" t="s">
        <v>3643</v>
      </c>
      <c r="B297" s="650" t="s">
        <v>3503</v>
      </c>
      <c r="C297" s="650" t="s">
        <v>2028</v>
      </c>
      <c r="D297" s="650" t="s">
        <v>3508</v>
      </c>
      <c r="E297" s="650" t="s">
        <v>3509</v>
      </c>
      <c r="F297" s="653"/>
      <c r="G297" s="653"/>
      <c r="H297" s="666">
        <v>0</v>
      </c>
      <c r="I297" s="653">
        <v>1</v>
      </c>
      <c r="J297" s="653">
        <v>10.73</v>
      </c>
      <c r="K297" s="666">
        <v>1</v>
      </c>
      <c r="L297" s="653">
        <v>1</v>
      </c>
      <c r="M297" s="654">
        <v>10.73</v>
      </c>
    </row>
    <row r="298" spans="1:13" ht="14.4" customHeight="1" x14ac:dyDescent="0.3">
      <c r="A298" s="649" t="s">
        <v>3643</v>
      </c>
      <c r="B298" s="650" t="s">
        <v>3503</v>
      </c>
      <c r="C298" s="650" t="s">
        <v>2920</v>
      </c>
      <c r="D298" s="650" t="s">
        <v>3583</v>
      </c>
      <c r="E298" s="650" t="s">
        <v>2802</v>
      </c>
      <c r="F298" s="653"/>
      <c r="G298" s="653"/>
      <c r="H298" s="666">
        <v>0</v>
      </c>
      <c r="I298" s="653">
        <v>3</v>
      </c>
      <c r="J298" s="653">
        <v>53.070000000000007</v>
      </c>
      <c r="K298" s="666">
        <v>1</v>
      </c>
      <c r="L298" s="653">
        <v>3</v>
      </c>
      <c r="M298" s="654">
        <v>53.070000000000007</v>
      </c>
    </row>
    <row r="299" spans="1:13" ht="14.4" customHeight="1" x14ac:dyDescent="0.3">
      <c r="A299" s="649" t="s">
        <v>3643</v>
      </c>
      <c r="B299" s="650" t="s">
        <v>3513</v>
      </c>
      <c r="C299" s="650" t="s">
        <v>1980</v>
      </c>
      <c r="D299" s="650" t="s">
        <v>1981</v>
      </c>
      <c r="E299" s="650" t="s">
        <v>3514</v>
      </c>
      <c r="F299" s="653"/>
      <c r="G299" s="653"/>
      <c r="H299" s="666">
        <v>0</v>
      </c>
      <c r="I299" s="653">
        <v>3</v>
      </c>
      <c r="J299" s="653">
        <v>486.39</v>
      </c>
      <c r="K299" s="666">
        <v>1</v>
      </c>
      <c r="L299" s="653">
        <v>3</v>
      </c>
      <c r="M299" s="654">
        <v>486.39</v>
      </c>
    </row>
    <row r="300" spans="1:13" ht="14.4" customHeight="1" x14ac:dyDescent="0.3">
      <c r="A300" s="649" t="s">
        <v>3643</v>
      </c>
      <c r="B300" s="650" t="s">
        <v>3520</v>
      </c>
      <c r="C300" s="650" t="s">
        <v>4773</v>
      </c>
      <c r="D300" s="650" t="s">
        <v>4774</v>
      </c>
      <c r="E300" s="650" t="s">
        <v>3001</v>
      </c>
      <c r="F300" s="653"/>
      <c r="G300" s="653"/>
      <c r="H300" s="666"/>
      <c r="I300" s="653">
        <v>12</v>
      </c>
      <c r="J300" s="653">
        <v>0</v>
      </c>
      <c r="K300" s="666"/>
      <c r="L300" s="653">
        <v>12</v>
      </c>
      <c r="M300" s="654">
        <v>0</v>
      </c>
    </row>
    <row r="301" spans="1:13" ht="14.4" customHeight="1" x14ac:dyDescent="0.3">
      <c r="A301" s="649" t="s">
        <v>3643</v>
      </c>
      <c r="B301" s="650" t="s">
        <v>3522</v>
      </c>
      <c r="C301" s="650" t="s">
        <v>1933</v>
      </c>
      <c r="D301" s="650" t="s">
        <v>1934</v>
      </c>
      <c r="E301" s="650" t="s">
        <v>1903</v>
      </c>
      <c r="F301" s="653"/>
      <c r="G301" s="653"/>
      <c r="H301" s="666">
        <v>0</v>
      </c>
      <c r="I301" s="653">
        <v>1</v>
      </c>
      <c r="J301" s="653">
        <v>137.74</v>
      </c>
      <c r="K301" s="666">
        <v>1</v>
      </c>
      <c r="L301" s="653">
        <v>1</v>
      </c>
      <c r="M301" s="654">
        <v>137.74</v>
      </c>
    </row>
    <row r="302" spans="1:13" ht="14.4" customHeight="1" x14ac:dyDescent="0.3">
      <c r="A302" s="649" t="s">
        <v>3644</v>
      </c>
      <c r="B302" s="650" t="s">
        <v>3417</v>
      </c>
      <c r="C302" s="650" t="s">
        <v>3792</v>
      </c>
      <c r="D302" s="650" t="s">
        <v>2025</v>
      </c>
      <c r="E302" s="650" t="s">
        <v>3793</v>
      </c>
      <c r="F302" s="653"/>
      <c r="G302" s="653"/>
      <c r="H302" s="666">
        <v>0</v>
      </c>
      <c r="I302" s="653">
        <v>3</v>
      </c>
      <c r="J302" s="653">
        <v>746.09999999999991</v>
      </c>
      <c r="K302" s="666">
        <v>1</v>
      </c>
      <c r="L302" s="653">
        <v>3</v>
      </c>
      <c r="M302" s="654">
        <v>746.09999999999991</v>
      </c>
    </row>
    <row r="303" spans="1:13" ht="14.4" customHeight="1" x14ac:dyDescent="0.3">
      <c r="A303" s="649" t="s">
        <v>3644</v>
      </c>
      <c r="B303" s="650" t="s">
        <v>3417</v>
      </c>
      <c r="C303" s="650" t="s">
        <v>2024</v>
      </c>
      <c r="D303" s="650" t="s">
        <v>2025</v>
      </c>
      <c r="E303" s="650" t="s">
        <v>2026</v>
      </c>
      <c r="F303" s="653"/>
      <c r="G303" s="653"/>
      <c r="H303" s="666">
        <v>0</v>
      </c>
      <c r="I303" s="653">
        <v>47</v>
      </c>
      <c r="J303" s="653">
        <v>23377.8</v>
      </c>
      <c r="K303" s="666">
        <v>1</v>
      </c>
      <c r="L303" s="653">
        <v>47</v>
      </c>
      <c r="M303" s="654">
        <v>23377.8</v>
      </c>
    </row>
    <row r="304" spans="1:13" ht="14.4" customHeight="1" x14ac:dyDescent="0.3">
      <c r="A304" s="649" t="s">
        <v>3644</v>
      </c>
      <c r="B304" s="650" t="s">
        <v>3417</v>
      </c>
      <c r="C304" s="650" t="s">
        <v>2042</v>
      </c>
      <c r="D304" s="650" t="s">
        <v>2043</v>
      </c>
      <c r="E304" s="650" t="s">
        <v>3418</v>
      </c>
      <c r="F304" s="653"/>
      <c r="G304" s="653"/>
      <c r="H304" s="666">
        <v>0</v>
      </c>
      <c r="I304" s="653">
        <v>4</v>
      </c>
      <c r="J304" s="653">
        <v>5438.44</v>
      </c>
      <c r="K304" s="666">
        <v>1</v>
      </c>
      <c r="L304" s="653">
        <v>4</v>
      </c>
      <c r="M304" s="654">
        <v>5438.44</v>
      </c>
    </row>
    <row r="305" spans="1:13" ht="14.4" customHeight="1" x14ac:dyDescent="0.3">
      <c r="A305" s="649" t="s">
        <v>3644</v>
      </c>
      <c r="B305" s="650" t="s">
        <v>3417</v>
      </c>
      <c r="C305" s="650" t="s">
        <v>3685</v>
      </c>
      <c r="D305" s="650" t="s">
        <v>3686</v>
      </c>
      <c r="E305" s="650" t="s">
        <v>3687</v>
      </c>
      <c r="F305" s="653"/>
      <c r="G305" s="653"/>
      <c r="H305" s="666">
        <v>0</v>
      </c>
      <c r="I305" s="653">
        <v>28</v>
      </c>
      <c r="J305" s="653">
        <v>38069.079999999994</v>
      </c>
      <c r="K305" s="666">
        <v>1</v>
      </c>
      <c r="L305" s="653">
        <v>28</v>
      </c>
      <c r="M305" s="654">
        <v>38069.079999999994</v>
      </c>
    </row>
    <row r="306" spans="1:13" ht="14.4" customHeight="1" x14ac:dyDescent="0.3">
      <c r="A306" s="649" t="s">
        <v>3644</v>
      </c>
      <c r="B306" s="650" t="s">
        <v>3421</v>
      </c>
      <c r="C306" s="650" t="s">
        <v>1984</v>
      </c>
      <c r="D306" s="650" t="s">
        <v>1985</v>
      </c>
      <c r="E306" s="650" t="s">
        <v>1986</v>
      </c>
      <c r="F306" s="653"/>
      <c r="G306" s="653"/>
      <c r="H306" s="666"/>
      <c r="I306" s="653">
        <v>8</v>
      </c>
      <c r="J306" s="653">
        <v>0</v>
      </c>
      <c r="K306" s="666"/>
      <c r="L306" s="653">
        <v>8</v>
      </c>
      <c r="M306" s="654">
        <v>0</v>
      </c>
    </row>
    <row r="307" spans="1:13" ht="14.4" customHeight="1" x14ac:dyDescent="0.3">
      <c r="A307" s="649" t="s">
        <v>3644</v>
      </c>
      <c r="B307" s="650" t="s">
        <v>3421</v>
      </c>
      <c r="C307" s="650" t="s">
        <v>3870</v>
      </c>
      <c r="D307" s="650" t="s">
        <v>1985</v>
      </c>
      <c r="E307" s="650" t="s">
        <v>3871</v>
      </c>
      <c r="F307" s="653"/>
      <c r="G307" s="653"/>
      <c r="H307" s="666"/>
      <c r="I307" s="653">
        <v>3</v>
      </c>
      <c r="J307" s="653">
        <v>0</v>
      </c>
      <c r="K307" s="666"/>
      <c r="L307" s="653">
        <v>3</v>
      </c>
      <c r="M307" s="654">
        <v>0</v>
      </c>
    </row>
    <row r="308" spans="1:13" ht="14.4" customHeight="1" x14ac:dyDescent="0.3">
      <c r="A308" s="649" t="s">
        <v>3644</v>
      </c>
      <c r="B308" s="650" t="s">
        <v>3533</v>
      </c>
      <c r="C308" s="650" t="s">
        <v>2916</v>
      </c>
      <c r="D308" s="650" t="s">
        <v>3536</v>
      </c>
      <c r="E308" s="650" t="s">
        <v>2457</v>
      </c>
      <c r="F308" s="653"/>
      <c r="G308" s="653"/>
      <c r="H308" s="666">
        <v>0</v>
      </c>
      <c r="I308" s="653">
        <v>3</v>
      </c>
      <c r="J308" s="653">
        <v>579.41999999999996</v>
      </c>
      <c r="K308" s="666">
        <v>1</v>
      </c>
      <c r="L308" s="653">
        <v>3</v>
      </c>
      <c r="M308" s="654">
        <v>579.41999999999996</v>
      </c>
    </row>
    <row r="309" spans="1:13" ht="14.4" customHeight="1" x14ac:dyDescent="0.3">
      <c r="A309" s="649" t="s">
        <v>3644</v>
      </c>
      <c r="B309" s="650" t="s">
        <v>3427</v>
      </c>
      <c r="C309" s="650" t="s">
        <v>1923</v>
      </c>
      <c r="D309" s="650" t="s">
        <v>1924</v>
      </c>
      <c r="E309" s="650" t="s">
        <v>2866</v>
      </c>
      <c r="F309" s="653"/>
      <c r="G309" s="653"/>
      <c r="H309" s="666">
        <v>0</v>
      </c>
      <c r="I309" s="653">
        <v>27</v>
      </c>
      <c r="J309" s="653">
        <v>47241.630000000005</v>
      </c>
      <c r="K309" s="666">
        <v>1</v>
      </c>
      <c r="L309" s="653">
        <v>27</v>
      </c>
      <c r="M309" s="654">
        <v>47241.630000000005</v>
      </c>
    </row>
    <row r="310" spans="1:13" ht="14.4" customHeight="1" x14ac:dyDescent="0.3">
      <c r="A310" s="649" t="s">
        <v>3644</v>
      </c>
      <c r="B310" s="650" t="s">
        <v>3427</v>
      </c>
      <c r="C310" s="650" t="s">
        <v>1927</v>
      </c>
      <c r="D310" s="650" t="s">
        <v>1924</v>
      </c>
      <c r="E310" s="650" t="s">
        <v>2869</v>
      </c>
      <c r="F310" s="653"/>
      <c r="G310" s="653"/>
      <c r="H310" s="666">
        <v>0</v>
      </c>
      <c r="I310" s="653">
        <v>12</v>
      </c>
      <c r="J310" s="653">
        <v>27995.040000000001</v>
      </c>
      <c r="K310" s="666">
        <v>1</v>
      </c>
      <c r="L310" s="653">
        <v>12</v>
      </c>
      <c r="M310" s="654">
        <v>27995.040000000001</v>
      </c>
    </row>
    <row r="311" spans="1:13" ht="14.4" customHeight="1" x14ac:dyDescent="0.3">
      <c r="A311" s="649" t="s">
        <v>3644</v>
      </c>
      <c r="B311" s="650" t="s">
        <v>3427</v>
      </c>
      <c r="C311" s="650" t="s">
        <v>1930</v>
      </c>
      <c r="D311" s="650" t="s">
        <v>1924</v>
      </c>
      <c r="E311" s="650" t="s">
        <v>2872</v>
      </c>
      <c r="F311" s="653"/>
      <c r="G311" s="653"/>
      <c r="H311" s="666">
        <v>0</v>
      </c>
      <c r="I311" s="653">
        <v>10</v>
      </c>
      <c r="J311" s="653">
        <v>29161.599999999999</v>
      </c>
      <c r="K311" s="666">
        <v>1</v>
      </c>
      <c r="L311" s="653">
        <v>10</v>
      </c>
      <c r="M311" s="654">
        <v>29161.599999999999</v>
      </c>
    </row>
    <row r="312" spans="1:13" ht="14.4" customHeight="1" x14ac:dyDescent="0.3">
      <c r="A312" s="649" t="s">
        <v>3644</v>
      </c>
      <c r="B312" s="650" t="s">
        <v>5602</v>
      </c>
      <c r="C312" s="650" t="s">
        <v>4785</v>
      </c>
      <c r="D312" s="650" t="s">
        <v>1495</v>
      </c>
      <c r="E312" s="650" t="s">
        <v>2602</v>
      </c>
      <c r="F312" s="653">
        <v>1</v>
      </c>
      <c r="G312" s="653">
        <v>56.21</v>
      </c>
      <c r="H312" s="666">
        <v>1</v>
      </c>
      <c r="I312" s="653"/>
      <c r="J312" s="653"/>
      <c r="K312" s="666">
        <v>0</v>
      </c>
      <c r="L312" s="653">
        <v>1</v>
      </c>
      <c r="M312" s="654">
        <v>56.21</v>
      </c>
    </row>
    <row r="313" spans="1:13" ht="14.4" customHeight="1" x14ac:dyDescent="0.3">
      <c r="A313" s="649" t="s">
        <v>3644</v>
      </c>
      <c r="B313" s="650" t="s">
        <v>3439</v>
      </c>
      <c r="C313" s="650" t="s">
        <v>2094</v>
      </c>
      <c r="D313" s="650" t="s">
        <v>2095</v>
      </c>
      <c r="E313" s="650" t="s">
        <v>916</v>
      </c>
      <c r="F313" s="653"/>
      <c r="G313" s="653"/>
      <c r="H313" s="666">
        <v>0</v>
      </c>
      <c r="I313" s="653">
        <v>1</v>
      </c>
      <c r="J313" s="653">
        <v>219.05</v>
      </c>
      <c r="K313" s="666">
        <v>1</v>
      </c>
      <c r="L313" s="653">
        <v>1</v>
      </c>
      <c r="M313" s="654">
        <v>219.05</v>
      </c>
    </row>
    <row r="314" spans="1:13" ht="14.4" customHeight="1" x14ac:dyDescent="0.3">
      <c r="A314" s="649" t="s">
        <v>3644</v>
      </c>
      <c r="B314" s="650" t="s">
        <v>3443</v>
      </c>
      <c r="C314" s="650" t="s">
        <v>4786</v>
      </c>
      <c r="D314" s="650" t="s">
        <v>4787</v>
      </c>
      <c r="E314" s="650" t="s">
        <v>3592</v>
      </c>
      <c r="F314" s="653">
        <v>1</v>
      </c>
      <c r="G314" s="653">
        <v>0</v>
      </c>
      <c r="H314" s="666"/>
      <c r="I314" s="653"/>
      <c r="J314" s="653"/>
      <c r="K314" s="666"/>
      <c r="L314" s="653">
        <v>1</v>
      </c>
      <c r="M314" s="654">
        <v>0</v>
      </c>
    </row>
    <row r="315" spans="1:13" ht="14.4" customHeight="1" x14ac:dyDescent="0.3">
      <c r="A315" s="649" t="s">
        <v>3644</v>
      </c>
      <c r="B315" s="650" t="s">
        <v>3562</v>
      </c>
      <c r="C315" s="650" t="s">
        <v>4373</v>
      </c>
      <c r="D315" s="650" t="s">
        <v>2321</v>
      </c>
      <c r="E315" s="650" t="s">
        <v>4374</v>
      </c>
      <c r="F315" s="653"/>
      <c r="G315" s="653"/>
      <c r="H315" s="666">
        <v>0</v>
      </c>
      <c r="I315" s="653">
        <v>1</v>
      </c>
      <c r="J315" s="653">
        <v>65.069999999999993</v>
      </c>
      <c r="K315" s="666">
        <v>1</v>
      </c>
      <c r="L315" s="653">
        <v>1</v>
      </c>
      <c r="M315" s="654">
        <v>65.069999999999993</v>
      </c>
    </row>
    <row r="316" spans="1:13" ht="14.4" customHeight="1" x14ac:dyDescent="0.3">
      <c r="A316" s="649" t="s">
        <v>3644</v>
      </c>
      <c r="B316" s="650" t="s">
        <v>3452</v>
      </c>
      <c r="C316" s="650" t="s">
        <v>2175</v>
      </c>
      <c r="D316" s="650" t="s">
        <v>3453</v>
      </c>
      <c r="E316" s="650" t="s">
        <v>3454</v>
      </c>
      <c r="F316" s="653"/>
      <c r="G316" s="653"/>
      <c r="H316" s="666">
        <v>0</v>
      </c>
      <c r="I316" s="653">
        <v>9</v>
      </c>
      <c r="J316" s="653">
        <v>1764.64</v>
      </c>
      <c r="K316" s="666">
        <v>1</v>
      </c>
      <c r="L316" s="653">
        <v>9</v>
      </c>
      <c r="M316" s="654">
        <v>1764.64</v>
      </c>
    </row>
    <row r="317" spans="1:13" ht="14.4" customHeight="1" x14ac:dyDescent="0.3">
      <c r="A317" s="649" t="s">
        <v>3644</v>
      </c>
      <c r="B317" s="650" t="s">
        <v>3452</v>
      </c>
      <c r="C317" s="650" t="s">
        <v>3040</v>
      </c>
      <c r="D317" s="650" t="s">
        <v>3564</v>
      </c>
      <c r="E317" s="650" t="s">
        <v>3565</v>
      </c>
      <c r="F317" s="653"/>
      <c r="G317" s="653"/>
      <c r="H317" s="666">
        <v>0</v>
      </c>
      <c r="I317" s="653">
        <v>4</v>
      </c>
      <c r="J317" s="653">
        <v>969.84</v>
      </c>
      <c r="K317" s="666">
        <v>1</v>
      </c>
      <c r="L317" s="653">
        <v>4</v>
      </c>
      <c r="M317" s="654">
        <v>969.84</v>
      </c>
    </row>
    <row r="318" spans="1:13" ht="14.4" customHeight="1" x14ac:dyDescent="0.3">
      <c r="A318" s="649" t="s">
        <v>3644</v>
      </c>
      <c r="B318" s="650" t="s">
        <v>3460</v>
      </c>
      <c r="C318" s="650" t="s">
        <v>2256</v>
      </c>
      <c r="D318" s="650" t="s">
        <v>2257</v>
      </c>
      <c r="E318" s="650" t="s">
        <v>3461</v>
      </c>
      <c r="F318" s="653"/>
      <c r="G318" s="653"/>
      <c r="H318" s="666">
        <v>0</v>
      </c>
      <c r="I318" s="653">
        <v>7</v>
      </c>
      <c r="J318" s="653">
        <v>489.02</v>
      </c>
      <c r="K318" s="666">
        <v>1</v>
      </c>
      <c r="L318" s="653">
        <v>7</v>
      </c>
      <c r="M318" s="654">
        <v>489.02</v>
      </c>
    </row>
    <row r="319" spans="1:13" ht="14.4" customHeight="1" x14ac:dyDescent="0.3">
      <c r="A319" s="649" t="s">
        <v>3644</v>
      </c>
      <c r="B319" s="650" t="s">
        <v>5592</v>
      </c>
      <c r="C319" s="650" t="s">
        <v>4825</v>
      </c>
      <c r="D319" s="650" t="s">
        <v>4826</v>
      </c>
      <c r="E319" s="650" t="s">
        <v>4827</v>
      </c>
      <c r="F319" s="653"/>
      <c r="G319" s="653"/>
      <c r="H319" s="666">
        <v>0</v>
      </c>
      <c r="I319" s="653">
        <v>1</v>
      </c>
      <c r="J319" s="653">
        <v>7567.3</v>
      </c>
      <c r="K319" s="666">
        <v>1</v>
      </c>
      <c r="L319" s="653">
        <v>1</v>
      </c>
      <c r="M319" s="654">
        <v>7567.3</v>
      </c>
    </row>
    <row r="320" spans="1:13" ht="14.4" customHeight="1" x14ac:dyDescent="0.3">
      <c r="A320" s="649" t="s">
        <v>3644</v>
      </c>
      <c r="B320" s="650" t="s">
        <v>5592</v>
      </c>
      <c r="C320" s="650" t="s">
        <v>4828</v>
      </c>
      <c r="D320" s="650" t="s">
        <v>4829</v>
      </c>
      <c r="E320" s="650" t="s">
        <v>4830</v>
      </c>
      <c r="F320" s="653"/>
      <c r="G320" s="653"/>
      <c r="H320" s="666">
        <v>0</v>
      </c>
      <c r="I320" s="653">
        <v>2</v>
      </c>
      <c r="J320" s="653">
        <v>35412.78</v>
      </c>
      <c r="K320" s="666">
        <v>1</v>
      </c>
      <c r="L320" s="653">
        <v>2</v>
      </c>
      <c r="M320" s="654">
        <v>35412.78</v>
      </c>
    </row>
    <row r="321" spans="1:13" ht="14.4" customHeight="1" x14ac:dyDescent="0.3">
      <c r="A321" s="649" t="s">
        <v>3644</v>
      </c>
      <c r="B321" s="650" t="s">
        <v>3569</v>
      </c>
      <c r="C321" s="650" t="s">
        <v>4082</v>
      </c>
      <c r="D321" s="650" t="s">
        <v>3571</v>
      </c>
      <c r="E321" s="650" t="s">
        <v>2008</v>
      </c>
      <c r="F321" s="653"/>
      <c r="G321" s="653"/>
      <c r="H321" s="666">
        <v>0</v>
      </c>
      <c r="I321" s="653">
        <v>37</v>
      </c>
      <c r="J321" s="653">
        <v>4323.2000000000007</v>
      </c>
      <c r="K321" s="666">
        <v>1</v>
      </c>
      <c r="L321" s="653">
        <v>37</v>
      </c>
      <c r="M321" s="654">
        <v>4323.2000000000007</v>
      </c>
    </row>
    <row r="322" spans="1:13" ht="14.4" customHeight="1" x14ac:dyDescent="0.3">
      <c r="A322" s="649" t="s">
        <v>3644</v>
      </c>
      <c r="B322" s="650" t="s">
        <v>3569</v>
      </c>
      <c r="C322" s="650" t="s">
        <v>3003</v>
      </c>
      <c r="D322" s="650" t="s">
        <v>3571</v>
      </c>
      <c r="E322" s="650" t="s">
        <v>3572</v>
      </c>
      <c r="F322" s="653"/>
      <c r="G322" s="653"/>
      <c r="H322" s="666">
        <v>0</v>
      </c>
      <c r="I322" s="653">
        <v>1</v>
      </c>
      <c r="J322" s="653">
        <v>514.67999999999995</v>
      </c>
      <c r="K322" s="666">
        <v>1</v>
      </c>
      <c r="L322" s="653">
        <v>1</v>
      </c>
      <c r="M322" s="654">
        <v>514.67999999999995</v>
      </c>
    </row>
    <row r="323" spans="1:13" ht="14.4" customHeight="1" x14ac:dyDescent="0.3">
      <c r="A323" s="649" t="s">
        <v>3644</v>
      </c>
      <c r="B323" s="650" t="s">
        <v>3488</v>
      </c>
      <c r="C323" s="650" t="s">
        <v>3926</v>
      </c>
      <c r="D323" s="650" t="s">
        <v>3927</v>
      </c>
      <c r="E323" s="650" t="s">
        <v>3518</v>
      </c>
      <c r="F323" s="653"/>
      <c r="G323" s="653"/>
      <c r="H323" s="666">
        <v>0</v>
      </c>
      <c r="I323" s="653">
        <v>4</v>
      </c>
      <c r="J323" s="653">
        <v>865.16</v>
      </c>
      <c r="K323" s="666">
        <v>1</v>
      </c>
      <c r="L323" s="653">
        <v>4</v>
      </c>
      <c r="M323" s="654">
        <v>865.16</v>
      </c>
    </row>
    <row r="324" spans="1:13" ht="14.4" customHeight="1" x14ac:dyDescent="0.3">
      <c r="A324" s="649" t="s">
        <v>3644</v>
      </c>
      <c r="B324" s="650" t="s">
        <v>3489</v>
      </c>
      <c r="C324" s="650" t="s">
        <v>2121</v>
      </c>
      <c r="D324" s="650" t="s">
        <v>2122</v>
      </c>
      <c r="E324" s="650" t="s">
        <v>3490</v>
      </c>
      <c r="F324" s="653"/>
      <c r="G324" s="653"/>
      <c r="H324" s="666">
        <v>0</v>
      </c>
      <c r="I324" s="653">
        <v>87</v>
      </c>
      <c r="J324" s="653">
        <v>69998.460000000006</v>
      </c>
      <c r="K324" s="666">
        <v>1</v>
      </c>
      <c r="L324" s="653">
        <v>87</v>
      </c>
      <c r="M324" s="654">
        <v>69998.460000000006</v>
      </c>
    </row>
    <row r="325" spans="1:13" ht="14.4" customHeight="1" x14ac:dyDescent="0.3">
      <c r="A325" s="649" t="s">
        <v>3644</v>
      </c>
      <c r="B325" s="650" t="s">
        <v>5596</v>
      </c>
      <c r="C325" s="650" t="s">
        <v>4526</v>
      </c>
      <c r="D325" s="650" t="s">
        <v>4527</v>
      </c>
      <c r="E325" s="650" t="s">
        <v>4528</v>
      </c>
      <c r="F325" s="653"/>
      <c r="G325" s="653"/>
      <c r="H325" s="666">
        <v>0</v>
      </c>
      <c r="I325" s="653">
        <v>3</v>
      </c>
      <c r="J325" s="653">
        <v>2413.7400000000002</v>
      </c>
      <c r="K325" s="666">
        <v>1</v>
      </c>
      <c r="L325" s="653">
        <v>3</v>
      </c>
      <c r="M325" s="654">
        <v>2413.7400000000002</v>
      </c>
    </row>
    <row r="326" spans="1:13" ht="14.4" customHeight="1" x14ac:dyDescent="0.3">
      <c r="A326" s="649" t="s">
        <v>3644</v>
      </c>
      <c r="B326" s="650" t="s">
        <v>5596</v>
      </c>
      <c r="C326" s="650" t="s">
        <v>4703</v>
      </c>
      <c r="D326" s="650" t="s">
        <v>4527</v>
      </c>
      <c r="E326" s="650" t="s">
        <v>4704</v>
      </c>
      <c r="F326" s="653"/>
      <c r="G326" s="653"/>
      <c r="H326" s="666">
        <v>0</v>
      </c>
      <c r="I326" s="653">
        <v>2</v>
      </c>
      <c r="J326" s="653">
        <v>4827.5200000000004</v>
      </c>
      <c r="K326" s="666">
        <v>1</v>
      </c>
      <c r="L326" s="653">
        <v>2</v>
      </c>
      <c r="M326" s="654">
        <v>4827.5200000000004</v>
      </c>
    </row>
    <row r="327" spans="1:13" ht="14.4" customHeight="1" x14ac:dyDescent="0.3">
      <c r="A327" s="649" t="s">
        <v>3644</v>
      </c>
      <c r="B327" s="650" t="s">
        <v>3492</v>
      </c>
      <c r="C327" s="650" t="s">
        <v>4751</v>
      </c>
      <c r="D327" s="650" t="s">
        <v>1849</v>
      </c>
      <c r="E327" s="650" t="s">
        <v>4752</v>
      </c>
      <c r="F327" s="653"/>
      <c r="G327" s="653"/>
      <c r="H327" s="666">
        <v>0</v>
      </c>
      <c r="I327" s="653">
        <v>1</v>
      </c>
      <c r="J327" s="653">
        <v>193.26</v>
      </c>
      <c r="K327" s="666">
        <v>1</v>
      </c>
      <c r="L327" s="653">
        <v>1</v>
      </c>
      <c r="M327" s="654">
        <v>193.26</v>
      </c>
    </row>
    <row r="328" spans="1:13" ht="14.4" customHeight="1" x14ac:dyDescent="0.3">
      <c r="A328" s="649" t="s">
        <v>3644</v>
      </c>
      <c r="B328" s="650" t="s">
        <v>3494</v>
      </c>
      <c r="C328" s="650" t="s">
        <v>1060</v>
      </c>
      <c r="D328" s="650" t="s">
        <v>1061</v>
      </c>
      <c r="E328" s="650" t="s">
        <v>1062</v>
      </c>
      <c r="F328" s="653"/>
      <c r="G328" s="653"/>
      <c r="H328" s="666">
        <v>0</v>
      </c>
      <c r="I328" s="653">
        <v>2</v>
      </c>
      <c r="J328" s="653">
        <v>190.5</v>
      </c>
      <c r="K328" s="666">
        <v>1</v>
      </c>
      <c r="L328" s="653">
        <v>2</v>
      </c>
      <c r="M328" s="654">
        <v>190.5</v>
      </c>
    </row>
    <row r="329" spans="1:13" ht="14.4" customHeight="1" x14ac:dyDescent="0.3">
      <c r="A329" s="649" t="s">
        <v>3644</v>
      </c>
      <c r="B329" s="650" t="s">
        <v>3497</v>
      </c>
      <c r="C329" s="650" t="s">
        <v>2035</v>
      </c>
      <c r="D329" s="650" t="s">
        <v>2036</v>
      </c>
      <c r="E329" s="650" t="s">
        <v>1396</v>
      </c>
      <c r="F329" s="653"/>
      <c r="G329" s="653"/>
      <c r="H329" s="666">
        <v>0</v>
      </c>
      <c r="I329" s="653">
        <v>2</v>
      </c>
      <c r="J329" s="653">
        <v>65.48</v>
      </c>
      <c r="K329" s="666">
        <v>1</v>
      </c>
      <c r="L329" s="653">
        <v>2</v>
      </c>
      <c r="M329" s="654">
        <v>65.48</v>
      </c>
    </row>
    <row r="330" spans="1:13" ht="14.4" customHeight="1" x14ac:dyDescent="0.3">
      <c r="A330" s="649" t="s">
        <v>3644</v>
      </c>
      <c r="B330" s="650" t="s">
        <v>3497</v>
      </c>
      <c r="C330" s="650" t="s">
        <v>1878</v>
      </c>
      <c r="D330" s="650" t="s">
        <v>1879</v>
      </c>
      <c r="E330" s="650" t="s">
        <v>1880</v>
      </c>
      <c r="F330" s="653"/>
      <c r="G330" s="653"/>
      <c r="H330" s="666">
        <v>0</v>
      </c>
      <c r="I330" s="653">
        <v>8</v>
      </c>
      <c r="J330" s="653">
        <v>261.92</v>
      </c>
      <c r="K330" s="666">
        <v>1</v>
      </c>
      <c r="L330" s="653">
        <v>8</v>
      </c>
      <c r="M330" s="654">
        <v>261.92</v>
      </c>
    </row>
    <row r="331" spans="1:13" ht="14.4" customHeight="1" x14ac:dyDescent="0.3">
      <c r="A331" s="649" t="s">
        <v>3644</v>
      </c>
      <c r="B331" s="650" t="s">
        <v>3497</v>
      </c>
      <c r="C331" s="650" t="s">
        <v>1894</v>
      </c>
      <c r="D331" s="650" t="s">
        <v>1895</v>
      </c>
      <c r="E331" s="650" t="s">
        <v>3498</v>
      </c>
      <c r="F331" s="653"/>
      <c r="G331" s="653"/>
      <c r="H331" s="666">
        <v>0</v>
      </c>
      <c r="I331" s="653">
        <v>2</v>
      </c>
      <c r="J331" s="653">
        <v>294.72000000000003</v>
      </c>
      <c r="K331" s="666">
        <v>1</v>
      </c>
      <c r="L331" s="653">
        <v>2</v>
      </c>
      <c r="M331" s="654">
        <v>294.72000000000003</v>
      </c>
    </row>
    <row r="332" spans="1:13" ht="14.4" customHeight="1" x14ac:dyDescent="0.3">
      <c r="A332" s="649" t="s">
        <v>3644</v>
      </c>
      <c r="B332" s="650" t="s">
        <v>3497</v>
      </c>
      <c r="C332" s="650" t="s">
        <v>1916</v>
      </c>
      <c r="D332" s="650" t="s">
        <v>1917</v>
      </c>
      <c r="E332" s="650" t="s">
        <v>3499</v>
      </c>
      <c r="F332" s="653"/>
      <c r="G332" s="653"/>
      <c r="H332" s="666">
        <v>0</v>
      </c>
      <c r="I332" s="653">
        <v>1</v>
      </c>
      <c r="J332" s="653">
        <v>32.74</v>
      </c>
      <c r="K332" s="666">
        <v>1</v>
      </c>
      <c r="L332" s="653">
        <v>1</v>
      </c>
      <c r="M332" s="654">
        <v>32.74</v>
      </c>
    </row>
    <row r="333" spans="1:13" ht="14.4" customHeight="1" x14ac:dyDescent="0.3">
      <c r="A333" s="649" t="s">
        <v>3644</v>
      </c>
      <c r="B333" s="650" t="s">
        <v>3497</v>
      </c>
      <c r="C333" s="650" t="s">
        <v>1920</v>
      </c>
      <c r="D333" s="650" t="s">
        <v>1917</v>
      </c>
      <c r="E333" s="650" t="s">
        <v>2826</v>
      </c>
      <c r="F333" s="653"/>
      <c r="G333" s="653"/>
      <c r="H333" s="666">
        <v>0</v>
      </c>
      <c r="I333" s="653">
        <v>3</v>
      </c>
      <c r="J333" s="653">
        <v>294.69</v>
      </c>
      <c r="K333" s="666">
        <v>1</v>
      </c>
      <c r="L333" s="653">
        <v>3</v>
      </c>
      <c r="M333" s="654">
        <v>294.69</v>
      </c>
    </row>
    <row r="334" spans="1:13" ht="14.4" customHeight="1" x14ac:dyDescent="0.3">
      <c r="A334" s="649" t="s">
        <v>3644</v>
      </c>
      <c r="B334" s="650" t="s">
        <v>3503</v>
      </c>
      <c r="C334" s="650" t="s">
        <v>1941</v>
      </c>
      <c r="D334" s="650" t="s">
        <v>3506</v>
      </c>
      <c r="E334" s="650" t="s">
        <v>3507</v>
      </c>
      <c r="F334" s="653"/>
      <c r="G334" s="653"/>
      <c r="H334" s="666">
        <v>0</v>
      </c>
      <c r="I334" s="653">
        <v>4</v>
      </c>
      <c r="J334" s="653">
        <v>27.92</v>
      </c>
      <c r="K334" s="666">
        <v>1</v>
      </c>
      <c r="L334" s="653">
        <v>4</v>
      </c>
      <c r="M334" s="654">
        <v>27.92</v>
      </c>
    </row>
    <row r="335" spans="1:13" ht="14.4" customHeight="1" x14ac:dyDescent="0.3">
      <c r="A335" s="649" t="s">
        <v>3644</v>
      </c>
      <c r="B335" s="650" t="s">
        <v>3513</v>
      </c>
      <c r="C335" s="650" t="s">
        <v>4512</v>
      </c>
      <c r="D335" s="650" t="s">
        <v>2032</v>
      </c>
      <c r="E335" s="650" t="s">
        <v>612</v>
      </c>
      <c r="F335" s="653"/>
      <c r="G335" s="653"/>
      <c r="H335" s="666">
        <v>0</v>
      </c>
      <c r="I335" s="653">
        <v>1</v>
      </c>
      <c r="J335" s="653">
        <v>216.16</v>
      </c>
      <c r="K335" s="666">
        <v>1</v>
      </c>
      <c r="L335" s="653">
        <v>1</v>
      </c>
      <c r="M335" s="654">
        <v>216.16</v>
      </c>
    </row>
    <row r="336" spans="1:13" ht="14.4" customHeight="1" x14ac:dyDescent="0.3">
      <c r="A336" s="649" t="s">
        <v>3644</v>
      </c>
      <c r="B336" s="650" t="s">
        <v>3513</v>
      </c>
      <c r="C336" s="650" t="s">
        <v>2031</v>
      </c>
      <c r="D336" s="650" t="s">
        <v>2032</v>
      </c>
      <c r="E336" s="650" t="s">
        <v>3515</v>
      </c>
      <c r="F336" s="653"/>
      <c r="G336" s="653"/>
      <c r="H336" s="666">
        <v>0</v>
      </c>
      <c r="I336" s="653">
        <v>1</v>
      </c>
      <c r="J336" s="653">
        <v>216.16</v>
      </c>
      <c r="K336" s="666">
        <v>1</v>
      </c>
      <c r="L336" s="653">
        <v>1</v>
      </c>
      <c r="M336" s="654">
        <v>216.16</v>
      </c>
    </row>
    <row r="337" spans="1:13" ht="14.4" customHeight="1" x14ac:dyDescent="0.3">
      <c r="A337" s="649" t="s">
        <v>3644</v>
      </c>
      <c r="B337" s="650" t="s">
        <v>3513</v>
      </c>
      <c r="C337" s="650" t="s">
        <v>2858</v>
      </c>
      <c r="D337" s="650" t="s">
        <v>2032</v>
      </c>
      <c r="E337" s="650" t="s">
        <v>3585</v>
      </c>
      <c r="F337" s="653"/>
      <c r="G337" s="653"/>
      <c r="H337" s="666">
        <v>0</v>
      </c>
      <c r="I337" s="653">
        <v>1</v>
      </c>
      <c r="J337" s="653">
        <v>432.32</v>
      </c>
      <c r="K337" s="666">
        <v>1</v>
      </c>
      <c r="L337" s="653">
        <v>1</v>
      </c>
      <c r="M337" s="654">
        <v>432.32</v>
      </c>
    </row>
    <row r="338" spans="1:13" ht="14.4" customHeight="1" x14ac:dyDescent="0.3">
      <c r="A338" s="649" t="s">
        <v>3644</v>
      </c>
      <c r="B338" s="650" t="s">
        <v>3519</v>
      </c>
      <c r="C338" s="650" t="s">
        <v>4522</v>
      </c>
      <c r="D338" s="650" t="s">
        <v>4523</v>
      </c>
      <c r="E338" s="650" t="s">
        <v>4524</v>
      </c>
      <c r="F338" s="653">
        <v>3</v>
      </c>
      <c r="G338" s="653">
        <v>605.25</v>
      </c>
      <c r="H338" s="666">
        <v>1</v>
      </c>
      <c r="I338" s="653"/>
      <c r="J338" s="653"/>
      <c r="K338" s="666">
        <v>0</v>
      </c>
      <c r="L338" s="653">
        <v>3</v>
      </c>
      <c r="M338" s="654">
        <v>605.25</v>
      </c>
    </row>
    <row r="339" spans="1:13" ht="14.4" customHeight="1" x14ac:dyDescent="0.3">
      <c r="A339" s="649" t="s">
        <v>3644</v>
      </c>
      <c r="B339" s="650" t="s">
        <v>3588</v>
      </c>
      <c r="C339" s="650" t="s">
        <v>2974</v>
      </c>
      <c r="D339" s="650" t="s">
        <v>2314</v>
      </c>
      <c r="E339" s="650" t="s">
        <v>2975</v>
      </c>
      <c r="F339" s="653"/>
      <c r="G339" s="653"/>
      <c r="H339" s="666">
        <v>0</v>
      </c>
      <c r="I339" s="653">
        <v>6</v>
      </c>
      <c r="J339" s="653">
        <v>2510.2200000000003</v>
      </c>
      <c r="K339" s="666">
        <v>1</v>
      </c>
      <c r="L339" s="653">
        <v>6</v>
      </c>
      <c r="M339" s="654">
        <v>2510.2200000000003</v>
      </c>
    </row>
    <row r="340" spans="1:13" ht="14.4" customHeight="1" x14ac:dyDescent="0.3">
      <c r="A340" s="649" t="s">
        <v>3644</v>
      </c>
      <c r="B340" s="650" t="s">
        <v>3588</v>
      </c>
      <c r="C340" s="650" t="s">
        <v>4004</v>
      </c>
      <c r="D340" s="650" t="s">
        <v>4005</v>
      </c>
      <c r="E340" s="650" t="s">
        <v>4006</v>
      </c>
      <c r="F340" s="653"/>
      <c r="G340" s="653"/>
      <c r="H340" s="666">
        <v>0</v>
      </c>
      <c r="I340" s="653">
        <v>4</v>
      </c>
      <c r="J340" s="653">
        <v>743.6</v>
      </c>
      <c r="K340" s="666">
        <v>1</v>
      </c>
      <c r="L340" s="653">
        <v>4</v>
      </c>
      <c r="M340" s="654">
        <v>743.6</v>
      </c>
    </row>
    <row r="341" spans="1:13" ht="14.4" customHeight="1" x14ac:dyDescent="0.3">
      <c r="A341" s="649" t="s">
        <v>3644</v>
      </c>
      <c r="B341" s="650" t="s">
        <v>3522</v>
      </c>
      <c r="C341" s="650" t="s">
        <v>4791</v>
      </c>
      <c r="D341" s="650" t="s">
        <v>1934</v>
      </c>
      <c r="E341" s="650" t="s">
        <v>977</v>
      </c>
      <c r="F341" s="653"/>
      <c r="G341" s="653"/>
      <c r="H341" s="666"/>
      <c r="I341" s="653">
        <v>1</v>
      </c>
      <c r="J341" s="653">
        <v>0</v>
      </c>
      <c r="K341" s="666"/>
      <c r="L341" s="653">
        <v>1</v>
      </c>
      <c r="M341" s="654">
        <v>0</v>
      </c>
    </row>
    <row r="342" spans="1:13" ht="14.4" customHeight="1" x14ac:dyDescent="0.3">
      <c r="A342" s="649" t="s">
        <v>3644</v>
      </c>
      <c r="B342" s="650" t="s">
        <v>3522</v>
      </c>
      <c r="C342" s="650" t="s">
        <v>1933</v>
      </c>
      <c r="D342" s="650" t="s">
        <v>1934</v>
      </c>
      <c r="E342" s="650" t="s">
        <v>1903</v>
      </c>
      <c r="F342" s="653"/>
      <c r="G342" s="653"/>
      <c r="H342" s="666">
        <v>0</v>
      </c>
      <c r="I342" s="653">
        <v>5</v>
      </c>
      <c r="J342" s="653">
        <v>631.94000000000005</v>
      </c>
      <c r="K342" s="666">
        <v>1</v>
      </c>
      <c r="L342" s="653">
        <v>5</v>
      </c>
      <c r="M342" s="654">
        <v>631.94000000000005</v>
      </c>
    </row>
    <row r="343" spans="1:13" ht="14.4" customHeight="1" x14ac:dyDescent="0.3">
      <c r="A343" s="649" t="s">
        <v>3644</v>
      </c>
      <c r="B343" s="650" t="s">
        <v>3524</v>
      </c>
      <c r="C343" s="650" t="s">
        <v>3014</v>
      </c>
      <c r="D343" s="650" t="s">
        <v>3015</v>
      </c>
      <c r="E343" s="650" t="s">
        <v>3016</v>
      </c>
      <c r="F343" s="653"/>
      <c r="G343" s="653"/>
      <c r="H343" s="666">
        <v>0</v>
      </c>
      <c r="I343" s="653">
        <v>3</v>
      </c>
      <c r="J343" s="653">
        <v>582.78</v>
      </c>
      <c r="K343" s="666">
        <v>1</v>
      </c>
      <c r="L343" s="653">
        <v>3</v>
      </c>
      <c r="M343" s="654">
        <v>582.78</v>
      </c>
    </row>
    <row r="344" spans="1:13" ht="14.4" customHeight="1" x14ac:dyDescent="0.3">
      <c r="A344" s="649" t="s">
        <v>3644</v>
      </c>
      <c r="B344" s="650" t="s">
        <v>3524</v>
      </c>
      <c r="C344" s="650" t="s">
        <v>4282</v>
      </c>
      <c r="D344" s="650" t="s">
        <v>4283</v>
      </c>
      <c r="E344" s="650" t="s">
        <v>2145</v>
      </c>
      <c r="F344" s="653"/>
      <c r="G344" s="653"/>
      <c r="H344" s="666">
        <v>0</v>
      </c>
      <c r="I344" s="653">
        <v>6</v>
      </c>
      <c r="J344" s="653">
        <v>189.54</v>
      </c>
      <c r="K344" s="666">
        <v>1</v>
      </c>
      <c r="L344" s="653">
        <v>6</v>
      </c>
      <c r="M344" s="654">
        <v>189.54</v>
      </c>
    </row>
    <row r="345" spans="1:13" ht="14.4" customHeight="1" x14ac:dyDescent="0.3">
      <c r="A345" s="649" t="s">
        <v>3645</v>
      </c>
      <c r="B345" s="650" t="s">
        <v>3404</v>
      </c>
      <c r="C345" s="650" t="s">
        <v>1944</v>
      </c>
      <c r="D345" s="650" t="s">
        <v>3405</v>
      </c>
      <c r="E345" s="650" t="s">
        <v>3406</v>
      </c>
      <c r="F345" s="653"/>
      <c r="G345" s="653"/>
      <c r="H345" s="666">
        <v>0</v>
      </c>
      <c r="I345" s="653">
        <v>1</v>
      </c>
      <c r="J345" s="653">
        <v>32.630000000000003</v>
      </c>
      <c r="K345" s="666">
        <v>1</v>
      </c>
      <c r="L345" s="653">
        <v>1</v>
      </c>
      <c r="M345" s="654">
        <v>32.630000000000003</v>
      </c>
    </row>
    <row r="346" spans="1:13" ht="14.4" customHeight="1" x14ac:dyDescent="0.3">
      <c r="A346" s="649" t="s">
        <v>3645</v>
      </c>
      <c r="B346" s="650" t="s">
        <v>5603</v>
      </c>
      <c r="C346" s="650" t="s">
        <v>4854</v>
      </c>
      <c r="D346" s="650" t="s">
        <v>4855</v>
      </c>
      <c r="E346" s="650" t="s">
        <v>4856</v>
      </c>
      <c r="F346" s="653"/>
      <c r="G346" s="653"/>
      <c r="H346" s="666">
        <v>0</v>
      </c>
      <c r="I346" s="653">
        <v>1</v>
      </c>
      <c r="J346" s="653">
        <v>195.92</v>
      </c>
      <c r="K346" s="666">
        <v>1</v>
      </c>
      <c r="L346" s="653">
        <v>1</v>
      </c>
      <c r="M346" s="654">
        <v>195.92</v>
      </c>
    </row>
    <row r="347" spans="1:13" ht="14.4" customHeight="1" x14ac:dyDescent="0.3">
      <c r="A347" s="649" t="s">
        <v>3645</v>
      </c>
      <c r="B347" s="650" t="s">
        <v>3530</v>
      </c>
      <c r="C347" s="650" t="s">
        <v>2906</v>
      </c>
      <c r="D347" s="650" t="s">
        <v>2907</v>
      </c>
      <c r="E347" s="650" t="s">
        <v>2908</v>
      </c>
      <c r="F347" s="653"/>
      <c r="G347" s="653"/>
      <c r="H347" s="666">
        <v>0</v>
      </c>
      <c r="I347" s="653">
        <v>1</v>
      </c>
      <c r="J347" s="653">
        <v>56.01</v>
      </c>
      <c r="K347" s="666">
        <v>1</v>
      </c>
      <c r="L347" s="653">
        <v>1</v>
      </c>
      <c r="M347" s="654">
        <v>56.01</v>
      </c>
    </row>
    <row r="348" spans="1:13" ht="14.4" customHeight="1" x14ac:dyDescent="0.3">
      <c r="A348" s="649" t="s">
        <v>3645</v>
      </c>
      <c r="B348" s="650" t="s">
        <v>3417</v>
      </c>
      <c r="C348" s="650" t="s">
        <v>3792</v>
      </c>
      <c r="D348" s="650" t="s">
        <v>2025</v>
      </c>
      <c r="E348" s="650" t="s">
        <v>3793</v>
      </c>
      <c r="F348" s="653"/>
      <c r="G348" s="653"/>
      <c r="H348" s="666">
        <v>0</v>
      </c>
      <c r="I348" s="653">
        <v>1</v>
      </c>
      <c r="J348" s="653">
        <v>248.7</v>
      </c>
      <c r="K348" s="666">
        <v>1</v>
      </c>
      <c r="L348" s="653">
        <v>1</v>
      </c>
      <c r="M348" s="654">
        <v>248.7</v>
      </c>
    </row>
    <row r="349" spans="1:13" ht="14.4" customHeight="1" x14ac:dyDescent="0.3">
      <c r="A349" s="649" t="s">
        <v>3645</v>
      </c>
      <c r="B349" s="650" t="s">
        <v>3417</v>
      </c>
      <c r="C349" s="650" t="s">
        <v>2042</v>
      </c>
      <c r="D349" s="650" t="s">
        <v>2043</v>
      </c>
      <c r="E349" s="650" t="s">
        <v>3418</v>
      </c>
      <c r="F349" s="653"/>
      <c r="G349" s="653"/>
      <c r="H349" s="666">
        <v>0</v>
      </c>
      <c r="I349" s="653">
        <v>16</v>
      </c>
      <c r="J349" s="653">
        <v>21753.760000000002</v>
      </c>
      <c r="K349" s="666">
        <v>1</v>
      </c>
      <c r="L349" s="653">
        <v>16</v>
      </c>
      <c r="M349" s="654">
        <v>21753.760000000002</v>
      </c>
    </row>
    <row r="350" spans="1:13" ht="14.4" customHeight="1" x14ac:dyDescent="0.3">
      <c r="A350" s="649" t="s">
        <v>3645</v>
      </c>
      <c r="B350" s="650" t="s">
        <v>3421</v>
      </c>
      <c r="C350" s="650" t="s">
        <v>1984</v>
      </c>
      <c r="D350" s="650" t="s">
        <v>1985</v>
      </c>
      <c r="E350" s="650" t="s">
        <v>1986</v>
      </c>
      <c r="F350" s="653"/>
      <c r="G350" s="653"/>
      <c r="H350" s="666"/>
      <c r="I350" s="653">
        <v>2</v>
      </c>
      <c r="J350" s="653">
        <v>0</v>
      </c>
      <c r="K350" s="666"/>
      <c r="L350" s="653">
        <v>2</v>
      </c>
      <c r="M350" s="654">
        <v>0</v>
      </c>
    </row>
    <row r="351" spans="1:13" ht="14.4" customHeight="1" x14ac:dyDescent="0.3">
      <c r="A351" s="649" t="s">
        <v>3645</v>
      </c>
      <c r="B351" s="650" t="s">
        <v>3427</v>
      </c>
      <c r="C351" s="650" t="s">
        <v>2865</v>
      </c>
      <c r="D351" s="650" t="s">
        <v>2018</v>
      </c>
      <c r="E351" s="650" t="s">
        <v>2866</v>
      </c>
      <c r="F351" s="653"/>
      <c r="G351" s="653"/>
      <c r="H351" s="666">
        <v>0</v>
      </c>
      <c r="I351" s="653">
        <v>3</v>
      </c>
      <c r="J351" s="653">
        <v>2813.79</v>
      </c>
      <c r="K351" s="666">
        <v>1</v>
      </c>
      <c r="L351" s="653">
        <v>3</v>
      </c>
      <c r="M351" s="654">
        <v>2813.79</v>
      </c>
    </row>
    <row r="352" spans="1:13" ht="14.4" customHeight="1" x14ac:dyDescent="0.3">
      <c r="A352" s="649" t="s">
        <v>3645</v>
      </c>
      <c r="B352" s="650" t="s">
        <v>3427</v>
      </c>
      <c r="C352" s="650" t="s">
        <v>2868</v>
      </c>
      <c r="D352" s="650" t="s">
        <v>2018</v>
      </c>
      <c r="E352" s="650" t="s">
        <v>2869</v>
      </c>
      <c r="F352" s="653"/>
      <c r="G352" s="653"/>
      <c r="H352" s="666">
        <v>0</v>
      </c>
      <c r="I352" s="653">
        <v>1</v>
      </c>
      <c r="J352" s="653">
        <v>1166.47</v>
      </c>
      <c r="K352" s="666">
        <v>1</v>
      </c>
      <c r="L352" s="653">
        <v>1</v>
      </c>
      <c r="M352" s="654">
        <v>1166.47</v>
      </c>
    </row>
    <row r="353" spans="1:13" ht="14.4" customHeight="1" x14ac:dyDescent="0.3">
      <c r="A353" s="649" t="s">
        <v>3645</v>
      </c>
      <c r="B353" s="650" t="s">
        <v>3427</v>
      </c>
      <c r="C353" s="650" t="s">
        <v>1923</v>
      </c>
      <c r="D353" s="650" t="s">
        <v>1924</v>
      </c>
      <c r="E353" s="650" t="s">
        <v>2866</v>
      </c>
      <c r="F353" s="653"/>
      <c r="G353" s="653"/>
      <c r="H353" s="666">
        <v>0</v>
      </c>
      <c r="I353" s="653">
        <v>16</v>
      </c>
      <c r="J353" s="653">
        <v>27995.040000000001</v>
      </c>
      <c r="K353" s="666">
        <v>1</v>
      </c>
      <c r="L353" s="653">
        <v>16</v>
      </c>
      <c r="M353" s="654">
        <v>27995.040000000001</v>
      </c>
    </row>
    <row r="354" spans="1:13" ht="14.4" customHeight="1" x14ac:dyDescent="0.3">
      <c r="A354" s="649" t="s">
        <v>3645</v>
      </c>
      <c r="B354" s="650" t="s">
        <v>3542</v>
      </c>
      <c r="C354" s="650" t="s">
        <v>2854</v>
      </c>
      <c r="D354" s="650" t="s">
        <v>3547</v>
      </c>
      <c r="E354" s="650" t="s">
        <v>3548</v>
      </c>
      <c r="F354" s="653"/>
      <c r="G354" s="653"/>
      <c r="H354" s="666">
        <v>0</v>
      </c>
      <c r="I354" s="653">
        <v>1</v>
      </c>
      <c r="J354" s="653">
        <v>146.99</v>
      </c>
      <c r="K354" s="666">
        <v>1</v>
      </c>
      <c r="L354" s="653">
        <v>1</v>
      </c>
      <c r="M354" s="654">
        <v>146.99</v>
      </c>
    </row>
    <row r="355" spans="1:13" ht="14.4" customHeight="1" x14ac:dyDescent="0.3">
      <c r="A355" s="649" t="s">
        <v>3645</v>
      </c>
      <c r="B355" s="650" t="s">
        <v>3430</v>
      </c>
      <c r="C355" s="650" t="s">
        <v>3694</v>
      </c>
      <c r="D355" s="650" t="s">
        <v>1083</v>
      </c>
      <c r="E355" s="650" t="s">
        <v>1084</v>
      </c>
      <c r="F355" s="653"/>
      <c r="G355" s="653"/>
      <c r="H355" s="666"/>
      <c r="I355" s="653">
        <v>2</v>
      </c>
      <c r="J355" s="653">
        <v>0</v>
      </c>
      <c r="K355" s="666"/>
      <c r="L355" s="653">
        <v>2</v>
      </c>
      <c r="M355" s="654">
        <v>0</v>
      </c>
    </row>
    <row r="356" spans="1:13" ht="14.4" customHeight="1" x14ac:dyDescent="0.3">
      <c r="A356" s="649" t="s">
        <v>3645</v>
      </c>
      <c r="B356" s="650" t="s">
        <v>3435</v>
      </c>
      <c r="C356" s="650" t="s">
        <v>1973</v>
      </c>
      <c r="D356" s="650" t="s">
        <v>1974</v>
      </c>
      <c r="E356" s="650" t="s">
        <v>1975</v>
      </c>
      <c r="F356" s="653"/>
      <c r="G356" s="653"/>
      <c r="H356" s="666">
        <v>0</v>
      </c>
      <c r="I356" s="653">
        <v>2</v>
      </c>
      <c r="J356" s="653">
        <v>134.84</v>
      </c>
      <c r="K356" s="666">
        <v>1</v>
      </c>
      <c r="L356" s="653">
        <v>2</v>
      </c>
      <c r="M356" s="654">
        <v>134.84</v>
      </c>
    </row>
    <row r="357" spans="1:13" ht="14.4" customHeight="1" x14ac:dyDescent="0.3">
      <c r="A357" s="649" t="s">
        <v>3645</v>
      </c>
      <c r="B357" s="650" t="s">
        <v>3452</v>
      </c>
      <c r="C357" s="650" t="s">
        <v>2175</v>
      </c>
      <c r="D357" s="650" t="s">
        <v>3453</v>
      </c>
      <c r="E357" s="650" t="s">
        <v>3454</v>
      </c>
      <c r="F357" s="653"/>
      <c r="G357" s="653"/>
      <c r="H357" s="666">
        <v>0</v>
      </c>
      <c r="I357" s="653">
        <v>5</v>
      </c>
      <c r="J357" s="653">
        <v>1490.1000000000001</v>
      </c>
      <c r="K357" s="666">
        <v>1</v>
      </c>
      <c r="L357" s="653">
        <v>5</v>
      </c>
      <c r="M357" s="654">
        <v>1490.1000000000001</v>
      </c>
    </row>
    <row r="358" spans="1:13" ht="14.4" customHeight="1" x14ac:dyDescent="0.3">
      <c r="A358" s="649" t="s">
        <v>3645</v>
      </c>
      <c r="B358" s="650" t="s">
        <v>5588</v>
      </c>
      <c r="C358" s="650" t="s">
        <v>3935</v>
      </c>
      <c r="D358" s="650" t="s">
        <v>3936</v>
      </c>
      <c r="E358" s="650" t="s">
        <v>3567</v>
      </c>
      <c r="F358" s="653"/>
      <c r="G358" s="653"/>
      <c r="H358" s="666">
        <v>0</v>
      </c>
      <c r="I358" s="653">
        <v>2</v>
      </c>
      <c r="J358" s="653">
        <v>368.44</v>
      </c>
      <c r="K358" s="666">
        <v>1</v>
      </c>
      <c r="L358" s="653">
        <v>2</v>
      </c>
      <c r="M358" s="654">
        <v>368.44</v>
      </c>
    </row>
    <row r="359" spans="1:13" ht="14.4" customHeight="1" x14ac:dyDescent="0.3">
      <c r="A359" s="649" t="s">
        <v>3645</v>
      </c>
      <c r="B359" s="650" t="s">
        <v>3459</v>
      </c>
      <c r="C359" s="650" t="s">
        <v>4847</v>
      </c>
      <c r="D359" s="650" t="s">
        <v>2261</v>
      </c>
      <c r="E359" s="650" t="s">
        <v>4848</v>
      </c>
      <c r="F359" s="653"/>
      <c r="G359" s="653"/>
      <c r="H359" s="666"/>
      <c r="I359" s="653">
        <v>1</v>
      </c>
      <c r="J359" s="653">
        <v>0</v>
      </c>
      <c r="K359" s="666"/>
      <c r="L359" s="653">
        <v>1</v>
      </c>
      <c r="M359" s="654">
        <v>0</v>
      </c>
    </row>
    <row r="360" spans="1:13" ht="14.4" customHeight="1" x14ac:dyDescent="0.3">
      <c r="A360" s="649" t="s">
        <v>3645</v>
      </c>
      <c r="B360" s="650" t="s">
        <v>3460</v>
      </c>
      <c r="C360" s="650" t="s">
        <v>2256</v>
      </c>
      <c r="D360" s="650" t="s">
        <v>2257</v>
      </c>
      <c r="E360" s="650" t="s">
        <v>3461</v>
      </c>
      <c r="F360" s="653"/>
      <c r="G360" s="653"/>
      <c r="H360" s="666">
        <v>0</v>
      </c>
      <c r="I360" s="653">
        <v>5</v>
      </c>
      <c r="J360" s="653">
        <v>349.29999999999995</v>
      </c>
      <c r="K360" s="666">
        <v>1</v>
      </c>
      <c r="L360" s="653">
        <v>5</v>
      </c>
      <c r="M360" s="654">
        <v>349.29999999999995</v>
      </c>
    </row>
    <row r="361" spans="1:13" ht="14.4" customHeight="1" x14ac:dyDescent="0.3">
      <c r="A361" s="649" t="s">
        <v>3645</v>
      </c>
      <c r="B361" s="650" t="s">
        <v>3566</v>
      </c>
      <c r="C361" s="650" t="s">
        <v>3704</v>
      </c>
      <c r="D361" s="650" t="s">
        <v>3705</v>
      </c>
      <c r="E361" s="650" t="s">
        <v>1836</v>
      </c>
      <c r="F361" s="653"/>
      <c r="G361" s="653"/>
      <c r="H361" s="666">
        <v>0</v>
      </c>
      <c r="I361" s="653">
        <v>3</v>
      </c>
      <c r="J361" s="653">
        <v>157.19999999999999</v>
      </c>
      <c r="K361" s="666">
        <v>1</v>
      </c>
      <c r="L361" s="653">
        <v>3</v>
      </c>
      <c r="M361" s="654">
        <v>157.19999999999999</v>
      </c>
    </row>
    <row r="362" spans="1:13" ht="14.4" customHeight="1" x14ac:dyDescent="0.3">
      <c r="A362" s="649" t="s">
        <v>3645</v>
      </c>
      <c r="B362" s="650" t="s">
        <v>3566</v>
      </c>
      <c r="C362" s="650" t="s">
        <v>3073</v>
      </c>
      <c r="D362" s="650" t="s">
        <v>3074</v>
      </c>
      <c r="E362" s="650" t="s">
        <v>3567</v>
      </c>
      <c r="F362" s="653"/>
      <c r="G362" s="653"/>
      <c r="H362" s="666">
        <v>0</v>
      </c>
      <c r="I362" s="653">
        <v>4</v>
      </c>
      <c r="J362" s="653">
        <v>279.44</v>
      </c>
      <c r="K362" s="666">
        <v>1</v>
      </c>
      <c r="L362" s="653">
        <v>4</v>
      </c>
      <c r="M362" s="654">
        <v>279.44</v>
      </c>
    </row>
    <row r="363" spans="1:13" ht="14.4" customHeight="1" x14ac:dyDescent="0.3">
      <c r="A363" s="649" t="s">
        <v>3645</v>
      </c>
      <c r="B363" s="650" t="s">
        <v>3466</v>
      </c>
      <c r="C363" s="650" t="s">
        <v>3077</v>
      </c>
      <c r="D363" s="650" t="s">
        <v>3078</v>
      </c>
      <c r="E363" s="650" t="s">
        <v>3568</v>
      </c>
      <c r="F363" s="653"/>
      <c r="G363" s="653"/>
      <c r="H363" s="666">
        <v>0</v>
      </c>
      <c r="I363" s="653">
        <v>3</v>
      </c>
      <c r="J363" s="653">
        <v>9381.57</v>
      </c>
      <c r="K363" s="666">
        <v>1</v>
      </c>
      <c r="L363" s="653">
        <v>3</v>
      </c>
      <c r="M363" s="654">
        <v>9381.57</v>
      </c>
    </row>
    <row r="364" spans="1:13" ht="14.4" customHeight="1" x14ac:dyDescent="0.3">
      <c r="A364" s="649" t="s">
        <v>3645</v>
      </c>
      <c r="B364" s="650" t="s">
        <v>3569</v>
      </c>
      <c r="C364" s="650" t="s">
        <v>3003</v>
      </c>
      <c r="D364" s="650" t="s">
        <v>3571</v>
      </c>
      <c r="E364" s="650" t="s">
        <v>3572</v>
      </c>
      <c r="F364" s="653"/>
      <c r="G364" s="653"/>
      <c r="H364" s="666">
        <v>0</v>
      </c>
      <c r="I364" s="653">
        <v>1</v>
      </c>
      <c r="J364" s="653">
        <v>514.67999999999995</v>
      </c>
      <c r="K364" s="666">
        <v>1</v>
      </c>
      <c r="L364" s="653">
        <v>1</v>
      </c>
      <c r="M364" s="654">
        <v>514.67999999999995</v>
      </c>
    </row>
    <row r="365" spans="1:13" ht="14.4" customHeight="1" x14ac:dyDescent="0.3">
      <c r="A365" s="649" t="s">
        <v>3645</v>
      </c>
      <c r="B365" s="650" t="s">
        <v>3489</v>
      </c>
      <c r="C365" s="650" t="s">
        <v>2121</v>
      </c>
      <c r="D365" s="650" t="s">
        <v>2122</v>
      </c>
      <c r="E365" s="650" t="s">
        <v>3490</v>
      </c>
      <c r="F365" s="653"/>
      <c r="G365" s="653"/>
      <c r="H365" s="666">
        <v>0</v>
      </c>
      <c r="I365" s="653">
        <v>5</v>
      </c>
      <c r="J365" s="653">
        <v>4022.9</v>
      </c>
      <c r="K365" s="666">
        <v>1</v>
      </c>
      <c r="L365" s="653">
        <v>5</v>
      </c>
      <c r="M365" s="654">
        <v>4022.9</v>
      </c>
    </row>
    <row r="366" spans="1:13" ht="14.4" customHeight="1" x14ac:dyDescent="0.3">
      <c r="A366" s="649" t="s">
        <v>3645</v>
      </c>
      <c r="B366" s="650" t="s">
        <v>3497</v>
      </c>
      <c r="C366" s="650" t="s">
        <v>1894</v>
      </c>
      <c r="D366" s="650" t="s">
        <v>1895</v>
      </c>
      <c r="E366" s="650" t="s">
        <v>3498</v>
      </c>
      <c r="F366" s="653"/>
      <c r="G366" s="653"/>
      <c r="H366" s="666">
        <v>0</v>
      </c>
      <c r="I366" s="653">
        <v>1</v>
      </c>
      <c r="J366" s="653">
        <v>147.36000000000001</v>
      </c>
      <c r="K366" s="666">
        <v>1</v>
      </c>
      <c r="L366" s="653">
        <v>1</v>
      </c>
      <c r="M366" s="654">
        <v>147.36000000000001</v>
      </c>
    </row>
    <row r="367" spans="1:13" ht="14.4" customHeight="1" x14ac:dyDescent="0.3">
      <c r="A367" s="649" t="s">
        <v>3645</v>
      </c>
      <c r="B367" s="650" t="s">
        <v>3497</v>
      </c>
      <c r="C367" s="650" t="s">
        <v>1916</v>
      </c>
      <c r="D367" s="650" t="s">
        <v>1917</v>
      </c>
      <c r="E367" s="650" t="s">
        <v>3499</v>
      </c>
      <c r="F367" s="653"/>
      <c r="G367" s="653"/>
      <c r="H367" s="666">
        <v>0</v>
      </c>
      <c r="I367" s="653">
        <v>1</v>
      </c>
      <c r="J367" s="653">
        <v>32.74</v>
      </c>
      <c r="K367" s="666">
        <v>1</v>
      </c>
      <c r="L367" s="653">
        <v>1</v>
      </c>
      <c r="M367" s="654">
        <v>32.74</v>
      </c>
    </row>
    <row r="368" spans="1:13" ht="14.4" customHeight="1" x14ac:dyDescent="0.3">
      <c r="A368" s="649" t="s">
        <v>3645</v>
      </c>
      <c r="B368" s="650" t="s">
        <v>3497</v>
      </c>
      <c r="C368" s="650" t="s">
        <v>1920</v>
      </c>
      <c r="D368" s="650" t="s">
        <v>1917</v>
      </c>
      <c r="E368" s="650" t="s">
        <v>2826</v>
      </c>
      <c r="F368" s="653"/>
      <c r="G368" s="653"/>
      <c r="H368" s="666">
        <v>0</v>
      </c>
      <c r="I368" s="653">
        <v>3</v>
      </c>
      <c r="J368" s="653">
        <v>294.69</v>
      </c>
      <c r="K368" s="666">
        <v>1</v>
      </c>
      <c r="L368" s="653">
        <v>3</v>
      </c>
      <c r="M368" s="654">
        <v>294.69</v>
      </c>
    </row>
    <row r="369" spans="1:13" ht="14.4" customHeight="1" x14ac:dyDescent="0.3">
      <c r="A369" s="649" t="s">
        <v>3645</v>
      </c>
      <c r="B369" s="650" t="s">
        <v>3503</v>
      </c>
      <c r="C369" s="650" t="s">
        <v>1999</v>
      </c>
      <c r="D369" s="650" t="s">
        <v>3504</v>
      </c>
      <c r="E369" s="650" t="s">
        <v>3505</v>
      </c>
      <c r="F369" s="653"/>
      <c r="G369" s="653"/>
      <c r="H369" s="666">
        <v>0</v>
      </c>
      <c r="I369" s="653">
        <v>1</v>
      </c>
      <c r="J369" s="653">
        <v>16.27</v>
      </c>
      <c r="K369" s="666">
        <v>1</v>
      </c>
      <c r="L369" s="653">
        <v>1</v>
      </c>
      <c r="M369" s="654">
        <v>16.27</v>
      </c>
    </row>
    <row r="370" spans="1:13" ht="14.4" customHeight="1" x14ac:dyDescent="0.3">
      <c r="A370" s="649" t="s">
        <v>3645</v>
      </c>
      <c r="B370" s="650" t="s">
        <v>3503</v>
      </c>
      <c r="C370" s="650" t="s">
        <v>2028</v>
      </c>
      <c r="D370" s="650" t="s">
        <v>3508</v>
      </c>
      <c r="E370" s="650" t="s">
        <v>3509</v>
      </c>
      <c r="F370" s="653"/>
      <c r="G370" s="653"/>
      <c r="H370" s="666">
        <v>0</v>
      </c>
      <c r="I370" s="653">
        <v>1</v>
      </c>
      <c r="J370" s="653">
        <v>10.73</v>
      </c>
      <c r="K370" s="666">
        <v>1</v>
      </c>
      <c r="L370" s="653">
        <v>1</v>
      </c>
      <c r="M370" s="654">
        <v>10.73</v>
      </c>
    </row>
    <row r="371" spans="1:13" ht="14.4" customHeight="1" x14ac:dyDescent="0.3">
      <c r="A371" s="649" t="s">
        <v>3645</v>
      </c>
      <c r="B371" s="650" t="s">
        <v>3513</v>
      </c>
      <c r="C371" s="650" t="s">
        <v>1980</v>
      </c>
      <c r="D371" s="650" t="s">
        <v>1981</v>
      </c>
      <c r="E371" s="650" t="s">
        <v>3514</v>
      </c>
      <c r="F371" s="653"/>
      <c r="G371" s="653"/>
      <c r="H371" s="666">
        <v>0</v>
      </c>
      <c r="I371" s="653">
        <v>1</v>
      </c>
      <c r="J371" s="653">
        <v>162.13</v>
      </c>
      <c r="K371" s="666">
        <v>1</v>
      </c>
      <c r="L371" s="653">
        <v>1</v>
      </c>
      <c r="M371" s="654">
        <v>162.13</v>
      </c>
    </row>
    <row r="372" spans="1:13" ht="14.4" customHeight="1" x14ac:dyDescent="0.3">
      <c r="A372" s="649" t="s">
        <v>3645</v>
      </c>
      <c r="B372" s="650" t="s">
        <v>3519</v>
      </c>
      <c r="C372" s="650" t="s">
        <v>2003</v>
      </c>
      <c r="D372" s="650" t="s">
        <v>2004</v>
      </c>
      <c r="E372" s="650" t="s">
        <v>1903</v>
      </c>
      <c r="F372" s="653"/>
      <c r="G372" s="653"/>
      <c r="H372" s="666">
        <v>0</v>
      </c>
      <c r="I372" s="653">
        <v>1</v>
      </c>
      <c r="J372" s="653">
        <v>232.44</v>
      </c>
      <c r="K372" s="666">
        <v>1</v>
      </c>
      <c r="L372" s="653">
        <v>1</v>
      </c>
      <c r="M372" s="654">
        <v>232.44</v>
      </c>
    </row>
    <row r="373" spans="1:13" ht="14.4" customHeight="1" x14ac:dyDescent="0.3">
      <c r="A373" s="649" t="s">
        <v>3645</v>
      </c>
      <c r="B373" s="650" t="s">
        <v>3522</v>
      </c>
      <c r="C373" s="650" t="s">
        <v>2843</v>
      </c>
      <c r="D373" s="650" t="s">
        <v>1934</v>
      </c>
      <c r="E373" s="650" t="s">
        <v>3592</v>
      </c>
      <c r="F373" s="653"/>
      <c r="G373" s="653"/>
      <c r="H373" s="666">
        <v>0</v>
      </c>
      <c r="I373" s="653">
        <v>1</v>
      </c>
      <c r="J373" s="653">
        <v>275.48</v>
      </c>
      <c r="K373" s="666">
        <v>1</v>
      </c>
      <c r="L373" s="653">
        <v>1</v>
      </c>
      <c r="M373" s="654">
        <v>275.48</v>
      </c>
    </row>
    <row r="374" spans="1:13" ht="14.4" customHeight="1" x14ac:dyDescent="0.3">
      <c r="A374" s="649" t="s">
        <v>3645</v>
      </c>
      <c r="B374" s="650" t="s">
        <v>3469</v>
      </c>
      <c r="C374" s="650" t="s">
        <v>2302</v>
      </c>
      <c r="D374" s="650" t="s">
        <v>2303</v>
      </c>
      <c r="E374" s="650" t="s">
        <v>3470</v>
      </c>
      <c r="F374" s="653"/>
      <c r="G374" s="653"/>
      <c r="H374" s="666">
        <v>0</v>
      </c>
      <c r="I374" s="653">
        <v>2</v>
      </c>
      <c r="J374" s="653">
        <v>28957.54</v>
      </c>
      <c r="K374" s="666">
        <v>1</v>
      </c>
      <c r="L374" s="653">
        <v>2</v>
      </c>
      <c r="M374" s="654">
        <v>28957.54</v>
      </c>
    </row>
    <row r="375" spans="1:13" ht="14.4" customHeight="1" x14ac:dyDescent="0.3">
      <c r="A375" s="649" t="s">
        <v>3646</v>
      </c>
      <c r="B375" s="650" t="s">
        <v>5603</v>
      </c>
      <c r="C375" s="650" t="s">
        <v>4878</v>
      </c>
      <c r="D375" s="650" t="s">
        <v>4879</v>
      </c>
      <c r="E375" s="650" t="s">
        <v>1829</v>
      </c>
      <c r="F375" s="653">
        <v>1</v>
      </c>
      <c r="G375" s="653">
        <v>0</v>
      </c>
      <c r="H375" s="666"/>
      <c r="I375" s="653"/>
      <c r="J375" s="653"/>
      <c r="K375" s="666"/>
      <c r="L375" s="653">
        <v>1</v>
      </c>
      <c r="M375" s="654">
        <v>0</v>
      </c>
    </row>
    <row r="376" spans="1:13" ht="14.4" customHeight="1" x14ac:dyDescent="0.3">
      <c r="A376" s="649" t="s">
        <v>3646</v>
      </c>
      <c r="B376" s="650" t="s">
        <v>5588</v>
      </c>
      <c r="C376" s="650" t="s">
        <v>4877</v>
      </c>
      <c r="D376" s="650" t="s">
        <v>3936</v>
      </c>
      <c r="E376" s="650" t="s">
        <v>3567</v>
      </c>
      <c r="F376" s="653">
        <v>1</v>
      </c>
      <c r="G376" s="653">
        <v>184.22</v>
      </c>
      <c r="H376" s="666">
        <v>1</v>
      </c>
      <c r="I376" s="653"/>
      <c r="J376" s="653"/>
      <c r="K376" s="666">
        <v>0</v>
      </c>
      <c r="L376" s="653">
        <v>1</v>
      </c>
      <c r="M376" s="654">
        <v>184.22</v>
      </c>
    </row>
    <row r="377" spans="1:13" ht="14.4" customHeight="1" x14ac:dyDescent="0.3">
      <c r="A377" s="649" t="s">
        <v>3646</v>
      </c>
      <c r="B377" s="650" t="s">
        <v>3489</v>
      </c>
      <c r="C377" s="650" t="s">
        <v>2121</v>
      </c>
      <c r="D377" s="650" t="s">
        <v>2122</v>
      </c>
      <c r="E377" s="650" t="s">
        <v>3490</v>
      </c>
      <c r="F377" s="653"/>
      <c r="G377" s="653"/>
      <c r="H377" s="666">
        <v>0</v>
      </c>
      <c r="I377" s="653">
        <v>3</v>
      </c>
      <c r="J377" s="653">
        <v>2413.7400000000002</v>
      </c>
      <c r="K377" s="666">
        <v>1</v>
      </c>
      <c r="L377" s="653">
        <v>3</v>
      </c>
      <c r="M377" s="654">
        <v>2413.7400000000002</v>
      </c>
    </row>
    <row r="378" spans="1:13" ht="14.4" customHeight="1" x14ac:dyDescent="0.3">
      <c r="A378" s="649" t="s">
        <v>3646</v>
      </c>
      <c r="B378" s="650" t="s">
        <v>5596</v>
      </c>
      <c r="C378" s="650" t="s">
        <v>4703</v>
      </c>
      <c r="D378" s="650" t="s">
        <v>4527</v>
      </c>
      <c r="E378" s="650" t="s">
        <v>4704</v>
      </c>
      <c r="F378" s="653"/>
      <c r="G378" s="653"/>
      <c r="H378" s="666">
        <v>0</v>
      </c>
      <c r="I378" s="653">
        <v>1</v>
      </c>
      <c r="J378" s="653">
        <v>2413.7600000000002</v>
      </c>
      <c r="K378" s="666">
        <v>1</v>
      </c>
      <c r="L378" s="653">
        <v>1</v>
      </c>
      <c r="M378" s="654">
        <v>2413.7600000000002</v>
      </c>
    </row>
    <row r="379" spans="1:13" ht="14.4" customHeight="1" x14ac:dyDescent="0.3">
      <c r="A379" s="649" t="s">
        <v>3647</v>
      </c>
      <c r="B379" s="650" t="s">
        <v>3417</v>
      </c>
      <c r="C379" s="650" t="s">
        <v>2024</v>
      </c>
      <c r="D379" s="650" t="s">
        <v>2025</v>
      </c>
      <c r="E379" s="650" t="s">
        <v>2026</v>
      </c>
      <c r="F379" s="653"/>
      <c r="G379" s="653"/>
      <c r="H379" s="666">
        <v>0</v>
      </c>
      <c r="I379" s="653">
        <v>43</v>
      </c>
      <c r="J379" s="653">
        <v>21388.199999999997</v>
      </c>
      <c r="K379" s="666">
        <v>1</v>
      </c>
      <c r="L379" s="653">
        <v>43</v>
      </c>
      <c r="M379" s="654">
        <v>21388.199999999997</v>
      </c>
    </row>
    <row r="380" spans="1:13" ht="14.4" customHeight="1" x14ac:dyDescent="0.3">
      <c r="A380" s="649" t="s">
        <v>3647</v>
      </c>
      <c r="B380" s="650" t="s">
        <v>3417</v>
      </c>
      <c r="C380" s="650" t="s">
        <v>2042</v>
      </c>
      <c r="D380" s="650" t="s">
        <v>2043</v>
      </c>
      <c r="E380" s="650" t="s">
        <v>3418</v>
      </c>
      <c r="F380" s="653"/>
      <c r="G380" s="653"/>
      <c r="H380" s="666">
        <v>0</v>
      </c>
      <c r="I380" s="653">
        <v>32</v>
      </c>
      <c r="J380" s="653">
        <v>43507.519999999997</v>
      </c>
      <c r="K380" s="666">
        <v>1</v>
      </c>
      <c r="L380" s="653">
        <v>32</v>
      </c>
      <c r="M380" s="654">
        <v>43507.519999999997</v>
      </c>
    </row>
    <row r="381" spans="1:13" ht="14.4" customHeight="1" x14ac:dyDescent="0.3">
      <c r="A381" s="649" t="s">
        <v>3647</v>
      </c>
      <c r="B381" s="650" t="s">
        <v>3417</v>
      </c>
      <c r="C381" s="650" t="s">
        <v>3685</v>
      </c>
      <c r="D381" s="650" t="s">
        <v>3686</v>
      </c>
      <c r="E381" s="650" t="s">
        <v>3687</v>
      </c>
      <c r="F381" s="653"/>
      <c r="G381" s="653"/>
      <c r="H381" s="666">
        <v>0</v>
      </c>
      <c r="I381" s="653">
        <v>2</v>
      </c>
      <c r="J381" s="653">
        <v>2719.22</v>
      </c>
      <c r="K381" s="666">
        <v>1</v>
      </c>
      <c r="L381" s="653">
        <v>2</v>
      </c>
      <c r="M381" s="654">
        <v>2719.22</v>
      </c>
    </row>
    <row r="382" spans="1:13" ht="14.4" customHeight="1" x14ac:dyDescent="0.3">
      <c r="A382" s="649" t="s">
        <v>3647</v>
      </c>
      <c r="B382" s="650" t="s">
        <v>3419</v>
      </c>
      <c r="C382" s="650" t="s">
        <v>4358</v>
      </c>
      <c r="D382" s="650" t="s">
        <v>4359</v>
      </c>
      <c r="E382" s="650" t="s">
        <v>4360</v>
      </c>
      <c r="F382" s="653"/>
      <c r="G382" s="653"/>
      <c r="H382" s="666">
        <v>0</v>
      </c>
      <c r="I382" s="653">
        <v>1</v>
      </c>
      <c r="J382" s="653">
        <v>1359.61</v>
      </c>
      <c r="K382" s="666">
        <v>1</v>
      </c>
      <c r="L382" s="653">
        <v>1</v>
      </c>
      <c r="M382" s="654">
        <v>1359.61</v>
      </c>
    </row>
    <row r="383" spans="1:13" ht="14.4" customHeight="1" x14ac:dyDescent="0.3">
      <c r="A383" s="649" t="s">
        <v>3647</v>
      </c>
      <c r="B383" s="650" t="s">
        <v>3427</v>
      </c>
      <c r="C383" s="650" t="s">
        <v>2871</v>
      </c>
      <c r="D383" s="650" t="s">
        <v>2018</v>
      </c>
      <c r="E383" s="650" t="s">
        <v>2872</v>
      </c>
      <c r="F383" s="653"/>
      <c r="G383" s="653"/>
      <c r="H383" s="666">
        <v>0</v>
      </c>
      <c r="I383" s="653">
        <v>6</v>
      </c>
      <c r="J383" s="653">
        <v>8748.42</v>
      </c>
      <c r="K383" s="666">
        <v>1</v>
      </c>
      <c r="L383" s="653">
        <v>6</v>
      </c>
      <c r="M383" s="654">
        <v>8748.42</v>
      </c>
    </row>
    <row r="384" spans="1:13" ht="14.4" customHeight="1" x14ac:dyDescent="0.3">
      <c r="A384" s="649" t="s">
        <v>3647</v>
      </c>
      <c r="B384" s="650" t="s">
        <v>3427</v>
      </c>
      <c r="C384" s="650" t="s">
        <v>1923</v>
      </c>
      <c r="D384" s="650" t="s">
        <v>1924</v>
      </c>
      <c r="E384" s="650" t="s">
        <v>2866</v>
      </c>
      <c r="F384" s="653"/>
      <c r="G384" s="653"/>
      <c r="H384" s="666">
        <v>0</v>
      </c>
      <c r="I384" s="653">
        <v>8</v>
      </c>
      <c r="J384" s="653">
        <v>13997.52</v>
      </c>
      <c r="K384" s="666">
        <v>1</v>
      </c>
      <c r="L384" s="653">
        <v>8</v>
      </c>
      <c r="M384" s="654">
        <v>13997.52</v>
      </c>
    </row>
    <row r="385" spans="1:13" ht="14.4" customHeight="1" x14ac:dyDescent="0.3">
      <c r="A385" s="649" t="s">
        <v>3647</v>
      </c>
      <c r="B385" s="650" t="s">
        <v>3427</v>
      </c>
      <c r="C385" s="650" t="s">
        <v>1927</v>
      </c>
      <c r="D385" s="650" t="s">
        <v>1924</v>
      </c>
      <c r="E385" s="650" t="s">
        <v>2869</v>
      </c>
      <c r="F385" s="653"/>
      <c r="G385" s="653"/>
      <c r="H385" s="666">
        <v>0</v>
      </c>
      <c r="I385" s="653">
        <v>12</v>
      </c>
      <c r="J385" s="653">
        <v>27995.040000000001</v>
      </c>
      <c r="K385" s="666">
        <v>1</v>
      </c>
      <c r="L385" s="653">
        <v>12</v>
      </c>
      <c r="M385" s="654">
        <v>27995.040000000001</v>
      </c>
    </row>
    <row r="386" spans="1:13" ht="14.4" customHeight="1" x14ac:dyDescent="0.3">
      <c r="A386" s="649" t="s">
        <v>3647</v>
      </c>
      <c r="B386" s="650" t="s">
        <v>3436</v>
      </c>
      <c r="C386" s="650" t="s">
        <v>1863</v>
      </c>
      <c r="D386" s="650" t="s">
        <v>3437</v>
      </c>
      <c r="E386" s="650" t="s">
        <v>1088</v>
      </c>
      <c r="F386" s="653"/>
      <c r="G386" s="653"/>
      <c r="H386" s="666">
        <v>0</v>
      </c>
      <c r="I386" s="653">
        <v>1</v>
      </c>
      <c r="J386" s="653">
        <v>134.83000000000001</v>
      </c>
      <c r="K386" s="666">
        <v>1</v>
      </c>
      <c r="L386" s="653">
        <v>1</v>
      </c>
      <c r="M386" s="654">
        <v>134.83000000000001</v>
      </c>
    </row>
    <row r="387" spans="1:13" ht="14.4" customHeight="1" x14ac:dyDescent="0.3">
      <c r="A387" s="649" t="s">
        <v>3647</v>
      </c>
      <c r="B387" s="650" t="s">
        <v>3559</v>
      </c>
      <c r="C387" s="650" t="s">
        <v>2956</v>
      </c>
      <c r="D387" s="650" t="s">
        <v>2957</v>
      </c>
      <c r="E387" s="650" t="s">
        <v>1903</v>
      </c>
      <c r="F387" s="653"/>
      <c r="G387" s="653"/>
      <c r="H387" s="666">
        <v>0</v>
      </c>
      <c r="I387" s="653">
        <v>2</v>
      </c>
      <c r="J387" s="653">
        <v>261.18</v>
      </c>
      <c r="K387" s="666">
        <v>1</v>
      </c>
      <c r="L387" s="653">
        <v>2</v>
      </c>
      <c r="M387" s="654">
        <v>261.18</v>
      </c>
    </row>
    <row r="388" spans="1:13" ht="14.4" customHeight="1" x14ac:dyDescent="0.3">
      <c r="A388" s="649" t="s">
        <v>3647</v>
      </c>
      <c r="B388" s="650" t="s">
        <v>3559</v>
      </c>
      <c r="C388" s="650" t="s">
        <v>2925</v>
      </c>
      <c r="D388" s="650" t="s">
        <v>2926</v>
      </c>
      <c r="E388" s="650" t="s">
        <v>612</v>
      </c>
      <c r="F388" s="653"/>
      <c r="G388" s="653"/>
      <c r="H388" s="666">
        <v>0</v>
      </c>
      <c r="I388" s="653">
        <v>2</v>
      </c>
      <c r="J388" s="653">
        <v>403.76</v>
      </c>
      <c r="K388" s="666">
        <v>1</v>
      </c>
      <c r="L388" s="653">
        <v>2</v>
      </c>
      <c r="M388" s="654">
        <v>403.76</v>
      </c>
    </row>
    <row r="389" spans="1:13" ht="14.4" customHeight="1" x14ac:dyDescent="0.3">
      <c r="A389" s="649" t="s">
        <v>3647</v>
      </c>
      <c r="B389" s="650" t="s">
        <v>3562</v>
      </c>
      <c r="C389" s="650" t="s">
        <v>4122</v>
      </c>
      <c r="D389" s="650" t="s">
        <v>4123</v>
      </c>
      <c r="E389" s="650" t="s">
        <v>4124</v>
      </c>
      <c r="F389" s="653"/>
      <c r="G389" s="653"/>
      <c r="H389" s="666">
        <v>0</v>
      </c>
      <c r="I389" s="653">
        <v>3</v>
      </c>
      <c r="J389" s="653">
        <v>151.71</v>
      </c>
      <c r="K389" s="666">
        <v>1</v>
      </c>
      <c r="L389" s="653">
        <v>3</v>
      </c>
      <c r="M389" s="654">
        <v>151.71</v>
      </c>
    </row>
    <row r="390" spans="1:13" ht="14.4" customHeight="1" x14ac:dyDescent="0.3">
      <c r="A390" s="649" t="s">
        <v>3647</v>
      </c>
      <c r="B390" s="650" t="s">
        <v>5604</v>
      </c>
      <c r="C390" s="650" t="s">
        <v>4893</v>
      </c>
      <c r="D390" s="650" t="s">
        <v>4894</v>
      </c>
      <c r="E390" s="650" t="s">
        <v>4895</v>
      </c>
      <c r="F390" s="653"/>
      <c r="G390" s="653"/>
      <c r="H390" s="666">
        <v>0</v>
      </c>
      <c r="I390" s="653">
        <v>1</v>
      </c>
      <c r="J390" s="653">
        <v>41.55</v>
      </c>
      <c r="K390" s="666">
        <v>1</v>
      </c>
      <c r="L390" s="653">
        <v>1</v>
      </c>
      <c r="M390" s="654">
        <v>41.55</v>
      </c>
    </row>
    <row r="391" spans="1:13" ht="14.4" customHeight="1" x14ac:dyDescent="0.3">
      <c r="A391" s="649" t="s">
        <v>3647</v>
      </c>
      <c r="B391" s="650" t="s">
        <v>3566</v>
      </c>
      <c r="C391" s="650" t="s">
        <v>3704</v>
      </c>
      <c r="D391" s="650" t="s">
        <v>3705</v>
      </c>
      <c r="E391" s="650" t="s">
        <v>1836</v>
      </c>
      <c r="F391" s="653"/>
      <c r="G391" s="653"/>
      <c r="H391" s="666">
        <v>0</v>
      </c>
      <c r="I391" s="653">
        <v>1</v>
      </c>
      <c r="J391" s="653">
        <v>52.4</v>
      </c>
      <c r="K391" s="666">
        <v>1</v>
      </c>
      <c r="L391" s="653">
        <v>1</v>
      </c>
      <c r="M391" s="654">
        <v>52.4</v>
      </c>
    </row>
    <row r="392" spans="1:13" ht="14.4" customHeight="1" x14ac:dyDescent="0.3">
      <c r="A392" s="649" t="s">
        <v>3647</v>
      </c>
      <c r="B392" s="650" t="s">
        <v>3466</v>
      </c>
      <c r="C392" s="650" t="s">
        <v>4896</v>
      </c>
      <c r="D392" s="650" t="s">
        <v>4897</v>
      </c>
      <c r="E392" s="650" t="s">
        <v>4898</v>
      </c>
      <c r="F392" s="653"/>
      <c r="G392" s="653"/>
      <c r="H392" s="666">
        <v>0</v>
      </c>
      <c r="I392" s="653">
        <v>11</v>
      </c>
      <c r="J392" s="653">
        <v>1991.11</v>
      </c>
      <c r="K392" s="666">
        <v>1</v>
      </c>
      <c r="L392" s="653">
        <v>11</v>
      </c>
      <c r="M392" s="654">
        <v>1991.11</v>
      </c>
    </row>
    <row r="393" spans="1:13" ht="14.4" customHeight="1" x14ac:dyDescent="0.3">
      <c r="A393" s="649" t="s">
        <v>3647</v>
      </c>
      <c r="B393" s="650" t="s">
        <v>3569</v>
      </c>
      <c r="C393" s="650" t="s">
        <v>4082</v>
      </c>
      <c r="D393" s="650" t="s">
        <v>3571</v>
      </c>
      <c r="E393" s="650" t="s">
        <v>2008</v>
      </c>
      <c r="F393" s="653"/>
      <c r="G393" s="653"/>
      <c r="H393" s="666">
        <v>0</v>
      </c>
      <c r="I393" s="653">
        <v>50</v>
      </c>
      <c r="J393" s="653">
        <v>5404.0000000000009</v>
      </c>
      <c r="K393" s="666">
        <v>1</v>
      </c>
      <c r="L393" s="653">
        <v>50</v>
      </c>
      <c r="M393" s="654">
        <v>5404.0000000000009</v>
      </c>
    </row>
    <row r="394" spans="1:13" ht="14.4" customHeight="1" x14ac:dyDescent="0.3">
      <c r="A394" s="649" t="s">
        <v>3647</v>
      </c>
      <c r="B394" s="650" t="s">
        <v>3489</v>
      </c>
      <c r="C394" s="650" t="s">
        <v>2121</v>
      </c>
      <c r="D394" s="650" t="s">
        <v>2122</v>
      </c>
      <c r="E394" s="650" t="s">
        <v>3490</v>
      </c>
      <c r="F394" s="653"/>
      <c r="G394" s="653"/>
      <c r="H394" s="666">
        <v>0</v>
      </c>
      <c r="I394" s="653">
        <v>99</v>
      </c>
      <c r="J394" s="653">
        <v>79653.42</v>
      </c>
      <c r="K394" s="666">
        <v>1</v>
      </c>
      <c r="L394" s="653">
        <v>99</v>
      </c>
      <c r="M394" s="654">
        <v>79653.42</v>
      </c>
    </row>
    <row r="395" spans="1:13" ht="14.4" customHeight="1" x14ac:dyDescent="0.3">
      <c r="A395" s="649" t="s">
        <v>3647</v>
      </c>
      <c r="B395" s="650" t="s">
        <v>5596</v>
      </c>
      <c r="C395" s="650" t="s">
        <v>4526</v>
      </c>
      <c r="D395" s="650" t="s">
        <v>4527</v>
      </c>
      <c r="E395" s="650" t="s">
        <v>4528</v>
      </c>
      <c r="F395" s="653"/>
      <c r="G395" s="653"/>
      <c r="H395" s="666">
        <v>0</v>
      </c>
      <c r="I395" s="653">
        <v>8</v>
      </c>
      <c r="J395" s="653">
        <v>6436.6400000000012</v>
      </c>
      <c r="K395" s="666">
        <v>1</v>
      </c>
      <c r="L395" s="653">
        <v>8</v>
      </c>
      <c r="M395" s="654">
        <v>6436.6400000000012</v>
      </c>
    </row>
    <row r="396" spans="1:13" ht="14.4" customHeight="1" x14ac:dyDescent="0.3">
      <c r="A396" s="649" t="s">
        <v>3647</v>
      </c>
      <c r="B396" s="650" t="s">
        <v>3492</v>
      </c>
      <c r="C396" s="650" t="s">
        <v>4751</v>
      </c>
      <c r="D396" s="650" t="s">
        <v>1849</v>
      </c>
      <c r="E396" s="650" t="s">
        <v>4752</v>
      </c>
      <c r="F396" s="653"/>
      <c r="G396" s="653"/>
      <c r="H396" s="666">
        <v>0</v>
      </c>
      <c r="I396" s="653">
        <v>6</v>
      </c>
      <c r="J396" s="653">
        <v>1159.56</v>
      </c>
      <c r="K396" s="666">
        <v>1</v>
      </c>
      <c r="L396" s="653">
        <v>6</v>
      </c>
      <c r="M396" s="654">
        <v>1159.56</v>
      </c>
    </row>
    <row r="397" spans="1:13" ht="14.4" customHeight="1" x14ac:dyDescent="0.3">
      <c r="A397" s="649" t="s">
        <v>3647</v>
      </c>
      <c r="B397" s="650" t="s">
        <v>3575</v>
      </c>
      <c r="C397" s="650" t="s">
        <v>4913</v>
      </c>
      <c r="D397" s="650" t="s">
        <v>4914</v>
      </c>
      <c r="E397" s="650" t="s">
        <v>4915</v>
      </c>
      <c r="F397" s="653"/>
      <c r="G397" s="653"/>
      <c r="H397" s="666">
        <v>0</v>
      </c>
      <c r="I397" s="653">
        <v>1</v>
      </c>
      <c r="J397" s="653">
        <v>1224.1500000000001</v>
      </c>
      <c r="K397" s="666">
        <v>1</v>
      </c>
      <c r="L397" s="653">
        <v>1</v>
      </c>
      <c r="M397" s="654">
        <v>1224.1500000000001</v>
      </c>
    </row>
    <row r="398" spans="1:13" ht="14.4" customHeight="1" x14ac:dyDescent="0.3">
      <c r="A398" s="649" t="s">
        <v>3647</v>
      </c>
      <c r="B398" s="650" t="s">
        <v>3513</v>
      </c>
      <c r="C398" s="650" t="s">
        <v>2031</v>
      </c>
      <c r="D398" s="650" t="s">
        <v>2032</v>
      </c>
      <c r="E398" s="650" t="s">
        <v>3515</v>
      </c>
      <c r="F398" s="653"/>
      <c r="G398" s="653"/>
      <c r="H398" s="666">
        <v>0</v>
      </c>
      <c r="I398" s="653">
        <v>4</v>
      </c>
      <c r="J398" s="653">
        <v>864.64</v>
      </c>
      <c r="K398" s="666">
        <v>1</v>
      </c>
      <c r="L398" s="653">
        <v>4</v>
      </c>
      <c r="M398" s="654">
        <v>864.64</v>
      </c>
    </row>
    <row r="399" spans="1:13" ht="14.4" customHeight="1" x14ac:dyDescent="0.3">
      <c r="A399" s="649" t="s">
        <v>3648</v>
      </c>
      <c r="B399" s="650" t="s">
        <v>3417</v>
      </c>
      <c r="C399" s="650" t="s">
        <v>2042</v>
      </c>
      <c r="D399" s="650" t="s">
        <v>2043</v>
      </c>
      <c r="E399" s="650" t="s">
        <v>3418</v>
      </c>
      <c r="F399" s="653"/>
      <c r="G399" s="653"/>
      <c r="H399" s="666">
        <v>0</v>
      </c>
      <c r="I399" s="653">
        <v>1</v>
      </c>
      <c r="J399" s="653">
        <v>1359.61</v>
      </c>
      <c r="K399" s="666">
        <v>1</v>
      </c>
      <c r="L399" s="653">
        <v>1</v>
      </c>
      <c r="M399" s="654">
        <v>1359.61</v>
      </c>
    </row>
    <row r="400" spans="1:13" ht="14.4" customHeight="1" x14ac:dyDescent="0.3">
      <c r="A400" s="649" t="s">
        <v>3648</v>
      </c>
      <c r="B400" s="650" t="s">
        <v>3421</v>
      </c>
      <c r="C400" s="650" t="s">
        <v>1984</v>
      </c>
      <c r="D400" s="650" t="s">
        <v>1985</v>
      </c>
      <c r="E400" s="650" t="s">
        <v>1986</v>
      </c>
      <c r="F400" s="653"/>
      <c r="G400" s="653"/>
      <c r="H400" s="666"/>
      <c r="I400" s="653">
        <v>1</v>
      </c>
      <c r="J400" s="653">
        <v>0</v>
      </c>
      <c r="K400" s="666"/>
      <c r="L400" s="653">
        <v>1</v>
      </c>
      <c r="M400" s="654">
        <v>0</v>
      </c>
    </row>
    <row r="401" spans="1:13" ht="14.4" customHeight="1" x14ac:dyDescent="0.3">
      <c r="A401" s="649" t="s">
        <v>3648</v>
      </c>
      <c r="B401" s="650" t="s">
        <v>3421</v>
      </c>
      <c r="C401" s="650" t="s">
        <v>3870</v>
      </c>
      <c r="D401" s="650" t="s">
        <v>1985</v>
      </c>
      <c r="E401" s="650" t="s">
        <v>3871</v>
      </c>
      <c r="F401" s="653"/>
      <c r="G401" s="653"/>
      <c r="H401" s="666"/>
      <c r="I401" s="653">
        <v>1</v>
      </c>
      <c r="J401" s="653">
        <v>0</v>
      </c>
      <c r="K401" s="666"/>
      <c r="L401" s="653">
        <v>1</v>
      </c>
      <c r="M401" s="654">
        <v>0</v>
      </c>
    </row>
    <row r="402" spans="1:13" ht="14.4" customHeight="1" x14ac:dyDescent="0.3">
      <c r="A402" s="649" t="s">
        <v>3648</v>
      </c>
      <c r="B402" s="650" t="s">
        <v>3427</v>
      </c>
      <c r="C402" s="650" t="s">
        <v>2865</v>
      </c>
      <c r="D402" s="650" t="s">
        <v>2018</v>
      </c>
      <c r="E402" s="650" t="s">
        <v>2866</v>
      </c>
      <c r="F402" s="653"/>
      <c r="G402" s="653"/>
      <c r="H402" s="666">
        <v>0</v>
      </c>
      <c r="I402" s="653">
        <v>6</v>
      </c>
      <c r="J402" s="653">
        <v>5627.58</v>
      </c>
      <c r="K402" s="666">
        <v>1</v>
      </c>
      <c r="L402" s="653">
        <v>6</v>
      </c>
      <c r="M402" s="654">
        <v>5627.58</v>
      </c>
    </row>
    <row r="403" spans="1:13" ht="14.4" customHeight="1" x14ac:dyDescent="0.3">
      <c r="A403" s="649" t="s">
        <v>3648</v>
      </c>
      <c r="B403" s="650" t="s">
        <v>3427</v>
      </c>
      <c r="C403" s="650" t="s">
        <v>3876</v>
      </c>
      <c r="D403" s="650" t="s">
        <v>2018</v>
      </c>
      <c r="E403" s="650" t="s">
        <v>3877</v>
      </c>
      <c r="F403" s="653"/>
      <c r="G403" s="653"/>
      <c r="H403" s="666"/>
      <c r="I403" s="653">
        <v>1</v>
      </c>
      <c r="J403" s="653">
        <v>0</v>
      </c>
      <c r="K403" s="666"/>
      <c r="L403" s="653">
        <v>1</v>
      </c>
      <c r="M403" s="654">
        <v>0</v>
      </c>
    </row>
    <row r="404" spans="1:13" ht="14.4" customHeight="1" x14ac:dyDescent="0.3">
      <c r="A404" s="649" t="s">
        <v>3648</v>
      </c>
      <c r="B404" s="650" t="s">
        <v>3427</v>
      </c>
      <c r="C404" s="650" t="s">
        <v>2868</v>
      </c>
      <c r="D404" s="650" t="s">
        <v>2018</v>
      </c>
      <c r="E404" s="650" t="s">
        <v>2869</v>
      </c>
      <c r="F404" s="653"/>
      <c r="G404" s="653"/>
      <c r="H404" s="666">
        <v>0</v>
      </c>
      <c r="I404" s="653">
        <v>10</v>
      </c>
      <c r="J404" s="653">
        <v>11664.7</v>
      </c>
      <c r="K404" s="666">
        <v>1</v>
      </c>
      <c r="L404" s="653">
        <v>10</v>
      </c>
      <c r="M404" s="654">
        <v>11664.7</v>
      </c>
    </row>
    <row r="405" spans="1:13" ht="14.4" customHeight="1" x14ac:dyDescent="0.3">
      <c r="A405" s="649" t="s">
        <v>3648</v>
      </c>
      <c r="B405" s="650" t="s">
        <v>3427</v>
      </c>
      <c r="C405" s="650" t="s">
        <v>1927</v>
      </c>
      <c r="D405" s="650" t="s">
        <v>1924</v>
      </c>
      <c r="E405" s="650" t="s">
        <v>2869</v>
      </c>
      <c r="F405" s="653"/>
      <c r="G405" s="653"/>
      <c r="H405" s="666">
        <v>0</v>
      </c>
      <c r="I405" s="653">
        <v>2</v>
      </c>
      <c r="J405" s="653">
        <v>4665.84</v>
      </c>
      <c r="K405" s="666">
        <v>1</v>
      </c>
      <c r="L405" s="653">
        <v>2</v>
      </c>
      <c r="M405" s="654">
        <v>4665.84</v>
      </c>
    </row>
    <row r="406" spans="1:13" ht="14.4" customHeight="1" x14ac:dyDescent="0.3">
      <c r="A406" s="649" t="s">
        <v>3648</v>
      </c>
      <c r="B406" s="650" t="s">
        <v>3452</v>
      </c>
      <c r="C406" s="650" t="s">
        <v>2175</v>
      </c>
      <c r="D406" s="650" t="s">
        <v>3453</v>
      </c>
      <c r="E406" s="650" t="s">
        <v>3454</v>
      </c>
      <c r="F406" s="653"/>
      <c r="G406" s="653"/>
      <c r="H406" s="666">
        <v>0</v>
      </c>
      <c r="I406" s="653">
        <v>1</v>
      </c>
      <c r="J406" s="653">
        <v>156.86000000000001</v>
      </c>
      <c r="K406" s="666">
        <v>1</v>
      </c>
      <c r="L406" s="653">
        <v>1</v>
      </c>
      <c r="M406" s="654">
        <v>156.86000000000001</v>
      </c>
    </row>
    <row r="407" spans="1:13" ht="14.4" customHeight="1" x14ac:dyDescent="0.3">
      <c r="A407" s="649" t="s">
        <v>3648</v>
      </c>
      <c r="B407" s="650" t="s">
        <v>3494</v>
      </c>
      <c r="C407" s="650" t="s">
        <v>1060</v>
      </c>
      <c r="D407" s="650" t="s">
        <v>1061</v>
      </c>
      <c r="E407" s="650" t="s">
        <v>1062</v>
      </c>
      <c r="F407" s="653"/>
      <c r="G407" s="653"/>
      <c r="H407" s="666">
        <v>0</v>
      </c>
      <c r="I407" s="653">
        <v>1</v>
      </c>
      <c r="J407" s="653">
        <v>95.25</v>
      </c>
      <c r="K407" s="666">
        <v>1</v>
      </c>
      <c r="L407" s="653">
        <v>1</v>
      </c>
      <c r="M407" s="654">
        <v>95.25</v>
      </c>
    </row>
    <row r="408" spans="1:13" ht="14.4" customHeight="1" x14ac:dyDescent="0.3">
      <c r="A408" s="649" t="s">
        <v>3648</v>
      </c>
      <c r="B408" s="650" t="s">
        <v>5594</v>
      </c>
      <c r="C408" s="650" t="s">
        <v>3851</v>
      </c>
      <c r="D408" s="650" t="s">
        <v>3852</v>
      </c>
      <c r="E408" s="650" t="s">
        <v>3853</v>
      </c>
      <c r="F408" s="653"/>
      <c r="G408" s="653"/>
      <c r="H408" s="666">
        <v>0</v>
      </c>
      <c r="I408" s="653">
        <v>1</v>
      </c>
      <c r="J408" s="653">
        <v>1509.4</v>
      </c>
      <c r="K408" s="666">
        <v>1</v>
      </c>
      <c r="L408" s="653">
        <v>1</v>
      </c>
      <c r="M408" s="654">
        <v>1509.4</v>
      </c>
    </row>
    <row r="409" spans="1:13" ht="14.4" customHeight="1" x14ac:dyDescent="0.3">
      <c r="A409" s="649" t="s">
        <v>3648</v>
      </c>
      <c r="B409" s="650" t="s">
        <v>3497</v>
      </c>
      <c r="C409" s="650" t="s">
        <v>1878</v>
      </c>
      <c r="D409" s="650" t="s">
        <v>1879</v>
      </c>
      <c r="E409" s="650" t="s">
        <v>1880</v>
      </c>
      <c r="F409" s="653"/>
      <c r="G409" s="653"/>
      <c r="H409" s="666">
        <v>0</v>
      </c>
      <c r="I409" s="653">
        <v>1</v>
      </c>
      <c r="J409" s="653">
        <v>32.74</v>
      </c>
      <c r="K409" s="666">
        <v>1</v>
      </c>
      <c r="L409" s="653">
        <v>1</v>
      </c>
      <c r="M409" s="654">
        <v>32.74</v>
      </c>
    </row>
    <row r="410" spans="1:13" ht="14.4" customHeight="1" x14ac:dyDescent="0.3">
      <c r="A410" s="649" t="s">
        <v>3648</v>
      </c>
      <c r="B410" s="650" t="s">
        <v>3497</v>
      </c>
      <c r="C410" s="650" t="s">
        <v>1920</v>
      </c>
      <c r="D410" s="650" t="s">
        <v>1917</v>
      </c>
      <c r="E410" s="650" t="s">
        <v>2826</v>
      </c>
      <c r="F410" s="653"/>
      <c r="G410" s="653"/>
      <c r="H410" s="666">
        <v>0</v>
      </c>
      <c r="I410" s="653">
        <v>1</v>
      </c>
      <c r="J410" s="653">
        <v>98.23</v>
      </c>
      <c r="K410" s="666">
        <v>1</v>
      </c>
      <c r="L410" s="653">
        <v>1</v>
      </c>
      <c r="M410" s="654">
        <v>98.23</v>
      </c>
    </row>
    <row r="411" spans="1:13" ht="14.4" customHeight="1" x14ac:dyDescent="0.3">
      <c r="A411" s="649" t="s">
        <v>3648</v>
      </c>
      <c r="B411" s="650" t="s">
        <v>3500</v>
      </c>
      <c r="C411" s="650" t="s">
        <v>3860</v>
      </c>
      <c r="D411" s="650" t="s">
        <v>3573</v>
      </c>
      <c r="E411" s="650" t="s">
        <v>3861</v>
      </c>
      <c r="F411" s="653"/>
      <c r="G411" s="653"/>
      <c r="H411" s="666">
        <v>0</v>
      </c>
      <c r="I411" s="653">
        <v>2</v>
      </c>
      <c r="J411" s="653">
        <v>1123.08</v>
      </c>
      <c r="K411" s="666">
        <v>1</v>
      </c>
      <c r="L411" s="653">
        <v>2</v>
      </c>
      <c r="M411" s="654">
        <v>1123.08</v>
      </c>
    </row>
    <row r="412" spans="1:13" ht="14.4" customHeight="1" x14ac:dyDescent="0.3">
      <c r="A412" s="649" t="s">
        <v>3648</v>
      </c>
      <c r="B412" s="650" t="s">
        <v>3503</v>
      </c>
      <c r="C412" s="650" t="s">
        <v>1941</v>
      </c>
      <c r="D412" s="650" t="s">
        <v>3506</v>
      </c>
      <c r="E412" s="650" t="s">
        <v>3507</v>
      </c>
      <c r="F412" s="653"/>
      <c r="G412" s="653"/>
      <c r="H412" s="666">
        <v>0</v>
      </c>
      <c r="I412" s="653">
        <v>1</v>
      </c>
      <c r="J412" s="653">
        <v>6.98</v>
      </c>
      <c r="K412" s="666">
        <v>1</v>
      </c>
      <c r="L412" s="653">
        <v>1</v>
      </c>
      <c r="M412" s="654">
        <v>6.98</v>
      </c>
    </row>
    <row r="413" spans="1:13" ht="14.4" customHeight="1" x14ac:dyDescent="0.3">
      <c r="A413" s="649" t="s">
        <v>3648</v>
      </c>
      <c r="B413" s="650" t="s">
        <v>3503</v>
      </c>
      <c r="C413" s="650" t="s">
        <v>2028</v>
      </c>
      <c r="D413" s="650" t="s">
        <v>3508</v>
      </c>
      <c r="E413" s="650" t="s">
        <v>3509</v>
      </c>
      <c r="F413" s="653"/>
      <c r="G413" s="653"/>
      <c r="H413" s="666">
        <v>0</v>
      </c>
      <c r="I413" s="653">
        <v>1</v>
      </c>
      <c r="J413" s="653">
        <v>10.73</v>
      </c>
      <c r="K413" s="666">
        <v>1</v>
      </c>
      <c r="L413" s="653">
        <v>1</v>
      </c>
      <c r="M413" s="654">
        <v>10.73</v>
      </c>
    </row>
    <row r="414" spans="1:13" ht="14.4" customHeight="1" x14ac:dyDescent="0.3">
      <c r="A414" s="649" t="s">
        <v>3648</v>
      </c>
      <c r="B414" s="650" t="s">
        <v>3503</v>
      </c>
      <c r="C414" s="650" t="s">
        <v>2920</v>
      </c>
      <c r="D414" s="650" t="s">
        <v>3583</v>
      </c>
      <c r="E414" s="650" t="s">
        <v>2802</v>
      </c>
      <c r="F414" s="653"/>
      <c r="G414" s="653"/>
      <c r="H414" s="666">
        <v>0</v>
      </c>
      <c r="I414" s="653">
        <v>1</v>
      </c>
      <c r="J414" s="653">
        <v>17.690000000000001</v>
      </c>
      <c r="K414" s="666">
        <v>1</v>
      </c>
      <c r="L414" s="653">
        <v>1</v>
      </c>
      <c r="M414" s="654">
        <v>17.690000000000001</v>
      </c>
    </row>
    <row r="415" spans="1:13" ht="14.4" customHeight="1" x14ac:dyDescent="0.3">
      <c r="A415" s="649" t="s">
        <v>3648</v>
      </c>
      <c r="B415" s="650" t="s">
        <v>3513</v>
      </c>
      <c r="C415" s="650" t="s">
        <v>1980</v>
      </c>
      <c r="D415" s="650" t="s">
        <v>1981</v>
      </c>
      <c r="E415" s="650" t="s">
        <v>3514</v>
      </c>
      <c r="F415" s="653"/>
      <c r="G415" s="653"/>
      <c r="H415" s="666">
        <v>0</v>
      </c>
      <c r="I415" s="653">
        <v>1</v>
      </c>
      <c r="J415" s="653">
        <v>162.13</v>
      </c>
      <c r="K415" s="666">
        <v>1</v>
      </c>
      <c r="L415" s="653">
        <v>1</v>
      </c>
      <c r="M415" s="654">
        <v>162.13</v>
      </c>
    </row>
    <row r="416" spans="1:13" ht="14.4" customHeight="1" x14ac:dyDescent="0.3">
      <c r="A416" s="649" t="s">
        <v>3649</v>
      </c>
      <c r="B416" s="650" t="s">
        <v>3417</v>
      </c>
      <c r="C416" s="650" t="s">
        <v>2024</v>
      </c>
      <c r="D416" s="650" t="s">
        <v>2025</v>
      </c>
      <c r="E416" s="650" t="s">
        <v>2026</v>
      </c>
      <c r="F416" s="653"/>
      <c r="G416" s="653"/>
      <c r="H416" s="666">
        <v>0</v>
      </c>
      <c r="I416" s="653">
        <v>7</v>
      </c>
      <c r="J416" s="653">
        <v>3481.8</v>
      </c>
      <c r="K416" s="666">
        <v>1</v>
      </c>
      <c r="L416" s="653">
        <v>7</v>
      </c>
      <c r="M416" s="654">
        <v>3481.8</v>
      </c>
    </row>
    <row r="417" spans="1:13" ht="14.4" customHeight="1" x14ac:dyDescent="0.3">
      <c r="A417" s="649" t="s">
        <v>3649</v>
      </c>
      <c r="B417" s="650" t="s">
        <v>3417</v>
      </c>
      <c r="C417" s="650" t="s">
        <v>3685</v>
      </c>
      <c r="D417" s="650" t="s">
        <v>3686</v>
      </c>
      <c r="E417" s="650" t="s">
        <v>3687</v>
      </c>
      <c r="F417" s="653"/>
      <c r="G417" s="653"/>
      <c r="H417" s="666">
        <v>0</v>
      </c>
      <c r="I417" s="653">
        <v>4</v>
      </c>
      <c r="J417" s="653">
        <v>5438.44</v>
      </c>
      <c r="K417" s="666">
        <v>1</v>
      </c>
      <c r="L417" s="653">
        <v>4</v>
      </c>
      <c r="M417" s="654">
        <v>5438.44</v>
      </c>
    </row>
    <row r="418" spans="1:13" ht="14.4" customHeight="1" x14ac:dyDescent="0.3">
      <c r="A418" s="649" t="s">
        <v>3649</v>
      </c>
      <c r="B418" s="650" t="s">
        <v>3427</v>
      </c>
      <c r="C418" s="650" t="s">
        <v>1930</v>
      </c>
      <c r="D418" s="650" t="s">
        <v>1924</v>
      </c>
      <c r="E418" s="650" t="s">
        <v>2872</v>
      </c>
      <c r="F418" s="653"/>
      <c r="G418" s="653"/>
      <c r="H418" s="666">
        <v>0</v>
      </c>
      <c r="I418" s="653">
        <v>3</v>
      </c>
      <c r="J418" s="653">
        <v>8748.48</v>
      </c>
      <c r="K418" s="666">
        <v>1</v>
      </c>
      <c r="L418" s="653">
        <v>3</v>
      </c>
      <c r="M418" s="654">
        <v>8748.48</v>
      </c>
    </row>
    <row r="419" spans="1:13" ht="14.4" customHeight="1" x14ac:dyDescent="0.3">
      <c r="A419" s="649" t="s">
        <v>3649</v>
      </c>
      <c r="B419" s="650" t="s">
        <v>3435</v>
      </c>
      <c r="C419" s="650" t="s">
        <v>1973</v>
      </c>
      <c r="D419" s="650" t="s">
        <v>1974</v>
      </c>
      <c r="E419" s="650" t="s">
        <v>1975</v>
      </c>
      <c r="F419" s="653"/>
      <c r="G419" s="653"/>
      <c r="H419" s="666">
        <v>0</v>
      </c>
      <c r="I419" s="653">
        <v>1</v>
      </c>
      <c r="J419" s="653">
        <v>67.42</v>
      </c>
      <c r="K419" s="666">
        <v>1</v>
      </c>
      <c r="L419" s="653">
        <v>1</v>
      </c>
      <c r="M419" s="654">
        <v>67.42</v>
      </c>
    </row>
    <row r="420" spans="1:13" ht="14.4" customHeight="1" x14ac:dyDescent="0.3">
      <c r="A420" s="649" t="s">
        <v>3649</v>
      </c>
      <c r="B420" s="650" t="s">
        <v>3446</v>
      </c>
      <c r="C420" s="650" t="s">
        <v>3910</v>
      </c>
      <c r="D420" s="650" t="s">
        <v>3911</v>
      </c>
      <c r="E420" s="650" t="s">
        <v>3912</v>
      </c>
      <c r="F420" s="653">
        <v>1</v>
      </c>
      <c r="G420" s="653">
        <v>0</v>
      </c>
      <c r="H420" s="666"/>
      <c r="I420" s="653"/>
      <c r="J420" s="653"/>
      <c r="K420" s="666"/>
      <c r="L420" s="653">
        <v>1</v>
      </c>
      <c r="M420" s="654">
        <v>0</v>
      </c>
    </row>
    <row r="421" spans="1:13" ht="14.4" customHeight="1" x14ac:dyDescent="0.3">
      <c r="A421" s="649" t="s">
        <v>3649</v>
      </c>
      <c r="B421" s="650" t="s">
        <v>5588</v>
      </c>
      <c r="C421" s="650" t="s">
        <v>4942</v>
      </c>
      <c r="D421" s="650" t="s">
        <v>4943</v>
      </c>
      <c r="E421" s="650" t="s">
        <v>4944</v>
      </c>
      <c r="F421" s="653"/>
      <c r="G421" s="653"/>
      <c r="H421" s="666">
        <v>0</v>
      </c>
      <c r="I421" s="653">
        <v>1</v>
      </c>
      <c r="J421" s="653">
        <v>71.22</v>
      </c>
      <c r="K421" s="666">
        <v>1</v>
      </c>
      <c r="L421" s="653">
        <v>1</v>
      </c>
      <c r="M421" s="654">
        <v>71.22</v>
      </c>
    </row>
    <row r="422" spans="1:13" ht="14.4" customHeight="1" x14ac:dyDescent="0.3">
      <c r="A422" s="649" t="s">
        <v>3649</v>
      </c>
      <c r="B422" s="650" t="s">
        <v>3497</v>
      </c>
      <c r="C422" s="650" t="s">
        <v>1878</v>
      </c>
      <c r="D422" s="650" t="s">
        <v>1879</v>
      </c>
      <c r="E422" s="650" t="s">
        <v>1880</v>
      </c>
      <c r="F422" s="653"/>
      <c r="G422" s="653"/>
      <c r="H422" s="666">
        <v>0</v>
      </c>
      <c r="I422" s="653">
        <v>1</v>
      </c>
      <c r="J422" s="653">
        <v>32.74</v>
      </c>
      <c r="K422" s="666">
        <v>1</v>
      </c>
      <c r="L422" s="653">
        <v>1</v>
      </c>
      <c r="M422" s="654">
        <v>32.74</v>
      </c>
    </row>
    <row r="423" spans="1:13" ht="14.4" customHeight="1" x14ac:dyDescent="0.3">
      <c r="A423" s="649" t="s">
        <v>3649</v>
      </c>
      <c r="B423" s="650" t="s">
        <v>3503</v>
      </c>
      <c r="C423" s="650" t="s">
        <v>2028</v>
      </c>
      <c r="D423" s="650" t="s">
        <v>3508</v>
      </c>
      <c r="E423" s="650" t="s">
        <v>3509</v>
      </c>
      <c r="F423" s="653"/>
      <c r="G423" s="653"/>
      <c r="H423" s="666">
        <v>0</v>
      </c>
      <c r="I423" s="653">
        <v>1</v>
      </c>
      <c r="J423" s="653">
        <v>10.73</v>
      </c>
      <c r="K423" s="666">
        <v>1</v>
      </c>
      <c r="L423" s="653">
        <v>1</v>
      </c>
      <c r="M423" s="654">
        <v>10.73</v>
      </c>
    </row>
    <row r="424" spans="1:13" ht="14.4" customHeight="1" x14ac:dyDescent="0.3">
      <c r="A424" s="649" t="s">
        <v>3650</v>
      </c>
      <c r="B424" s="650" t="s">
        <v>3404</v>
      </c>
      <c r="C424" s="650" t="s">
        <v>1944</v>
      </c>
      <c r="D424" s="650" t="s">
        <v>3405</v>
      </c>
      <c r="E424" s="650" t="s">
        <v>3406</v>
      </c>
      <c r="F424" s="653"/>
      <c r="G424" s="653"/>
      <c r="H424" s="666">
        <v>0</v>
      </c>
      <c r="I424" s="653">
        <v>1</v>
      </c>
      <c r="J424" s="653">
        <v>32.630000000000003</v>
      </c>
      <c r="K424" s="666">
        <v>1</v>
      </c>
      <c r="L424" s="653">
        <v>1</v>
      </c>
      <c r="M424" s="654">
        <v>32.630000000000003</v>
      </c>
    </row>
    <row r="425" spans="1:13" ht="14.4" customHeight="1" x14ac:dyDescent="0.3">
      <c r="A425" s="649" t="s">
        <v>3650</v>
      </c>
      <c r="B425" s="650" t="s">
        <v>3417</v>
      </c>
      <c r="C425" s="650" t="s">
        <v>2024</v>
      </c>
      <c r="D425" s="650" t="s">
        <v>2025</v>
      </c>
      <c r="E425" s="650" t="s">
        <v>2026</v>
      </c>
      <c r="F425" s="653"/>
      <c r="G425" s="653"/>
      <c r="H425" s="666">
        <v>0</v>
      </c>
      <c r="I425" s="653">
        <v>1</v>
      </c>
      <c r="J425" s="653">
        <v>497.4</v>
      </c>
      <c r="K425" s="666">
        <v>1</v>
      </c>
      <c r="L425" s="653">
        <v>1</v>
      </c>
      <c r="M425" s="654">
        <v>497.4</v>
      </c>
    </row>
    <row r="426" spans="1:13" ht="14.4" customHeight="1" x14ac:dyDescent="0.3">
      <c r="A426" s="649" t="s">
        <v>3650</v>
      </c>
      <c r="B426" s="650" t="s">
        <v>3417</v>
      </c>
      <c r="C426" s="650" t="s">
        <v>2042</v>
      </c>
      <c r="D426" s="650" t="s">
        <v>2043</v>
      </c>
      <c r="E426" s="650" t="s">
        <v>3418</v>
      </c>
      <c r="F426" s="653"/>
      <c r="G426" s="653"/>
      <c r="H426" s="666">
        <v>0</v>
      </c>
      <c r="I426" s="653">
        <v>34</v>
      </c>
      <c r="J426" s="653">
        <v>46226.74</v>
      </c>
      <c r="K426" s="666">
        <v>1</v>
      </c>
      <c r="L426" s="653">
        <v>34</v>
      </c>
      <c r="M426" s="654">
        <v>46226.74</v>
      </c>
    </row>
    <row r="427" spans="1:13" ht="14.4" customHeight="1" x14ac:dyDescent="0.3">
      <c r="A427" s="649" t="s">
        <v>3650</v>
      </c>
      <c r="B427" s="650" t="s">
        <v>3417</v>
      </c>
      <c r="C427" s="650" t="s">
        <v>3685</v>
      </c>
      <c r="D427" s="650" t="s">
        <v>3686</v>
      </c>
      <c r="E427" s="650" t="s">
        <v>3687</v>
      </c>
      <c r="F427" s="653"/>
      <c r="G427" s="653"/>
      <c r="H427" s="666">
        <v>0</v>
      </c>
      <c r="I427" s="653">
        <v>5</v>
      </c>
      <c r="J427" s="653">
        <v>6798.0499999999993</v>
      </c>
      <c r="K427" s="666">
        <v>1</v>
      </c>
      <c r="L427" s="653">
        <v>5</v>
      </c>
      <c r="M427" s="654">
        <v>6798.0499999999993</v>
      </c>
    </row>
    <row r="428" spans="1:13" ht="14.4" customHeight="1" x14ac:dyDescent="0.3">
      <c r="A428" s="649" t="s">
        <v>3650</v>
      </c>
      <c r="B428" s="650" t="s">
        <v>3419</v>
      </c>
      <c r="C428" s="650" t="s">
        <v>2074</v>
      </c>
      <c r="D428" s="650" t="s">
        <v>2075</v>
      </c>
      <c r="E428" s="650" t="s">
        <v>3420</v>
      </c>
      <c r="F428" s="653"/>
      <c r="G428" s="653"/>
      <c r="H428" s="666">
        <v>0</v>
      </c>
      <c r="I428" s="653">
        <v>1</v>
      </c>
      <c r="J428" s="653">
        <v>664.23</v>
      </c>
      <c r="K428" s="666">
        <v>1</v>
      </c>
      <c r="L428" s="653">
        <v>1</v>
      </c>
      <c r="M428" s="654">
        <v>664.23</v>
      </c>
    </row>
    <row r="429" spans="1:13" ht="14.4" customHeight="1" x14ac:dyDescent="0.3">
      <c r="A429" s="649" t="s">
        <v>3650</v>
      </c>
      <c r="B429" s="650" t="s">
        <v>3422</v>
      </c>
      <c r="C429" s="650" t="s">
        <v>2063</v>
      </c>
      <c r="D429" s="650" t="s">
        <v>2064</v>
      </c>
      <c r="E429" s="650" t="s">
        <v>1842</v>
      </c>
      <c r="F429" s="653"/>
      <c r="G429" s="653"/>
      <c r="H429" s="666"/>
      <c r="I429" s="653">
        <v>2</v>
      </c>
      <c r="J429" s="653">
        <v>0</v>
      </c>
      <c r="K429" s="666"/>
      <c r="L429" s="653">
        <v>2</v>
      </c>
      <c r="M429" s="654">
        <v>0</v>
      </c>
    </row>
    <row r="430" spans="1:13" ht="14.4" customHeight="1" x14ac:dyDescent="0.3">
      <c r="A430" s="649" t="s">
        <v>3650</v>
      </c>
      <c r="B430" s="650" t="s">
        <v>3533</v>
      </c>
      <c r="C430" s="650" t="s">
        <v>2950</v>
      </c>
      <c r="D430" s="650" t="s">
        <v>3534</v>
      </c>
      <c r="E430" s="650" t="s">
        <v>3535</v>
      </c>
      <c r="F430" s="653"/>
      <c r="G430" s="653"/>
      <c r="H430" s="666">
        <v>0</v>
      </c>
      <c r="I430" s="653">
        <v>1</v>
      </c>
      <c r="J430" s="653">
        <v>126.09</v>
      </c>
      <c r="K430" s="666">
        <v>1</v>
      </c>
      <c r="L430" s="653">
        <v>1</v>
      </c>
      <c r="M430" s="654">
        <v>126.09</v>
      </c>
    </row>
    <row r="431" spans="1:13" ht="14.4" customHeight="1" x14ac:dyDescent="0.3">
      <c r="A431" s="649" t="s">
        <v>3650</v>
      </c>
      <c r="B431" s="650" t="s">
        <v>3427</v>
      </c>
      <c r="C431" s="650" t="s">
        <v>2021</v>
      </c>
      <c r="D431" s="650" t="s">
        <v>2018</v>
      </c>
      <c r="E431" s="650" t="s">
        <v>2022</v>
      </c>
      <c r="F431" s="653"/>
      <c r="G431" s="653"/>
      <c r="H431" s="666">
        <v>0</v>
      </c>
      <c r="I431" s="653">
        <v>7</v>
      </c>
      <c r="J431" s="653">
        <v>4377.03</v>
      </c>
      <c r="K431" s="666">
        <v>1</v>
      </c>
      <c r="L431" s="653">
        <v>7</v>
      </c>
      <c r="M431" s="654">
        <v>4377.03</v>
      </c>
    </row>
    <row r="432" spans="1:13" ht="14.4" customHeight="1" x14ac:dyDescent="0.3">
      <c r="A432" s="649" t="s">
        <v>3650</v>
      </c>
      <c r="B432" s="650" t="s">
        <v>3427</v>
      </c>
      <c r="C432" s="650" t="s">
        <v>2865</v>
      </c>
      <c r="D432" s="650" t="s">
        <v>2018</v>
      </c>
      <c r="E432" s="650" t="s">
        <v>2866</v>
      </c>
      <c r="F432" s="653"/>
      <c r="G432" s="653"/>
      <c r="H432" s="666">
        <v>0</v>
      </c>
      <c r="I432" s="653">
        <v>9</v>
      </c>
      <c r="J432" s="653">
        <v>8441.369999999999</v>
      </c>
      <c r="K432" s="666">
        <v>1</v>
      </c>
      <c r="L432" s="653">
        <v>9</v>
      </c>
      <c r="M432" s="654">
        <v>8441.369999999999</v>
      </c>
    </row>
    <row r="433" spans="1:13" ht="14.4" customHeight="1" x14ac:dyDescent="0.3">
      <c r="A433" s="649" t="s">
        <v>3650</v>
      </c>
      <c r="B433" s="650" t="s">
        <v>3427</v>
      </c>
      <c r="C433" s="650" t="s">
        <v>2868</v>
      </c>
      <c r="D433" s="650" t="s">
        <v>2018</v>
      </c>
      <c r="E433" s="650" t="s">
        <v>2869</v>
      </c>
      <c r="F433" s="653"/>
      <c r="G433" s="653"/>
      <c r="H433" s="666">
        <v>0</v>
      </c>
      <c r="I433" s="653">
        <v>4</v>
      </c>
      <c r="J433" s="653">
        <v>4665.88</v>
      </c>
      <c r="K433" s="666">
        <v>1</v>
      </c>
      <c r="L433" s="653">
        <v>4</v>
      </c>
      <c r="M433" s="654">
        <v>4665.88</v>
      </c>
    </row>
    <row r="434" spans="1:13" ht="14.4" customHeight="1" x14ac:dyDescent="0.3">
      <c r="A434" s="649" t="s">
        <v>3650</v>
      </c>
      <c r="B434" s="650" t="s">
        <v>3427</v>
      </c>
      <c r="C434" s="650" t="s">
        <v>2871</v>
      </c>
      <c r="D434" s="650" t="s">
        <v>2018</v>
      </c>
      <c r="E434" s="650" t="s">
        <v>2872</v>
      </c>
      <c r="F434" s="653"/>
      <c r="G434" s="653"/>
      <c r="H434" s="666">
        <v>0</v>
      </c>
      <c r="I434" s="653">
        <v>1</v>
      </c>
      <c r="J434" s="653">
        <v>1458.07</v>
      </c>
      <c r="K434" s="666">
        <v>1</v>
      </c>
      <c r="L434" s="653">
        <v>1</v>
      </c>
      <c r="M434" s="654">
        <v>1458.07</v>
      </c>
    </row>
    <row r="435" spans="1:13" ht="14.4" customHeight="1" x14ac:dyDescent="0.3">
      <c r="A435" s="649" t="s">
        <v>3650</v>
      </c>
      <c r="B435" s="650" t="s">
        <v>3427</v>
      </c>
      <c r="C435" s="650" t="s">
        <v>1923</v>
      </c>
      <c r="D435" s="650" t="s">
        <v>1924</v>
      </c>
      <c r="E435" s="650" t="s">
        <v>2866</v>
      </c>
      <c r="F435" s="653"/>
      <c r="G435" s="653"/>
      <c r="H435" s="666">
        <v>0</v>
      </c>
      <c r="I435" s="653">
        <v>19</v>
      </c>
      <c r="J435" s="653">
        <v>33244.11</v>
      </c>
      <c r="K435" s="666">
        <v>1</v>
      </c>
      <c r="L435" s="653">
        <v>19</v>
      </c>
      <c r="M435" s="654">
        <v>33244.11</v>
      </c>
    </row>
    <row r="436" spans="1:13" ht="14.4" customHeight="1" x14ac:dyDescent="0.3">
      <c r="A436" s="649" t="s">
        <v>3650</v>
      </c>
      <c r="B436" s="650" t="s">
        <v>3427</v>
      </c>
      <c r="C436" s="650" t="s">
        <v>1927</v>
      </c>
      <c r="D436" s="650" t="s">
        <v>1924</v>
      </c>
      <c r="E436" s="650" t="s">
        <v>2869</v>
      </c>
      <c r="F436" s="653"/>
      <c r="G436" s="653"/>
      <c r="H436" s="666">
        <v>0</v>
      </c>
      <c r="I436" s="653">
        <v>13</v>
      </c>
      <c r="J436" s="653">
        <v>30327.96</v>
      </c>
      <c r="K436" s="666">
        <v>1</v>
      </c>
      <c r="L436" s="653">
        <v>13</v>
      </c>
      <c r="M436" s="654">
        <v>30327.96</v>
      </c>
    </row>
    <row r="437" spans="1:13" ht="14.4" customHeight="1" x14ac:dyDescent="0.3">
      <c r="A437" s="649" t="s">
        <v>3650</v>
      </c>
      <c r="B437" s="650" t="s">
        <v>3427</v>
      </c>
      <c r="C437" s="650" t="s">
        <v>1930</v>
      </c>
      <c r="D437" s="650" t="s">
        <v>1924</v>
      </c>
      <c r="E437" s="650" t="s">
        <v>2872</v>
      </c>
      <c r="F437" s="653"/>
      <c r="G437" s="653"/>
      <c r="H437" s="666">
        <v>0</v>
      </c>
      <c r="I437" s="653">
        <v>2</v>
      </c>
      <c r="J437" s="653">
        <v>5832.32</v>
      </c>
      <c r="K437" s="666">
        <v>1</v>
      </c>
      <c r="L437" s="653">
        <v>2</v>
      </c>
      <c r="M437" s="654">
        <v>5832.32</v>
      </c>
    </row>
    <row r="438" spans="1:13" ht="14.4" customHeight="1" x14ac:dyDescent="0.3">
      <c r="A438" s="649" t="s">
        <v>3650</v>
      </c>
      <c r="B438" s="650" t="s">
        <v>3430</v>
      </c>
      <c r="C438" s="650" t="s">
        <v>3920</v>
      </c>
      <c r="D438" s="650" t="s">
        <v>1087</v>
      </c>
      <c r="E438" s="650" t="s">
        <v>1088</v>
      </c>
      <c r="F438" s="653"/>
      <c r="G438" s="653"/>
      <c r="H438" s="666">
        <v>0</v>
      </c>
      <c r="I438" s="653">
        <v>1</v>
      </c>
      <c r="J438" s="653">
        <v>81.209999999999994</v>
      </c>
      <c r="K438" s="666">
        <v>1</v>
      </c>
      <c r="L438" s="653">
        <v>1</v>
      </c>
      <c r="M438" s="654">
        <v>81.209999999999994</v>
      </c>
    </row>
    <row r="439" spans="1:13" ht="14.4" customHeight="1" x14ac:dyDescent="0.3">
      <c r="A439" s="649" t="s">
        <v>3650</v>
      </c>
      <c r="B439" s="650" t="s">
        <v>3430</v>
      </c>
      <c r="C439" s="650" t="s">
        <v>3694</v>
      </c>
      <c r="D439" s="650" t="s">
        <v>1083</v>
      </c>
      <c r="E439" s="650" t="s">
        <v>1084</v>
      </c>
      <c r="F439" s="653"/>
      <c r="G439" s="653"/>
      <c r="H439" s="666"/>
      <c r="I439" s="653">
        <v>1</v>
      </c>
      <c r="J439" s="653">
        <v>0</v>
      </c>
      <c r="K439" s="666"/>
      <c r="L439" s="653">
        <v>1</v>
      </c>
      <c r="M439" s="654">
        <v>0</v>
      </c>
    </row>
    <row r="440" spans="1:13" ht="14.4" customHeight="1" x14ac:dyDescent="0.3">
      <c r="A440" s="649" t="s">
        <v>3650</v>
      </c>
      <c r="B440" s="650" t="s">
        <v>3452</v>
      </c>
      <c r="C440" s="650" t="s">
        <v>2175</v>
      </c>
      <c r="D440" s="650" t="s">
        <v>3453</v>
      </c>
      <c r="E440" s="650" t="s">
        <v>3454</v>
      </c>
      <c r="F440" s="653"/>
      <c r="G440" s="653"/>
      <c r="H440" s="666">
        <v>0</v>
      </c>
      <c r="I440" s="653">
        <v>1</v>
      </c>
      <c r="J440" s="653">
        <v>156.86000000000001</v>
      </c>
      <c r="K440" s="666">
        <v>1</v>
      </c>
      <c r="L440" s="653">
        <v>1</v>
      </c>
      <c r="M440" s="654">
        <v>156.86000000000001</v>
      </c>
    </row>
    <row r="441" spans="1:13" ht="14.4" customHeight="1" x14ac:dyDescent="0.3">
      <c r="A441" s="649" t="s">
        <v>3650</v>
      </c>
      <c r="B441" s="650" t="s">
        <v>3452</v>
      </c>
      <c r="C441" s="650" t="s">
        <v>3040</v>
      </c>
      <c r="D441" s="650" t="s">
        <v>3564</v>
      </c>
      <c r="E441" s="650" t="s">
        <v>3565</v>
      </c>
      <c r="F441" s="653"/>
      <c r="G441" s="653"/>
      <c r="H441" s="666">
        <v>0</v>
      </c>
      <c r="I441" s="653">
        <v>2</v>
      </c>
      <c r="J441" s="653">
        <v>484.92</v>
      </c>
      <c r="K441" s="666">
        <v>1</v>
      </c>
      <c r="L441" s="653">
        <v>2</v>
      </c>
      <c r="M441" s="654">
        <v>484.92</v>
      </c>
    </row>
    <row r="442" spans="1:13" ht="14.4" customHeight="1" x14ac:dyDescent="0.3">
      <c r="A442" s="649" t="s">
        <v>3650</v>
      </c>
      <c r="B442" s="650" t="s">
        <v>5588</v>
      </c>
      <c r="C442" s="650" t="s">
        <v>3935</v>
      </c>
      <c r="D442" s="650" t="s">
        <v>3936</v>
      </c>
      <c r="E442" s="650" t="s">
        <v>3567</v>
      </c>
      <c r="F442" s="653"/>
      <c r="G442" s="653"/>
      <c r="H442" s="666">
        <v>0</v>
      </c>
      <c r="I442" s="653">
        <v>4</v>
      </c>
      <c r="J442" s="653">
        <v>736.88</v>
      </c>
      <c r="K442" s="666">
        <v>1</v>
      </c>
      <c r="L442" s="653">
        <v>4</v>
      </c>
      <c r="M442" s="654">
        <v>736.88</v>
      </c>
    </row>
    <row r="443" spans="1:13" ht="14.4" customHeight="1" x14ac:dyDescent="0.3">
      <c r="A443" s="649" t="s">
        <v>3650</v>
      </c>
      <c r="B443" s="650" t="s">
        <v>3460</v>
      </c>
      <c r="C443" s="650" t="s">
        <v>2256</v>
      </c>
      <c r="D443" s="650" t="s">
        <v>2257</v>
      </c>
      <c r="E443" s="650" t="s">
        <v>3461</v>
      </c>
      <c r="F443" s="653"/>
      <c r="G443" s="653"/>
      <c r="H443" s="666">
        <v>0</v>
      </c>
      <c r="I443" s="653">
        <v>2</v>
      </c>
      <c r="J443" s="653">
        <v>139.72</v>
      </c>
      <c r="K443" s="666">
        <v>1</v>
      </c>
      <c r="L443" s="653">
        <v>2</v>
      </c>
      <c r="M443" s="654">
        <v>139.72</v>
      </c>
    </row>
    <row r="444" spans="1:13" ht="14.4" customHeight="1" x14ac:dyDescent="0.3">
      <c r="A444" s="649" t="s">
        <v>3650</v>
      </c>
      <c r="B444" s="650" t="s">
        <v>3566</v>
      </c>
      <c r="C444" s="650" t="s">
        <v>3073</v>
      </c>
      <c r="D444" s="650" t="s">
        <v>3074</v>
      </c>
      <c r="E444" s="650" t="s">
        <v>3567</v>
      </c>
      <c r="F444" s="653"/>
      <c r="G444" s="653"/>
      <c r="H444" s="666">
        <v>0</v>
      </c>
      <c r="I444" s="653">
        <v>2</v>
      </c>
      <c r="J444" s="653">
        <v>139.72</v>
      </c>
      <c r="K444" s="666">
        <v>1</v>
      </c>
      <c r="L444" s="653">
        <v>2</v>
      </c>
      <c r="M444" s="654">
        <v>139.72</v>
      </c>
    </row>
    <row r="445" spans="1:13" ht="14.4" customHeight="1" x14ac:dyDescent="0.3">
      <c r="A445" s="649" t="s">
        <v>3650</v>
      </c>
      <c r="B445" s="650" t="s">
        <v>3466</v>
      </c>
      <c r="C445" s="650" t="s">
        <v>3077</v>
      </c>
      <c r="D445" s="650" t="s">
        <v>3078</v>
      </c>
      <c r="E445" s="650" t="s">
        <v>3568</v>
      </c>
      <c r="F445" s="653"/>
      <c r="G445" s="653"/>
      <c r="H445" s="666">
        <v>0</v>
      </c>
      <c r="I445" s="653">
        <v>2</v>
      </c>
      <c r="J445" s="653">
        <v>6254.38</v>
      </c>
      <c r="K445" s="666">
        <v>1</v>
      </c>
      <c r="L445" s="653">
        <v>2</v>
      </c>
      <c r="M445" s="654">
        <v>6254.38</v>
      </c>
    </row>
    <row r="446" spans="1:13" ht="14.4" customHeight="1" x14ac:dyDescent="0.3">
      <c r="A446" s="649" t="s">
        <v>3650</v>
      </c>
      <c r="B446" s="650" t="s">
        <v>3569</v>
      </c>
      <c r="C446" s="650" t="s">
        <v>4082</v>
      </c>
      <c r="D446" s="650" t="s">
        <v>3571</v>
      </c>
      <c r="E446" s="650" t="s">
        <v>2008</v>
      </c>
      <c r="F446" s="653"/>
      <c r="G446" s="653"/>
      <c r="H446" s="666">
        <v>0</v>
      </c>
      <c r="I446" s="653">
        <v>12</v>
      </c>
      <c r="J446" s="653">
        <v>1389.6000000000001</v>
      </c>
      <c r="K446" s="666">
        <v>1</v>
      </c>
      <c r="L446" s="653">
        <v>12</v>
      </c>
      <c r="M446" s="654">
        <v>1389.6000000000001</v>
      </c>
    </row>
    <row r="447" spans="1:13" ht="14.4" customHeight="1" x14ac:dyDescent="0.3">
      <c r="A447" s="649" t="s">
        <v>3650</v>
      </c>
      <c r="B447" s="650" t="s">
        <v>3488</v>
      </c>
      <c r="C447" s="650" t="s">
        <v>3926</v>
      </c>
      <c r="D447" s="650" t="s">
        <v>3927</v>
      </c>
      <c r="E447" s="650" t="s">
        <v>3518</v>
      </c>
      <c r="F447" s="653"/>
      <c r="G447" s="653"/>
      <c r="H447" s="666">
        <v>0</v>
      </c>
      <c r="I447" s="653">
        <v>1</v>
      </c>
      <c r="J447" s="653">
        <v>216.29</v>
      </c>
      <c r="K447" s="666">
        <v>1</v>
      </c>
      <c r="L447" s="653">
        <v>1</v>
      </c>
      <c r="M447" s="654">
        <v>216.29</v>
      </c>
    </row>
    <row r="448" spans="1:13" ht="14.4" customHeight="1" x14ac:dyDescent="0.3">
      <c r="A448" s="649" t="s">
        <v>3650</v>
      </c>
      <c r="B448" s="650" t="s">
        <v>3489</v>
      </c>
      <c r="C448" s="650" t="s">
        <v>2121</v>
      </c>
      <c r="D448" s="650" t="s">
        <v>2122</v>
      </c>
      <c r="E448" s="650" t="s">
        <v>3490</v>
      </c>
      <c r="F448" s="653"/>
      <c r="G448" s="653"/>
      <c r="H448" s="666">
        <v>0</v>
      </c>
      <c r="I448" s="653">
        <v>33</v>
      </c>
      <c r="J448" s="653">
        <v>26551.140000000007</v>
      </c>
      <c r="K448" s="666">
        <v>1</v>
      </c>
      <c r="L448" s="653">
        <v>33</v>
      </c>
      <c r="M448" s="654">
        <v>26551.140000000007</v>
      </c>
    </row>
    <row r="449" spans="1:13" ht="14.4" customHeight="1" x14ac:dyDescent="0.3">
      <c r="A449" s="649" t="s">
        <v>3650</v>
      </c>
      <c r="B449" s="650" t="s">
        <v>5605</v>
      </c>
      <c r="C449" s="650" t="s">
        <v>4962</v>
      </c>
      <c r="D449" s="650" t="s">
        <v>4963</v>
      </c>
      <c r="E449" s="650" t="s">
        <v>4964</v>
      </c>
      <c r="F449" s="653"/>
      <c r="G449" s="653"/>
      <c r="H449" s="666">
        <v>0</v>
      </c>
      <c r="I449" s="653">
        <v>1</v>
      </c>
      <c r="J449" s="653">
        <v>193.26</v>
      </c>
      <c r="K449" s="666">
        <v>1</v>
      </c>
      <c r="L449" s="653">
        <v>1</v>
      </c>
      <c r="M449" s="654">
        <v>193.26</v>
      </c>
    </row>
    <row r="450" spans="1:13" ht="14.4" customHeight="1" x14ac:dyDescent="0.3">
      <c r="A450" s="649" t="s">
        <v>3650</v>
      </c>
      <c r="B450" s="650" t="s">
        <v>3494</v>
      </c>
      <c r="C450" s="650" t="s">
        <v>1060</v>
      </c>
      <c r="D450" s="650" t="s">
        <v>1061</v>
      </c>
      <c r="E450" s="650" t="s">
        <v>1062</v>
      </c>
      <c r="F450" s="653"/>
      <c r="G450" s="653"/>
      <c r="H450" s="666">
        <v>0</v>
      </c>
      <c r="I450" s="653">
        <v>2</v>
      </c>
      <c r="J450" s="653">
        <v>190.5</v>
      </c>
      <c r="K450" s="666">
        <v>1</v>
      </c>
      <c r="L450" s="653">
        <v>2</v>
      </c>
      <c r="M450" s="654">
        <v>190.5</v>
      </c>
    </row>
    <row r="451" spans="1:13" ht="14.4" customHeight="1" x14ac:dyDescent="0.3">
      <c r="A451" s="649" t="s">
        <v>3650</v>
      </c>
      <c r="B451" s="650" t="s">
        <v>5594</v>
      </c>
      <c r="C451" s="650" t="s">
        <v>3931</v>
      </c>
      <c r="D451" s="650" t="s">
        <v>3932</v>
      </c>
      <c r="E451" s="650" t="s">
        <v>3933</v>
      </c>
      <c r="F451" s="653"/>
      <c r="G451" s="653"/>
      <c r="H451" s="666">
        <v>0</v>
      </c>
      <c r="I451" s="653">
        <v>1</v>
      </c>
      <c r="J451" s="653">
        <v>801.23</v>
      </c>
      <c r="K451" s="666">
        <v>1</v>
      </c>
      <c r="L451" s="653">
        <v>1</v>
      </c>
      <c r="M451" s="654">
        <v>801.23</v>
      </c>
    </row>
    <row r="452" spans="1:13" ht="14.4" customHeight="1" x14ac:dyDescent="0.3">
      <c r="A452" s="649" t="s">
        <v>3650</v>
      </c>
      <c r="B452" s="650" t="s">
        <v>3497</v>
      </c>
      <c r="C452" s="650" t="s">
        <v>1878</v>
      </c>
      <c r="D452" s="650" t="s">
        <v>1879</v>
      </c>
      <c r="E452" s="650" t="s">
        <v>1880</v>
      </c>
      <c r="F452" s="653"/>
      <c r="G452" s="653"/>
      <c r="H452" s="666">
        <v>0</v>
      </c>
      <c r="I452" s="653">
        <v>1</v>
      </c>
      <c r="J452" s="653">
        <v>32.74</v>
      </c>
      <c r="K452" s="666">
        <v>1</v>
      </c>
      <c r="L452" s="653">
        <v>1</v>
      </c>
      <c r="M452" s="654">
        <v>32.74</v>
      </c>
    </row>
    <row r="453" spans="1:13" ht="14.4" customHeight="1" x14ac:dyDescent="0.3">
      <c r="A453" s="649" t="s">
        <v>3650</v>
      </c>
      <c r="B453" s="650" t="s">
        <v>3497</v>
      </c>
      <c r="C453" s="650" t="s">
        <v>1894</v>
      </c>
      <c r="D453" s="650" t="s">
        <v>1895</v>
      </c>
      <c r="E453" s="650" t="s">
        <v>3498</v>
      </c>
      <c r="F453" s="653"/>
      <c r="G453" s="653"/>
      <c r="H453" s="666">
        <v>0</v>
      </c>
      <c r="I453" s="653">
        <v>8</v>
      </c>
      <c r="J453" s="653">
        <v>1178.8800000000001</v>
      </c>
      <c r="K453" s="666">
        <v>1</v>
      </c>
      <c r="L453" s="653">
        <v>8</v>
      </c>
      <c r="M453" s="654">
        <v>1178.8800000000001</v>
      </c>
    </row>
    <row r="454" spans="1:13" ht="14.4" customHeight="1" x14ac:dyDescent="0.3">
      <c r="A454" s="649" t="s">
        <v>3650</v>
      </c>
      <c r="B454" s="650" t="s">
        <v>3497</v>
      </c>
      <c r="C454" s="650" t="s">
        <v>2082</v>
      </c>
      <c r="D454" s="650" t="s">
        <v>2083</v>
      </c>
      <c r="E454" s="650" t="s">
        <v>1472</v>
      </c>
      <c r="F454" s="653"/>
      <c r="G454" s="653"/>
      <c r="H454" s="666">
        <v>0</v>
      </c>
      <c r="I454" s="653">
        <v>1</v>
      </c>
      <c r="J454" s="653">
        <v>196.46</v>
      </c>
      <c r="K454" s="666">
        <v>1</v>
      </c>
      <c r="L454" s="653">
        <v>1</v>
      </c>
      <c r="M454" s="654">
        <v>196.46</v>
      </c>
    </row>
    <row r="455" spans="1:13" ht="14.4" customHeight="1" x14ac:dyDescent="0.3">
      <c r="A455" s="649" t="s">
        <v>3650</v>
      </c>
      <c r="B455" s="650" t="s">
        <v>3497</v>
      </c>
      <c r="C455" s="650" t="s">
        <v>1920</v>
      </c>
      <c r="D455" s="650" t="s">
        <v>1917</v>
      </c>
      <c r="E455" s="650" t="s">
        <v>2826</v>
      </c>
      <c r="F455" s="653"/>
      <c r="G455" s="653"/>
      <c r="H455" s="666">
        <v>0</v>
      </c>
      <c r="I455" s="653">
        <v>3</v>
      </c>
      <c r="J455" s="653">
        <v>294.69</v>
      </c>
      <c r="K455" s="666">
        <v>1</v>
      </c>
      <c r="L455" s="653">
        <v>3</v>
      </c>
      <c r="M455" s="654">
        <v>294.69</v>
      </c>
    </row>
    <row r="456" spans="1:13" ht="14.4" customHeight="1" x14ac:dyDescent="0.3">
      <c r="A456" s="649" t="s">
        <v>3650</v>
      </c>
      <c r="B456" s="650" t="s">
        <v>3497</v>
      </c>
      <c r="C456" s="650" t="s">
        <v>4039</v>
      </c>
      <c r="D456" s="650" t="s">
        <v>1917</v>
      </c>
      <c r="E456" s="650" t="s">
        <v>4040</v>
      </c>
      <c r="F456" s="653"/>
      <c r="G456" s="653"/>
      <c r="H456" s="666">
        <v>0</v>
      </c>
      <c r="I456" s="653">
        <v>2</v>
      </c>
      <c r="J456" s="653">
        <v>327.45999999999998</v>
      </c>
      <c r="K456" s="666">
        <v>1</v>
      </c>
      <c r="L456" s="653">
        <v>2</v>
      </c>
      <c r="M456" s="654">
        <v>327.45999999999998</v>
      </c>
    </row>
    <row r="457" spans="1:13" ht="14.4" customHeight="1" x14ac:dyDescent="0.3">
      <c r="A457" s="649" t="s">
        <v>3650</v>
      </c>
      <c r="B457" s="650" t="s">
        <v>3497</v>
      </c>
      <c r="C457" s="650" t="s">
        <v>4083</v>
      </c>
      <c r="D457" s="650" t="s">
        <v>2036</v>
      </c>
      <c r="E457" s="650" t="s">
        <v>4084</v>
      </c>
      <c r="F457" s="653"/>
      <c r="G457" s="653"/>
      <c r="H457" s="666">
        <v>0</v>
      </c>
      <c r="I457" s="653">
        <v>2</v>
      </c>
      <c r="J457" s="653">
        <v>628.67999999999995</v>
      </c>
      <c r="K457" s="666">
        <v>1</v>
      </c>
      <c r="L457" s="653">
        <v>2</v>
      </c>
      <c r="M457" s="654">
        <v>628.67999999999995</v>
      </c>
    </row>
    <row r="458" spans="1:13" ht="14.4" customHeight="1" x14ac:dyDescent="0.3">
      <c r="A458" s="649" t="s">
        <v>3650</v>
      </c>
      <c r="B458" s="650" t="s">
        <v>3500</v>
      </c>
      <c r="C458" s="650" t="s">
        <v>3860</v>
      </c>
      <c r="D458" s="650" t="s">
        <v>3573</v>
      </c>
      <c r="E458" s="650" t="s">
        <v>3861</v>
      </c>
      <c r="F458" s="653"/>
      <c r="G458" s="653"/>
      <c r="H458" s="666">
        <v>0</v>
      </c>
      <c r="I458" s="653">
        <v>1</v>
      </c>
      <c r="J458" s="653">
        <v>561.54</v>
      </c>
      <c r="K458" s="666">
        <v>1</v>
      </c>
      <c r="L458" s="653">
        <v>1</v>
      </c>
      <c r="M458" s="654">
        <v>561.54</v>
      </c>
    </row>
    <row r="459" spans="1:13" ht="14.4" customHeight="1" x14ac:dyDescent="0.3">
      <c r="A459" s="649" t="s">
        <v>3650</v>
      </c>
      <c r="B459" s="650" t="s">
        <v>3500</v>
      </c>
      <c r="C459" s="650" t="s">
        <v>3960</v>
      </c>
      <c r="D459" s="650" t="s">
        <v>3501</v>
      </c>
      <c r="E459" s="650" t="s">
        <v>3961</v>
      </c>
      <c r="F459" s="653"/>
      <c r="G459" s="653"/>
      <c r="H459" s="666">
        <v>0</v>
      </c>
      <c r="I459" s="653">
        <v>2</v>
      </c>
      <c r="J459" s="653">
        <v>1774.1</v>
      </c>
      <c r="K459" s="666">
        <v>1</v>
      </c>
      <c r="L459" s="653">
        <v>2</v>
      </c>
      <c r="M459" s="654">
        <v>1774.1</v>
      </c>
    </row>
    <row r="460" spans="1:13" ht="14.4" customHeight="1" x14ac:dyDescent="0.3">
      <c r="A460" s="649" t="s">
        <v>3650</v>
      </c>
      <c r="B460" s="650" t="s">
        <v>3503</v>
      </c>
      <c r="C460" s="650" t="s">
        <v>1941</v>
      </c>
      <c r="D460" s="650" t="s">
        <v>3506</v>
      </c>
      <c r="E460" s="650" t="s">
        <v>3507</v>
      </c>
      <c r="F460" s="653"/>
      <c r="G460" s="653"/>
      <c r="H460" s="666">
        <v>0</v>
      </c>
      <c r="I460" s="653">
        <v>9</v>
      </c>
      <c r="J460" s="653">
        <v>62.820000000000007</v>
      </c>
      <c r="K460" s="666">
        <v>1</v>
      </c>
      <c r="L460" s="653">
        <v>9</v>
      </c>
      <c r="M460" s="654">
        <v>62.820000000000007</v>
      </c>
    </row>
    <row r="461" spans="1:13" ht="14.4" customHeight="1" x14ac:dyDescent="0.3">
      <c r="A461" s="649" t="s">
        <v>3650</v>
      </c>
      <c r="B461" s="650" t="s">
        <v>3510</v>
      </c>
      <c r="C461" s="650" t="s">
        <v>1856</v>
      </c>
      <c r="D461" s="650" t="s">
        <v>3511</v>
      </c>
      <c r="E461" s="650" t="s">
        <v>3512</v>
      </c>
      <c r="F461" s="653"/>
      <c r="G461" s="653"/>
      <c r="H461" s="666"/>
      <c r="I461" s="653">
        <v>2</v>
      </c>
      <c r="J461" s="653">
        <v>0</v>
      </c>
      <c r="K461" s="666"/>
      <c r="L461" s="653">
        <v>2</v>
      </c>
      <c r="M461" s="654">
        <v>0</v>
      </c>
    </row>
    <row r="462" spans="1:13" ht="14.4" customHeight="1" x14ac:dyDescent="0.3">
      <c r="A462" s="649" t="s">
        <v>3650</v>
      </c>
      <c r="B462" s="650" t="s">
        <v>3513</v>
      </c>
      <c r="C462" s="650" t="s">
        <v>2031</v>
      </c>
      <c r="D462" s="650" t="s">
        <v>2032</v>
      </c>
      <c r="E462" s="650" t="s">
        <v>3515</v>
      </c>
      <c r="F462" s="653"/>
      <c r="G462" s="653"/>
      <c r="H462" s="666">
        <v>0</v>
      </c>
      <c r="I462" s="653">
        <v>4</v>
      </c>
      <c r="J462" s="653">
        <v>864.64</v>
      </c>
      <c r="K462" s="666">
        <v>1</v>
      </c>
      <c r="L462" s="653">
        <v>4</v>
      </c>
      <c r="M462" s="654">
        <v>864.64</v>
      </c>
    </row>
    <row r="463" spans="1:13" ht="14.4" customHeight="1" x14ac:dyDescent="0.3">
      <c r="A463" s="649" t="s">
        <v>3650</v>
      </c>
      <c r="B463" s="650" t="s">
        <v>3513</v>
      </c>
      <c r="C463" s="650" t="s">
        <v>2858</v>
      </c>
      <c r="D463" s="650" t="s">
        <v>2032</v>
      </c>
      <c r="E463" s="650" t="s">
        <v>3585</v>
      </c>
      <c r="F463" s="653"/>
      <c r="G463" s="653"/>
      <c r="H463" s="666">
        <v>0</v>
      </c>
      <c r="I463" s="653">
        <v>1</v>
      </c>
      <c r="J463" s="653">
        <v>432.32</v>
      </c>
      <c r="K463" s="666">
        <v>1</v>
      </c>
      <c r="L463" s="653">
        <v>1</v>
      </c>
      <c r="M463" s="654">
        <v>432.32</v>
      </c>
    </row>
    <row r="464" spans="1:13" ht="14.4" customHeight="1" x14ac:dyDescent="0.3">
      <c r="A464" s="649" t="s">
        <v>3650</v>
      </c>
      <c r="B464" s="650" t="s">
        <v>3519</v>
      </c>
      <c r="C464" s="650" t="s">
        <v>2003</v>
      </c>
      <c r="D464" s="650" t="s">
        <v>2004</v>
      </c>
      <c r="E464" s="650" t="s">
        <v>1903</v>
      </c>
      <c r="F464" s="653"/>
      <c r="G464" s="653"/>
      <c r="H464" s="666">
        <v>0</v>
      </c>
      <c r="I464" s="653">
        <v>1</v>
      </c>
      <c r="J464" s="653">
        <v>232.44</v>
      </c>
      <c r="K464" s="666">
        <v>1</v>
      </c>
      <c r="L464" s="653">
        <v>1</v>
      </c>
      <c r="M464" s="654">
        <v>232.44</v>
      </c>
    </row>
    <row r="465" spans="1:13" ht="14.4" customHeight="1" x14ac:dyDescent="0.3">
      <c r="A465" s="649" t="s">
        <v>3650</v>
      </c>
      <c r="B465" s="650" t="s">
        <v>3588</v>
      </c>
      <c r="C465" s="650" t="s">
        <v>4004</v>
      </c>
      <c r="D465" s="650" t="s">
        <v>4005</v>
      </c>
      <c r="E465" s="650" t="s">
        <v>4006</v>
      </c>
      <c r="F465" s="653"/>
      <c r="G465" s="653"/>
      <c r="H465" s="666">
        <v>0</v>
      </c>
      <c r="I465" s="653">
        <v>2</v>
      </c>
      <c r="J465" s="653">
        <v>371.8</v>
      </c>
      <c r="K465" s="666">
        <v>1</v>
      </c>
      <c r="L465" s="653">
        <v>2</v>
      </c>
      <c r="M465" s="654">
        <v>371.8</v>
      </c>
    </row>
    <row r="466" spans="1:13" ht="14.4" customHeight="1" x14ac:dyDescent="0.3">
      <c r="A466" s="649" t="s">
        <v>3650</v>
      </c>
      <c r="B466" s="650" t="s">
        <v>3522</v>
      </c>
      <c r="C466" s="650" t="s">
        <v>1933</v>
      </c>
      <c r="D466" s="650" t="s">
        <v>1934</v>
      </c>
      <c r="E466" s="650" t="s">
        <v>1903</v>
      </c>
      <c r="F466" s="653"/>
      <c r="G466" s="653"/>
      <c r="H466" s="666">
        <v>0</v>
      </c>
      <c r="I466" s="653">
        <v>4</v>
      </c>
      <c r="J466" s="653">
        <v>532.04</v>
      </c>
      <c r="K466" s="666">
        <v>1</v>
      </c>
      <c r="L466" s="653">
        <v>4</v>
      </c>
      <c r="M466" s="654">
        <v>532.04</v>
      </c>
    </row>
    <row r="467" spans="1:13" ht="14.4" customHeight="1" x14ac:dyDescent="0.3">
      <c r="A467" s="649" t="s">
        <v>3650</v>
      </c>
      <c r="B467" s="650" t="s">
        <v>3524</v>
      </c>
      <c r="C467" s="650" t="s">
        <v>4029</v>
      </c>
      <c r="D467" s="650" t="s">
        <v>4030</v>
      </c>
      <c r="E467" s="650" t="s">
        <v>4028</v>
      </c>
      <c r="F467" s="653"/>
      <c r="G467" s="653"/>
      <c r="H467" s="666">
        <v>0</v>
      </c>
      <c r="I467" s="653">
        <v>10</v>
      </c>
      <c r="J467" s="653">
        <v>820.40000000000009</v>
      </c>
      <c r="K467" s="666">
        <v>1</v>
      </c>
      <c r="L467" s="653">
        <v>10</v>
      </c>
      <c r="M467" s="654">
        <v>820.40000000000009</v>
      </c>
    </row>
    <row r="468" spans="1:13" ht="14.4" customHeight="1" x14ac:dyDescent="0.3">
      <c r="A468" s="649" t="s">
        <v>3650</v>
      </c>
      <c r="B468" s="650" t="s">
        <v>3524</v>
      </c>
      <c r="C468" s="650" t="s">
        <v>4026</v>
      </c>
      <c r="D468" s="650" t="s">
        <v>4027</v>
      </c>
      <c r="E468" s="650" t="s">
        <v>4028</v>
      </c>
      <c r="F468" s="653"/>
      <c r="G468" s="653"/>
      <c r="H468" s="666">
        <v>0</v>
      </c>
      <c r="I468" s="653">
        <v>63</v>
      </c>
      <c r="J468" s="653">
        <v>5168.5200000000004</v>
      </c>
      <c r="K468" s="666">
        <v>1</v>
      </c>
      <c r="L468" s="653">
        <v>63</v>
      </c>
      <c r="M468" s="654">
        <v>5168.5200000000004</v>
      </c>
    </row>
    <row r="469" spans="1:13" ht="14.4" customHeight="1" x14ac:dyDescent="0.3">
      <c r="A469" s="649" t="s">
        <v>3651</v>
      </c>
      <c r="B469" s="650" t="s">
        <v>3411</v>
      </c>
      <c r="C469" s="650" t="s">
        <v>5096</v>
      </c>
      <c r="D469" s="650" t="s">
        <v>5097</v>
      </c>
      <c r="E469" s="650" t="s">
        <v>5098</v>
      </c>
      <c r="F469" s="653"/>
      <c r="G469" s="653"/>
      <c r="H469" s="666">
        <v>0</v>
      </c>
      <c r="I469" s="653">
        <v>3</v>
      </c>
      <c r="J469" s="653">
        <v>146.94</v>
      </c>
      <c r="K469" s="666">
        <v>1</v>
      </c>
      <c r="L469" s="653">
        <v>3</v>
      </c>
      <c r="M469" s="654">
        <v>146.94</v>
      </c>
    </row>
    <row r="470" spans="1:13" ht="14.4" customHeight="1" x14ac:dyDescent="0.3">
      <c r="A470" s="649" t="s">
        <v>3651</v>
      </c>
      <c r="B470" s="650" t="s">
        <v>3411</v>
      </c>
      <c r="C470" s="650" t="s">
        <v>5099</v>
      </c>
      <c r="D470" s="650" t="s">
        <v>5097</v>
      </c>
      <c r="E470" s="650" t="s">
        <v>5100</v>
      </c>
      <c r="F470" s="653"/>
      <c r="G470" s="653"/>
      <c r="H470" s="666"/>
      <c r="I470" s="653">
        <v>2</v>
      </c>
      <c r="J470" s="653">
        <v>0</v>
      </c>
      <c r="K470" s="666"/>
      <c r="L470" s="653">
        <v>2</v>
      </c>
      <c r="M470" s="654">
        <v>0</v>
      </c>
    </row>
    <row r="471" spans="1:13" ht="14.4" customHeight="1" x14ac:dyDescent="0.3">
      <c r="A471" s="649" t="s">
        <v>3651</v>
      </c>
      <c r="B471" s="650" t="s">
        <v>3411</v>
      </c>
      <c r="C471" s="650" t="s">
        <v>5101</v>
      </c>
      <c r="D471" s="650" t="s">
        <v>5097</v>
      </c>
      <c r="E471" s="650" t="s">
        <v>5102</v>
      </c>
      <c r="F471" s="653"/>
      <c r="G471" s="653"/>
      <c r="H471" s="666"/>
      <c r="I471" s="653">
        <v>2</v>
      </c>
      <c r="J471" s="653">
        <v>0</v>
      </c>
      <c r="K471" s="666"/>
      <c r="L471" s="653">
        <v>2</v>
      </c>
      <c r="M471" s="654">
        <v>0</v>
      </c>
    </row>
    <row r="472" spans="1:13" ht="14.4" customHeight="1" x14ac:dyDescent="0.3">
      <c r="A472" s="649" t="s">
        <v>3651</v>
      </c>
      <c r="B472" s="650" t="s">
        <v>5603</v>
      </c>
      <c r="C472" s="650" t="s">
        <v>5003</v>
      </c>
      <c r="D472" s="650" t="s">
        <v>4855</v>
      </c>
      <c r="E472" s="650" t="s">
        <v>5004</v>
      </c>
      <c r="F472" s="653"/>
      <c r="G472" s="653"/>
      <c r="H472" s="666">
        <v>0</v>
      </c>
      <c r="I472" s="653">
        <v>1</v>
      </c>
      <c r="J472" s="653">
        <v>629.78</v>
      </c>
      <c r="K472" s="666">
        <v>1</v>
      </c>
      <c r="L472" s="653">
        <v>1</v>
      </c>
      <c r="M472" s="654">
        <v>629.78</v>
      </c>
    </row>
    <row r="473" spans="1:13" ht="14.4" customHeight="1" x14ac:dyDescent="0.3">
      <c r="A473" s="649" t="s">
        <v>3651</v>
      </c>
      <c r="B473" s="650" t="s">
        <v>3530</v>
      </c>
      <c r="C473" s="650" t="s">
        <v>2906</v>
      </c>
      <c r="D473" s="650" t="s">
        <v>2907</v>
      </c>
      <c r="E473" s="650" t="s">
        <v>2908</v>
      </c>
      <c r="F473" s="653"/>
      <c r="G473" s="653"/>
      <c r="H473" s="666">
        <v>0</v>
      </c>
      <c r="I473" s="653">
        <v>1</v>
      </c>
      <c r="J473" s="653">
        <v>56.01</v>
      </c>
      <c r="K473" s="666">
        <v>1</v>
      </c>
      <c r="L473" s="653">
        <v>1</v>
      </c>
      <c r="M473" s="654">
        <v>56.01</v>
      </c>
    </row>
    <row r="474" spans="1:13" ht="14.4" customHeight="1" x14ac:dyDescent="0.3">
      <c r="A474" s="649" t="s">
        <v>3651</v>
      </c>
      <c r="B474" s="650" t="s">
        <v>3530</v>
      </c>
      <c r="C474" s="650" t="s">
        <v>4626</v>
      </c>
      <c r="D474" s="650" t="s">
        <v>2907</v>
      </c>
      <c r="E474" s="650" t="s">
        <v>4468</v>
      </c>
      <c r="F474" s="653"/>
      <c r="G474" s="653"/>
      <c r="H474" s="666">
        <v>0</v>
      </c>
      <c r="I474" s="653">
        <v>11</v>
      </c>
      <c r="J474" s="653">
        <v>1540.33</v>
      </c>
      <c r="K474" s="666">
        <v>1</v>
      </c>
      <c r="L474" s="653">
        <v>11</v>
      </c>
      <c r="M474" s="654">
        <v>1540.33</v>
      </c>
    </row>
    <row r="475" spans="1:13" ht="14.4" customHeight="1" x14ac:dyDescent="0.3">
      <c r="A475" s="649" t="s">
        <v>3651</v>
      </c>
      <c r="B475" s="650" t="s">
        <v>3530</v>
      </c>
      <c r="C475" s="650" t="s">
        <v>5108</v>
      </c>
      <c r="D475" s="650" t="s">
        <v>5109</v>
      </c>
      <c r="E475" s="650" t="s">
        <v>5110</v>
      </c>
      <c r="F475" s="653">
        <v>3</v>
      </c>
      <c r="G475" s="653">
        <v>420.09000000000003</v>
      </c>
      <c r="H475" s="666">
        <v>1</v>
      </c>
      <c r="I475" s="653"/>
      <c r="J475" s="653"/>
      <c r="K475" s="666">
        <v>0</v>
      </c>
      <c r="L475" s="653">
        <v>3</v>
      </c>
      <c r="M475" s="654">
        <v>420.09000000000003</v>
      </c>
    </row>
    <row r="476" spans="1:13" ht="14.4" customHeight="1" x14ac:dyDescent="0.3">
      <c r="A476" s="649" t="s">
        <v>3651</v>
      </c>
      <c r="B476" s="650" t="s">
        <v>3417</v>
      </c>
      <c r="C476" s="650" t="s">
        <v>2024</v>
      </c>
      <c r="D476" s="650" t="s">
        <v>2025</v>
      </c>
      <c r="E476" s="650" t="s">
        <v>2026</v>
      </c>
      <c r="F476" s="653"/>
      <c r="G476" s="653"/>
      <c r="H476" s="666">
        <v>0</v>
      </c>
      <c r="I476" s="653">
        <v>84</v>
      </c>
      <c r="J476" s="653">
        <v>41781.599999999999</v>
      </c>
      <c r="K476" s="666">
        <v>1</v>
      </c>
      <c r="L476" s="653">
        <v>84</v>
      </c>
      <c r="M476" s="654">
        <v>41781.599999999999</v>
      </c>
    </row>
    <row r="477" spans="1:13" ht="14.4" customHeight="1" x14ac:dyDescent="0.3">
      <c r="A477" s="649" t="s">
        <v>3651</v>
      </c>
      <c r="B477" s="650" t="s">
        <v>3417</v>
      </c>
      <c r="C477" s="650" t="s">
        <v>2042</v>
      </c>
      <c r="D477" s="650" t="s">
        <v>2043</v>
      </c>
      <c r="E477" s="650" t="s">
        <v>3418</v>
      </c>
      <c r="F477" s="653"/>
      <c r="G477" s="653"/>
      <c r="H477" s="666">
        <v>0</v>
      </c>
      <c r="I477" s="653">
        <v>115</v>
      </c>
      <c r="J477" s="653">
        <v>156355.15</v>
      </c>
      <c r="K477" s="666">
        <v>1</v>
      </c>
      <c r="L477" s="653">
        <v>115</v>
      </c>
      <c r="M477" s="654">
        <v>156355.15</v>
      </c>
    </row>
    <row r="478" spans="1:13" ht="14.4" customHeight="1" x14ac:dyDescent="0.3">
      <c r="A478" s="649" t="s">
        <v>3651</v>
      </c>
      <c r="B478" s="650" t="s">
        <v>3421</v>
      </c>
      <c r="C478" s="650" t="s">
        <v>3870</v>
      </c>
      <c r="D478" s="650" t="s">
        <v>1985</v>
      </c>
      <c r="E478" s="650" t="s">
        <v>3871</v>
      </c>
      <c r="F478" s="653"/>
      <c r="G478" s="653"/>
      <c r="H478" s="666"/>
      <c r="I478" s="653">
        <v>6</v>
      </c>
      <c r="J478" s="653">
        <v>0</v>
      </c>
      <c r="K478" s="666"/>
      <c r="L478" s="653">
        <v>6</v>
      </c>
      <c r="M478" s="654">
        <v>0</v>
      </c>
    </row>
    <row r="479" spans="1:13" ht="14.4" customHeight="1" x14ac:dyDescent="0.3">
      <c r="A479" s="649" t="s">
        <v>3651</v>
      </c>
      <c r="B479" s="650" t="s">
        <v>3422</v>
      </c>
      <c r="C479" s="650" t="s">
        <v>2063</v>
      </c>
      <c r="D479" s="650" t="s">
        <v>2064</v>
      </c>
      <c r="E479" s="650" t="s">
        <v>1842</v>
      </c>
      <c r="F479" s="653"/>
      <c r="G479" s="653"/>
      <c r="H479" s="666"/>
      <c r="I479" s="653">
        <v>7</v>
      </c>
      <c r="J479" s="653">
        <v>0</v>
      </c>
      <c r="K479" s="666"/>
      <c r="L479" s="653">
        <v>7</v>
      </c>
      <c r="M479" s="654">
        <v>0</v>
      </c>
    </row>
    <row r="480" spans="1:13" ht="14.4" customHeight="1" x14ac:dyDescent="0.3">
      <c r="A480" s="649" t="s">
        <v>3651</v>
      </c>
      <c r="B480" s="650" t="s">
        <v>3425</v>
      </c>
      <c r="C480" s="650" t="s">
        <v>5076</v>
      </c>
      <c r="D480" s="650" t="s">
        <v>2885</v>
      </c>
      <c r="E480" s="650" t="s">
        <v>2831</v>
      </c>
      <c r="F480" s="653"/>
      <c r="G480" s="653"/>
      <c r="H480" s="666">
        <v>0</v>
      </c>
      <c r="I480" s="653">
        <v>2</v>
      </c>
      <c r="J480" s="653">
        <v>212.62</v>
      </c>
      <c r="K480" s="666">
        <v>1</v>
      </c>
      <c r="L480" s="653">
        <v>2</v>
      </c>
      <c r="M480" s="654">
        <v>212.62</v>
      </c>
    </row>
    <row r="481" spans="1:13" ht="14.4" customHeight="1" x14ac:dyDescent="0.3">
      <c r="A481" s="649" t="s">
        <v>3651</v>
      </c>
      <c r="B481" s="650" t="s">
        <v>3425</v>
      </c>
      <c r="C481" s="650" t="s">
        <v>2884</v>
      </c>
      <c r="D481" s="650" t="s">
        <v>2885</v>
      </c>
      <c r="E481" s="650" t="s">
        <v>3531</v>
      </c>
      <c r="F481" s="653"/>
      <c r="G481" s="653"/>
      <c r="H481" s="666">
        <v>0</v>
      </c>
      <c r="I481" s="653">
        <v>1</v>
      </c>
      <c r="J481" s="653">
        <v>86.41</v>
      </c>
      <c r="K481" s="666">
        <v>1</v>
      </c>
      <c r="L481" s="653">
        <v>1</v>
      </c>
      <c r="M481" s="654">
        <v>86.41</v>
      </c>
    </row>
    <row r="482" spans="1:13" ht="14.4" customHeight="1" x14ac:dyDescent="0.3">
      <c r="A482" s="649" t="s">
        <v>3651</v>
      </c>
      <c r="B482" s="650" t="s">
        <v>3533</v>
      </c>
      <c r="C482" s="650" t="s">
        <v>2916</v>
      </c>
      <c r="D482" s="650" t="s">
        <v>3536</v>
      </c>
      <c r="E482" s="650" t="s">
        <v>2457</v>
      </c>
      <c r="F482" s="653"/>
      <c r="G482" s="653"/>
      <c r="H482" s="666">
        <v>0</v>
      </c>
      <c r="I482" s="653">
        <v>1</v>
      </c>
      <c r="J482" s="653">
        <v>193.14</v>
      </c>
      <c r="K482" s="666">
        <v>1</v>
      </c>
      <c r="L482" s="653">
        <v>1</v>
      </c>
      <c r="M482" s="654">
        <v>193.14</v>
      </c>
    </row>
    <row r="483" spans="1:13" ht="14.4" customHeight="1" x14ac:dyDescent="0.3">
      <c r="A483" s="649" t="s">
        <v>3651</v>
      </c>
      <c r="B483" s="650" t="s">
        <v>3427</v>
      </c>
      <c r="C483" s="650" t="s">
        <v>2017</v>
      </c>
      <c r="D483" s="650" t="s">
        <v>2018</v>
      </c>
      <c r="E483" s="650" t="s">
        <v>2019</v>
      </c>
      <c r="F483" s="653"/>
      <c r="G483" s="653"/>
      <c r="H483" s="666">
        <v>0</v>
      </c>
      <c r="I483" s="653">
        <v>6</v>
      </c>
      <c r="J483" s="653">
        <v>2813.7599999999998</v>
      </c>
      <c r="K483" s="666">
        <v>1</v>
      </c>
      <c r="L483" s="653">
        <v>6</v>
      </c>
      <c r="M483" s="654">
        <v>2813.7599999999998</v>
      </c>
    </row>
    <row r="484" spans="1:13" ht="14.4" customHeight="1" x14ac:dyDescent="0.3">
      <c r="A484" s="649" t="s">
        <v>3651</v>
      </c>
      <c r="B484" s="650" t="s">
        <v>3427</v>
      </c>
      <c r="C484" s="650" t="s">
        <v>2021</v>
      </c>
      <c r="D484" s="650" t="s">
        <v>2018</v>
      </c>
      <c r="E484" s="650" t="s">
        <v>2022</v>
      </c>
      <c r="F484" s="653"/>
      <c r="G484" s="653"/>
      <c r="H484" s="666">
        <v>0</v>
      </c>
      <c r="I484" s="653">
        <v>3</v>
      </c>
      <c r="J484" s="653">
        <v>1875.87</v>
      </c>
      <c r="K484" s="666">
        <v>1</v>
      </c>
      <c r="L484" s="653">
        <v>3</v>
      </c>
      <c r="M484" s="654">
        <v>1875.87</v>
      </c>
    </row>
    <row r="485" spans="1:13" ht="14.4" customHeight="1" x14ac:dyDescent="0.3">
      <c r="A485" s="649" t="s">
        <v>3651</v>
      </c>
      <c r="B485" s="650" t="s">
        <v>3427</v>
      </c>
      <c r="C485" s="650" t="s">
        <v>2865</v>
      </c>
      <c r="D485" s="650" t="s">
        <v>2018</v>
      </c>
      <c r="E485" s="650" t="s">
        <v>2866</v>
      </c>
      <c r="F485" s="653"/>
      <c r="G485" s="653"/>
      <c r="H485" s="666">
        <v>0</v>
      </c>
      <c r="I485" s="653">
        <v>3</v>
      </c>
      <c r="J485" s="653">
        <v>2813.79</v>
      </c>
      <c r="K485" s="666">
        <v>1</v>
      </c>
      <c r="L485" s="653">
        <v>3</v>
      </c>
      <c r="M485" s="654">
        <v>2813.79</v>
      </c>
    </row>
    <row r="486" spans="1:13" ht="14.4" customHeight="1" x14ac:dyDescent="0.3">
      <c r="A486" s="649" t="s">
        <v>3651</v>
      </c>
      <c r="B486" s="650" t="s">
        <v>3427</v>
      </c>
      <c r="C486" s="650" t="s">
        <v>1923</v>
      </c>
      <c r="D486" s="650" t="s">
        <v>1924</v>
      </c>
      <c r="E486" s="650" t="s">
        <v>2866</v>
      </c>
      <c r="F486" s="653"/>
      <c r="G486" s="653"/>
      <c r="H486" s="666">
        <v>0</v>
      </c>
      <c r="I486" s="653">
        <v>72</v>
      </c>
      <c r="J486" s="653">
        <v>125977.68000000001</v>
      </c>
      <c r="K486" s="666">
        <v>1</v>
      </c>
      <c r="L486" s="653">
        <v>72</v>
      </c>
      <c r="M486" s="654">
        <v>125977.68000000001</v>
      </c>
    </row>
    <row r="487" spans="1:13" ht="14.4" customHeight="1" x14ac:dyDescent="0.3">
      <c r="A487" s="649" t="s">
        <v>3651</v>
      </c>
      <c r="B487" s="650" t="s">
        <v>3427</v>
      </c>
      <c r="C487" s="650" t="s">
        <v>1927</v>
      </c>
      <c r="D487" s="650" t="s">
        <v>1924</v>
      </c>
      <c r="E487" s="650" t="s">
        <v>2869</v>
      </c>
      <c r="F487" s="653"/>
      <c r="G487" s="653"/>
      <c r="H487" s="666">
        <v>0</v>
      </c>
      <c r="I487" s="653">
        <v>72</v>
      </c>
      <c r="J487" s="653">
        <v>167970.24</v>
      </c>
      <c r="K487" s="666">
        <v>1</v>
      </c>
      <c r="L487" s="653">
        <v>72</v>
      </c>
      <c r="M487" s="654">
        <v>167970.24</v>
      </c>
    </row>
    <row r="488" spans="1:13" ht="14.4" customHeight="1" x14ac:dyDescent="0.3">
      <c r="A488" s="649" t="s">
        <v>3651</v>
      </c>
      <c r="B488" s="650" t="s">
        <v>3427</v>
      </c>
      <c r="C488" s="650" t="s">
        <v>1930</v>
      </c>
      <c r="D488" s="650" t="s">
        <v>1924</v>
      </c>
      <c r="E488" s="650" t="s">
        <v>2872</v>
      </c>
      <c r="F488" s="653"/>
      <c r="G488" s="653"/>
      <c r="H488" s="666">
        <v>0</v>
      </c>
      <c r="I488" s="653">
        <v>6</v>
      </c>
      <c r="J488" s="653">
        <v>17496.96</v>
      </c>
      <c r="K488" s="666">
        <v>1</v>
      </c>
      <c r="L488" s="653">
        <v>6</v>
      </c>
      <c r="M488" s="654">
        <v>17496.96</v>
      </c>
    </row>
    <row r="489" spans="1:13" ht="14.4" customHeight="1" x14ac:dyDescent="0.3">
      <c r="A489" s="649" t="s">
        <v>3651</v>
      </c>
      <c r="B489" s="650" t="s">
        <v>5606</v>
      </c>
      <c r="C489" s="650" t="s">
        <v>4991</v>
      </c>
      <c r="D489" s="650" t="s">
        <v>4992</v>
      </c>
      <c r="E489" s="650" t="s">
        <v>4993</v>
      </c>
      <c r="F489" s="653"/>
      <c r="G489" s="653"/>
      <c r="H489" s="666">
        <v>0</v>
      </c>
      <c r="I489" s="653">
        <v>2</v>
      </c>
      <c r="J489" s="653">
        <v>4236.84</v>
      </c>
      <c r="K489" s="666">
        <v>1</v>
      </c>
      <c r="L489" s="653">
        <v>2</v>
      </c>
      <c r="M489" s="654">
        <v>4236.84</v>
      </c>
    </row>
    <row r="490" spans="1:13" ht="14.4" customHeight="1" x14ac:dyDescent="0.3">
      <c r="A490" s="649" t="s">
        <v>3651</v>
      </c>
      <c r="B490" s="650" t="s">
        <v>5607</v>
      </c>
      <c r="C490" s="650" t="s">
        <v>5001</v>
      </c>
      <c r="D490" s="650" t="s">
        <v>5002</v>
      </c>
      <c r="E490" s="650" t="s">
        <v>1971</v>
      </c>
      <c r="F490" s="653"/>
      <c r="G490" s="653"/>
      <c r="H490" s="666">
        <v>0</v>
      </c>
      <c r="I490" s="653">
        <v>4</v>
      </c>
      <c r="J490" s="653">
        <v>328.32</v>
      </c>
      <c r="K490" s="666">
        <v>1</v>
      </c>
      <c r="L490" s="653">
        <v>4</v>
      </c>
      <c r="M490" s="654">
        <v>328.32</v>
      </c>
    </row>
    <row r="491" spans="1:13" ht="14.4" customHeight="1" x14ac:dyDescent="0.3">
      <c r="A491" s="649" t="s">
        <v>3651</v>
      </c>
      <c r="B491" s="650" t="s">
        <v>3549</v>
      </c>
      <c r="C491" s="650" t="s">
        <v>4183</v>
      </c>
      <c r="D491" s="650" t="s">
        <v>2882</v>
      </c>
      <c r="E491" s="650" t="s">
        <v>4184</v>
      </c>
      <c r="F491" s="653"/>
      <c r="G491" s="653"/>
      <c r="H491" s="666">
        <v>0</v>
      </c>
      <c r="I491" s="653">
        <v>1</v>
      </c>
      <c r="J491" s="653">
        <v>146.63</v>
      </c>
      <c r="K491" s="666">
        <v>1</v>
      </c>
      <c r="L491" s="653">
        <v>1</v>
      </c>
      <c r="M491" s="654">
        <v>146.63</v>
      </c>
    </row>
    <row r="492" spans="1:13" ht="14.4" customHeight="1" x14ac:dyDescent="0.3">
      <c r="A492" s="649" t="s">
        <v>3651</v>
      </c>
      <c r="B492" s="650" t="s">
        <v>3429</v>
      </c>
      <c r="C492" s="650" t="s">
        <v>1898</v>
      </c>
      <c r="D492" s="650" t="s">
        <v>1899</v>
      </c>
      <c r="E492" s="650" t="s">
        <v>1035</v>
      </c>
      <c r="F492" s="653"/>
      <c r="G492" s="653"/>
      <c r="H492" s="666">
        <v>0</v>
      </c>
      <c r="I492" s="653">
        <v>3</v>
      </c>
      <c r="J492" s="653">
        <v>134.67000000000002</v>
      </c>
      <c r="K492" s="666">
        <v>1</v>
      </c>
      <c r="L492" s="653">
        <v>3</v>
      </c>
      <c r="M492" s="654">
        <v>134.67000000000002</v>
      </c>
    </row>
    <row r="493" spans="1:13" ht="14.4" customHeight="1" x14ac:dyDescent="0.3">
      <c r="A493" s="649" t="s">
        <v>3651</v>
      </c>
      <c r="B493" s="650" t="s">
        <v>3430</v>
      </c>
      <c r="C493" s="650" t="s">
        <v>3920</v>
      </c>
      <c r="D493" s="650" t="s">
        <v>1087</v>
      </c>
      <c r="E493" s="650" t="s">
        <v>1088</v>
      </c>
      <c r="F493" s="653"/>
      <c r="G493" s="653"/>
      <c r="H493" s="666">
        <v>0</v>
      </c>
      <c r="I493" s="653">
        <v>2</v>
      </c>
      <c r="J493" s="653">
        <v>162.41999999999999</v>
      </c>
      <c r="K493" s="666">
        <v>1</v>
      </c>
      <c r="L493" s="653">
        <v>2</v>
      </c>
      <c r="M493" s="654">
        <v>162.41999999999999</v>
      </c>
    </row>
    <row r="494" spans="1:13" ht="14.4" customHeight="1" x14ac:dyDescent="0.3">
      <c r="A494" s="649" t="s">
        <v>3651</v>
      </c>
      <c r="B494" s="650" t="s">
        <v>3430</v>
      </c>
      <c r="C494" s="650" t="s">
        <v>4975</v>
      </c>
      <c r="D494" s="650" t="s">
        <v>1087</v>
      </c>
      <c r="E494" s="650" t="s">
        <v>1722</v>
      </c>
      <c r="F494" s="653"/>
      <c r="G494" s="653"/>
      <c r="H494" s="666">
        <v>0</v>
      </c>
      <c r="I494" s="653">
        <v>1</v>
      </c>
      <c r="J494" s="653">
        <v>270.69</v>
      </c>
      <c r="K494" s="666">
        <v>1</v>
      </c>
      <c r="L494" s="653">
        <v>1</v>
      </c>
      <c r="M494" s="654">
        <v>270.69</v>
      </c>
    </row>
    <row r="495" spans="1:13" ht="14.4" customHeight="1" x14ac:dyDescent="0.3">
      <c r="A495" s="649" t="s">
        <v>3651</v>
      </c>
      <c r="B495" s="650" t="s">
        <v>3430</v>
      </c>
      <c r="C495" s="650" t="s">
        <v>1082</v>
      </c>
      <c r="D495" s="650" t="s">
        <v>1083</v>
      </c>
      <c r="E495" s="650" t="s">
        <v>1084</v>
      </c>
      <c r="F495" s="653"/>
      <c r="G495" s="653"/>
      <c r="H495" s="666">
        <v>0</v>
      </c>
      <c r="I495" s="653">
        <v>5</v>
      </c>
      <c r="J495" s="653">
        <v>304.60000000000002</v>
      </c>
      <c r="K495" s="666">
        <v>1</v>
      </c>
      <c r="L495" s="653">
        <v>5</v>
      </c>
      <c r="M495" s="654">
        <v>304.60000000000002</v>
      </c>
    </row>
    <row r="496" spans="1:13" ht="14.4" customHeight="1" x14ac:dyDescent="0.3">
      <c r="A496" s="649" t="s">
        <v>3651</v>
      </c>
      <c r="B496" s="650" t="s">
        <v>3430</v>
      </c>
      <c r="C496" s="650" t="s">
        <v>2456</v>
      </c>
      <c r="D496" s="650" t="s">
        <v>1083</v>
      </c>
      <c r="E496" s="650" t="s">
        <v>2457</v>
      </c>
      <c r="F496" s="653"/>
      <c r="G496" s="653"/>
      <c r="H496" s="666">
        <v>0</v>
      </c>
      <c r="I496" s="653">
        <v>1</v>
      </c>
      <c r="J496" s="653">
        <v>203.07</v>
      </c>
      <c r="K496" s="666">
        <v>1</v>
      </c>
      <c r="L496" s="653">
        <v>1</v>
      </c>
      <c r="M496" s="654">
        <v>203.07</v>
      </c>
    </row>
    <row r="497" spans="1:13" ht="14.4" customHeight="1" x14ac:dyDescent="0.3">
      <c r="A497" s="649" t="s">
        <v>3651</v>
      </c>
      <c r="B497" s="650" t="s">
        <v>3435</v>
      </c>
      <c r="C497" s="650" t="s">
        <v>5107</v>
      </c>
      <c r="D497" s="650" t="s">
        <v>1974</v>
      </c>
      <c r="E497" s="650" t="s">
        <v>3713</v>
      </c>
      <c r="F497" s="653"/>
      <c r="G497" s="653"/>
      <c r="H497" s="666">
        <v>0</v>
      </c>
      <c r="I497" s="653">
        <v>1</v>
      </c>
      <c r="J497" s="653">
        <v>224.71</v>
      </c>
      <c r="K497" s="666">
        <v>1</v>
      </c>
      <c r="L497" s="653">
        <v>1</v>
      </c>
      <c r="M497" s="654">
        <v>224.71</v>
      </c>
    </row>
    <row r="498" spans="1:13" ht="14.4" customHeight="1" x14ac:dyDescent="0.3">
      <c r="A498" s="649" t="s">
        <v>3651</v>
      </c>
      <c r="B498" s="650" t="s">
        <v>3436</v>
      </c>
      <c r="C498" s="650" t="s">
        <v>2892</v>
      </c>
      <c r="D498" s="650" t="s">
        <v>3552</v>
      </c>
      <c r="E498" s="650" t="s">
        <v>1084</v>
      </c>
      <c r="F498" s="653"/>
      <c r="G498" s="653"/>
      <c r="H498" s="666">
        <v>0</v>
      </c>
      <c r="I498" s="653">
        <v>3</v>
      </c>
      <c r="J498" s="653">
        <v>202.26</v>
      </c>
      <c r="K498" s="666">
        <v>1</v>
      </c>
      <c r="L498" s="653">
        <v>3</v>
      </c>
      <c r="M498" s="654">
        <v>202.26</v>
      </c>
    </row>
    <row r="499" spans="1:13" ht="14.4" customHeight="1" x14ac:dyDescent="0.3">
      <c r="A499" s="649" t="s">
        <v>3651</v>
      </c>
      <c r="B499" s="650" t="s">
        <v>5595</v>
      </c>
      <c r="C499" s="650" t="s">
        <v>4622</v>
      </c>
      <c r="D499" s="650" t="s">
        <v>4623</v>
      </c>
      <c r="E499" s="650" t="s">
        <v>916</v>
      </c>
      <c r="F499" s="653"/>
      <c r="G499" s="653"/>
      <c r="H499" s="666">
        <v>0</v>
      </c>
      <c r="I499" s="653">
        <v>2</v>
      </c>
      <c r="J499" s="653">
        <v>338.54</v>
      </c>
      <c r="K499" s="666">
        <v>1</v>
      </c>
      <c r="L499" s="653">
        <v>2</v>
      </c>
      <c r="M499" s="654">
        <v>338.54</v>
      </c>
    </row>
    <row r="500" spans="1:13" ht="14.4" customHeight="1" x14ac:dyDescent="0.3">
      <c r="A500" s="649" t="s">
        <v>3651</v>
      </c>
      <c r="B500" s="650" t="s">
        <v>3440</v>
      </c>
      <c r="C500" s="650" t="s">
        <v>4235</v>
      </c>
      <c r="D500" s="650" t="s">
        <v>1960</v>
      </c>
      <c r="E500" s="650" t="s">
        <v>1756</v>
      </c>
      <c r="F500" s="653"/>
      <c r="G500" s="653"/>
      <c r="H500" s="666">
        <v>0</v>
      </c>
      <c r="I500" s="653">
        <v>2</v>
      </c>
      <c r="J500" s="653">
        <v>215.62</v>
      </c>
      <c r="K500" s="666">
        <v>1</v>
      </c>
      <c r="L500" s="653">
        <v>2</v>
      </c>
      <c r="M500" s="654">
        <v>215.62</v>
      </c>
    </row>
    <row r="501" spans="1:13" ht="14.4" customHeight="1" x14ac:dyDescent="0.3">
      <c r="A501" s="649" t="s">
        <v>3651</v>
      </c>
      <c r="B501" s="650" t="s">
        <v>3442</v>
      </c>
      <c r="C501" s="650" t="s">
        <v>2987</v>
      </c>
      <c r="D501" s="650" t="s">
        <v>1861</v>
      </c>
      <c r="E501" s="650" t="s">
        <v>1211</v>
      </c>
      <c r="F501" s="653"/>
      <c r="G501" s="653"/>
      <c r="H501" s="666">
        <v>0</v>
      </c>
      <c r="I501" s="653">
        <v>1</v>
      </c>
      <c r="J501" s="653">
        <v>81.33</v>
      </c>
      <c r="K501" s="666">
        <v>1</v>
      </c>
      <c r="L501" s="653">
        <v>1</v>
      </c>
      <c r="M501" s="654">
        <v>81.33</v>
      </c>
    </row>
    <row r="502" spans="1:13" ht="14.4" customHeight="1" x14ac:dyDescent="0.3">
      <c r="A502" s="649" t="s">
        <v>3651</v>
      </c>
      <c r="B502" s="650" t="s">
        <v>3442</v>
      </c>
      <c r="C502" s="650" t="s">
        <v>5068</v>
      </c>
      <c r="D502" s="650" t="s">
        <v>4585</v>
      </c>
      <c r="E502" s="650" t="s">
        <v>762</v>
      </c>
      <c r="F502" s="653">
        <v>1</v>
      </c>
      <c r="G502" s="653">
        <v>0</v>
      </c>
      <c r="H502" s="666"/>
      <c r="I502" s="653"/>
      <c r="J502" s="653"/>
      <c r="K502" s="666"/>
      <c r="L502" s="653">
        <v>1</v>
      </c>
      <c r="M502" s="654">
        <v>0</v>
      </c>
    </row>
    <row r="503" spans="1:13" ht="14.4" customHeight="1" x14ac:dyDescent="0.3">
      <c r="A503" s="649" t="s">
        <v>3651</v>
      </c>
      <c r="B503" s="650" t="s">
        <v>3442</v>
      </c>
      <c r="C503" s="650" t="s">
        <v>5069</v>
      </c>
      <c r="D503" s="650" t="s">
        <v>4585</v>
      </c>
      <c r="E503" s="650" t="s">
        <v>1211</v>
      </c>
      <c r="F503" s="653">
        <v>1</v>
      </c>
      <c r="G503" s="653">
        <v>0</v>
      </c>
      <c r="H503" s="666"/>
      <c r="I503" s="653"/>
      <c r="J503" s="653"/>
      <c r="K503" s="666"/>
      <c r="L503" s="653">
        <v>1</v>
      </c>
      <c r="M503" s="654">
        <v>0</v>
      </c>
    </row>
    <row r="504" spans="1:13" ht="14.4" customHeight="1" x14ac:dyDescent="0.3">
      <c r="A504" s="649" t="s">
        <v>3651</v>
      </c>
      <c r="B504" s="650" t="s">
        <v>3555</v>
      </c>
      <c r="C504" s="650" t="s">
        <v>2984</v>
      </c>
      <c r="D504" s="650" t="s">
        <v>2985</v>
      </c>
      <c r="E504" s="650" t="s">
        <v>1903</v>
      </c>
      <c r="F504" s="653"/>
      <c r="G504" s="653"/>
      <c r="H504" s="666">
        <v>0</v>
      </c>
      <c r="I504" s="653">
        <v>2</v>
      </c>
      <c r="J504" s="653">
        <v>65.3</v>
      </c>
      <c r="K504" s="666">
        <v>1</v>
      </c>
      <c r="L504" s="653">
        <v>2</v>
      </c>
      <c r="M504" s="654">
        <v>65.3</v>
      </c>
    </row>
    <row r="505" spans="1:13" ht="14.4" customHeight="1" x14ac:dyDescent="0.3">
      <c r="A505" s="649" t="s">
        <v>3651</v>
      </c>
      <c r="B505" s="650" t="s">
        <v>3443</v>
      </c>
      <c r="C505" s="650" t="s">
        <v>1948</v>
      </c>
      <c r="D505" s="650" t="s">
        <v>1953</v>
      </c>
      <c r="E505" s="650" t="s">
        <v>612</v>
      </c>
      <c r="F505" s="653"/>
      <c r="G505" s="653"/>
      <c r="H505" s="666">
        <v>0</v>
      </c>
      <c r="I505" s="653">
        <v>2</v>
      </c>
      <c r="J505" s="653">
        <v>261.18</v>
      </c>
      <c r="K505" s="666">
        <v>1</v>
      </c>
      <c r="L505" s="653">
        <v>2</v>
      </c>
      <c r="M505" s="654">
        <v>261.18</v>
      </c>
    </row>
    <row r="506" spans="1:13" ht="14.4" customHeight="1" x14ac:dyDescent="0.3">
      <c r="A506" s="649" t="s">
        <v>3651</v>
      </c>
      <c r="B506" s="650" t="s">
        <v>3443</v>
      </c>
      <c r="C506" s="650" t="s">
        <v>1952</v>
      </c>
      <c r="D506" s="650" t="s">
        <v>1953</v>
      </c>
      <c r="E506" s="650" t="s">
        <v>3444</v>
      </c>
      <c r="F506" s="653"/>
      <c r="G506" s="653"/>
      <c r="H506" s="666">
        <v>0</v>
      </c>
      <c r="I506" s="653">
        <v>4</v>
      </c>
      <c r="J506" s="653">
        <v>1741.2</v>
      </c>
      <c r="K506" s="666">
        <v>1</v>
      </c>
      <c r="L506" s="653">
        <v>4</v>
      </c>
      <c r="M506" s="654">
        <v>1741.2</v>
      </c>
    </row>
    <row r="507" spans="1:13" ht="14.4" customHeight="1" x14ac:dyDescent="0.3">
      <c r="A507" s="649" t="s">
        <v>3651</v>
      </c>
      <c r="B507" s="650" t="s">
        <v>3445</v>
      </c>
      <c r="C507" s="650" t="s">
        <v>5005</v>
      </c>
      <c r="D507" s="650" t="s">
        <v>2897</v>
      </c>
      <c r="E507" s="650" t="s">
        <v>5006</v>
      </c>
      <c r="F507" s="653"/>
      <c r="G507" s="653"/>
      <c r="H507" s="666">
        <v>0</v>
      </c>
      <c r="I507" s="653">
        <v>2</v>
      </c>
      <c r="J507" s="653">
        <v>1162.6199999999999</v>
      </c>
      <c r="K507" s="666">
        <v>1</v>
      </c>
      <c r="L507" s="653">
        <v>2</v>
      </c>
      <c r="M507" s="654">
        <v>1162.6199999999999</v>
      </c>
    </row>
    <row r="508" spans="1:13" ht="14.4" customHeight="1" x14ac:dyDescent="0.3">
      <c r="A508" s="649" t="s">
        <v>3651</v>
      </c>
      <c r="B508" s="650" t="s">
        <v>3446</v>
      </c>
      <c r="C508" s="650" t="s">
        <v>1852</v>
      </c>
      <c r="D508" s="650" t="s">
        <v>1853</v>
      </c>
      <c r="E508" s="650" t="s">
        <v>3447</v>
      </c>
      <c r="F508" s="653"/>
      <c r="G508" s="653"/>
      <c r="H508" s="666">
        <v>0</v>
      </c>
      <c r="I508" s="653">
        <v>1</v>
      </c>
      <c r="J508" s="653">
        <v>164.15</v>
      </c>
      <c r="K508" s="666">
        <v>1</v>
      </c>
      <c r="L508" s="653">
        <v>1</v>
      </c>
      <c r="M508" s="654">
        <v>164.15</v>
      </c>
    </row>
    <row r="509" spans="1:13" ht="14.4" customHeight="1" x14ac:dyDescent="0.3">
      <c r="A509" s="649" t="s">
        <v>3651</v>
      </c>
      <c r="B509" s="650" t="s">
        <v>3562</v>
      </c>
      <c r="C509" s="650" t="s">
        <v>4373</v>
      </c>
      <c r="D509" s="650" t="s">
        <v>2321</v>
      </c>
      <c r="E509" s="650" t="s">
        <v>4374</v>
      </c>
      <c r="F509" s="653"/>
      <c r="G509" s="653"/>
      <c r="H509" s="666">
        <v>0</v>
      </c>
      <c r="I509" s="653">
        <v>2</v>
      </c>
      <c r="J509" s="653">
        <v>130.13999999999999</v>
      </c>
      <c r="K509" s="666">
        <v>1</v>
      </c>
      <c r="L509" s="653">
        <v>2</v>
      </c>
      <c r="M509" s="654">
        <v>130.13999999999999</v>
      </c>
    </row>
    <row r="510" spans="1:13" ht="14.4" customHeight="1" x14ac:dyDescent="0.3">
      <c r="A510" s="649" t="s">
        <v>3651</v>
      </c>
      <c r="B510" s="650" t="s">
        <v>3562</v>
      </c>
      <c r="C510" s="650" t="s">
        <v>2962</v>
      </c>
      <c r="D510" s="650" t="s">
        <v>2963</v>
      </c>
      <c r="E510" s="650" t="s">
        <v>3563</v>
      </c>
      <c r="F510" s="653"/>
      <c r="G510" s="653"/>
      <c r="H510" s="666">
        <v>0</v>
      </c>
      <c r="I510" s="653">
        <v>2</v>
      </c>
      <c r="J510" s="653">
        <v>260.3</v>
      </c>
      <c r="K510" s="666">
        <v>1</v>
      </c>
      <c r="L510" s="653">
        <v>2</v>
      </c>
      <c r="M510" s="654">
        <v>260.3</v>
      </c>
    </row>
    <row r="511" spans="1:13" ht="14.4" customHeight="1" x14ac:dyDescent="0.3">
      <c r="A511" s="649" t="s">
        <v>3651</v>
      </c>
      <c r="B511" s="650" t="s">
        <v>3562</v>
      </c>
      <c r="C511" s="650" t="s">
        <v>4122</v>
      </c>
      <c r="D511" s="650" t="s">
        <v>4123</v>
      </c>
      <c r="E511" s="650" t="s">
        <v>4124</v>
      </c>
      <c r="F511" s="653"/>
      <c r="G511" s="653"/>
      <c r="H511" s="666">
        <v>0</v>
      </c>
      <c r="I511" s="653">
        <v>3</v>
      </c>
      <c r="J511" s="653">
        <v>151.71</v>
      </c>
      <c r="K511" s="666">
        <v>1</v>
      </c>
      <c r="L511" s="653">
        <v>3</v>
      </c>
      <c r="M511" s="654">
        <v>151.71</v>
      </c>
    </row>
    <row r="512" spans="1:13" ht="14.4" customHeight="1" x14ac:dyDescent="0.3">
      <c r="A512" s="649" t="s">
        <v>3651</v>
      </c>
      <c r="B512" s="650" t="s">
        <v>3562</v>
      </c>
      <c r="C512" s="650" t="s">
        <v>5063</v>
      </c>
      <c r="D512" s="650" t="s">
        <v>5064</v>
      </c>
      <c r="E512" s="650" t="s">
        <v>5065</v>
      </c>
      <c r="F512" s="653"/>
      <c r="G512" s="653"/>
      <c r="H512" s="666">
        <v>0</v>
      </c>
      <c r="I512" s="653">
        <v>1</v>
      </c>
      <c r="J512" s="653">
        <v>86.76</v>
      </c>
      <c r="K512" s="666">
        <v>1</v>
      </c>
      <c r="L512" s="653">
        <v>1</v>
      </c>
      <c r="M512" s="654">
        <v>86.76</v>
      </c>
    </row>
    <row r="513" spans="1:13" ht="14.4" customHeight="1" x14ac:dyDescent="0.3">
      <c r="A513" s="649" t="s">
        <v>3651</v>
      </c>
      <c r="B513" s="650" t="s">
        <v>3452</v>
      </c>
      <c r="C513" s="650" t="s">
        <v>2175</v>
      </c>
      <c r="D513" s="650" t="s">
        <v>3453</v>
      </c>
      <c r="E513" s="650" t="s">
        <v>3454</v>
      </c>
      <c r="F513" s="653"/>
      <c r="G513" s="653"/>
      <c r="H513" s="666">
        <v>0</v>
      </c>
      <c r="I513" s="653">
        <v>3</v>
      </c>
      <c r="J513" s="653">
        <v>999.93000000000006</v>
      </c>
      <c r="K513" s="666">
        <v>1</v>
      </c>
      <c r="L513" s="653">
        <v>3</v>
      </c>
      <c r="M513" s="654">
        <v>999.93000000000006</v>
      </c>
    </row>
    <row r="514" spans="1:13" ht="14.4" customHeight="1" x14ac:dyDescent="0.3">
      <c r="A514" s="649" t="s">
        <v>3651</v>
      </c>
      <c r="B514" s="650" t="s">
        <v>3452</v>
      </c>
      <c r="C514" s="650" t="s">
        <v>3040</v>
      </c>
      <c r="D514" s="650" t="s">
        <v>3564</v>
      </c>
      <c r="E514" s="650" t="s">
        <v>3565</v>
      </c>
      <c r="F514" s="653"/>
      <c r="G514" s="653"/>
      <c r="H514" s="666">
        <v>0</v>
      </c>
      <c r="I514" s="653">
        <v>5</v>
      </c>
      <c r="J514" s="653">
        <v>1303.1500000000001</v>
      </c>
      <c r="K514" s="666">
        <v>1</v>
      </c>
      <c r="L514" s="653">
        <v>5</v>
      </c>
      <c r="M514" s="654">
        <v>1303.1500000000001</v>
      </c>
    </row>
    <row r="515" spans="1:13" ht="14.4" customHeight="1" x14ac:dyDescent="0.3">
      <c r="A515" s="649" t="s">
        <v>3651</v>
      </c>
      <c r="B515" s="650" t="s">
        <v>5588</v>
      </c>
      <c r="C515" s="650" t="s">
        <v>4985</v>
      </c>
      <c r="D515" s="650" t="s">
        <v>4986</v>
      </c>
      <c r="E515" s="650" t="s">
        <v>1836</v>
      </c>
      <c r="F515" s="653"/>
      <c r="G515" s="653"/>
      <c r="H515" s="666">
        <v>0</v>
      </c>
      <c r="I515" s="653">
        <v>2</v>
      </c>
      <c r="J515" s="653">
        <v>276.32</v>
      </c>
      <c r="K515" s="666">
        <v>1</v>
      </c>
      <c r="L515" s="653">
        <v>2</v>
      </c>
      <c r="M515" s="654">
        <v>276.32</v>
      </c>
    </row>
    <row r="516" spans="1:13" ht="14.4" customHeight="1" x14ac:dyDescent="0.3">
      <c r="A516" s="649" t="s">
        <v>3651</v>
      </c>
      <c r="B516" s="650" t="s">
        <v>3457</v>
      </c>
      <c r="C516" s="650" t="s">
        <v>4724</v>
      </c>
      <c r="D516" s="650" t="s">
        <v>2253</v>
      </c>
      <c r="E516" s="650" t="s">
        <v>4725</v>
      </c>
      <c r="F516" s="653"/>
      <c r="G516" s="653"/>
      <c r="H516" s="666"/>
      <c r="I516" s="653">
        <v>2</v>
      </c>
      <c r="J516" s="653">
        <v>0</v>
      </c>
      <c r="K516" s="666"/>
      <c r="L516" s="653">
        <v>2</v>
      </c>
      <c r="M516" s="654">
        <v>0</v>
      </c>
    </row>
    <row r="517" spans="1:13" ht="14.4" customHeight="1" x14ac:dyDescent="0.3">
      <c r="A517" s="649" t="s">
        <v>3651</v>
      </c>
      <c r="B517" s="650" t="s">
        <v>3566</v>
      </c>
      <c r="C517" s="650" t="s">
        <v>3704</v>
      </c>
      <c r="D517" s="650" t="s">
        <v>3705</v>
      </c>
      <c r="E517" s="650" t="s">
        <v>1836</v>
      </c>
      <c r="F517" s="653"/>
      <c r="G517" s="653"/>
      <c r="H517" s="666">
        <v>0</v>
      </c>
      <c r="I517" s="653">
        <v>2</v>
      </c>
      <c r="J517" s="653">
        <v>104.8</v>
      </c>
      <c r="K517" s="666">
        <v>1</v>
      </c>
      <c r="L517" s="653">
        <v>2</v>
      </c>
      <c r="M517" s="654">
        <v>104.8</v>
      </c>
    </row>
    <row r="518" spans="1:13" ht="14.4" customHeight="1" x14ac:dyDescent="0.3">
      <c r="A518" s="649" t="s">
        <v>3651</v>
      </c>
      <c r="B518" s="650" t="s">
        <v>3566</v>
      </c>
      <c r="C518" s="650" t="s">
        <v>3073</v>
      </c>
      <c r="D518" s="650" t="s">
        <v>3074</v>
      </c>
      <c r="E518" s="650" t="s">
        <v>3567</v>
      </c>
      <c r="F518" s="653"/>
      <c r="G518" s="653"/>
      <c r="H518" s="666">
        <v>0</v>
      </c>
      <c r="I518" s="653">
        <v>2</v>
      </c>
      <c r="J518" s="653">
        <v>139.72</v>
      </c>
      <c r="K518" s="666">
        <v>1</v>
      </c>
      <c r="L518" s="653">
        <v>2</v>
      </c>
      <c r="M518" s="654">
        <v>139.72</v>
      </c>
    </row>
    <row r="519" spans="1:13" ht="14.4" customHeight="1" x14ac:dyDescent="0.3">
      <c r="A519" s="649" t="s">
        <v>3651</v>
      </c>
      <c r="B519" s="650" t="s">
        <v>3466</v>
      </c>
      <c r="C519" s="650" t="s">
        <v>3077</v>
      </c>
      <c r="D519" s="650" t="s">
        <v>3078</v>
      </c>
      <c r="E519" s="650" t="s">
        <v>3568</v>
      </c>
      <c r="F519" s="653"/>
      <c r="G519" s="653"/>
      <c r="H519" s="666">
        <v>0</v>
      </c>
      <c r="I519" s="653">
        <v>1</v>
      </c>
      <c r="J519" s="653">
        <v>3127.19</v>
      </c>
      <c r="K519" s="666">
        <v>1</v>
      </c>
      <c r="L519" s="653">
        <v>1</v>
      </c>
      <c r="M519" s="654">
        <v>3127.19</v>
      </c>
    </row>
    <row r="520" spans="1:13" ht="14.4" customHeight="1" x14ac:dyDescent="0.3">
      <c r="A520" s="649" t="s">
        <v>3651</v>
      </c>
      <c r="B520" s="650" t="s">
        <v>3466</v>
      </c>
      <c r="C520" s="650" t="s">
        <v>5035</v>
      </c>
      <c r="D520" s="650" t="s">
        <v>5036</v>
      </c>
      <c r="E520" s="650" t="s">
        <v>5037</v>
      </c>
      <c r="F520" s="653"/>
      <c r="G520" s="653"/>
      <c r="H520" s="666">
        <v>0</v>
      </c>
      <c r="I520" s="653">
        <v>2</v>
      </c>
      <c r="J520" s="653">
        <v>8566.86</v>
      </c>
      <c r="K520" s="666">
        <v>1</v>
      </c>
      <c r="L520" s="653">
        <v>2</v>
      </c>
      <c r="M520" s="654">
        <v>8566.86</v>
      </c>
    </row>
    <row r="521" spans="1:13" ht="14.4" customHeight="1" x14ac:dyDescent="0.3">
      <c r="A521" s="649" t="s">
        <v>3651</v>
      </c>
      <c r="B521" s="650" t="s">
        <v>5589</v>
      </c>
      <c r="C521" s="650" t="s">
        <v>4216</v>
      </c>
      <c r="D521" s="650" t="s">
        <v>4217</v>
      </c>
      <c r="E521" s="650" t="s">
        <v>2831</v>
      </c>
      <c r="F521" s="653"/>
      <c r="G521" s="653"/>
      <c r="H521" s="666">
        <v>0</v>
      </c>
      <c r="I521" s="653">
        <v>2</v>
      </c>
      <c r="J521" s="653">
        <v>20513.54</v>
      </c>
      <c r="K521" s="666">
        <v>1</v>
      </c>
      <c r="L521" s="653">
        <v>2</v>
      </c>
      <c r="M521" s="654">
        <v>20513.54</v>
      </c>
    </row>
    <row r="522" spans="1:13" ht="14.4" customHeight="1" x14ac:dyDescent="0.3">
      <c r="A522" s="649" t="s">
        <v>3651</v>
      </c>
      <c r="B522" s="650" t="s">
        <v>3569</v>
      </c>
      <c r="C522" s="650" t="s">
        <v>3003</v>
      </c>
      <c r="D522" s="650" t="s">
        <v>3571</v>
      </c>
      <c r="E522" s="650" t="s">
        <v>3572</v>
      </c>
      <c r="F522" s="653"/>
      <c r="G522" s="653"/>
      <c r="H522" s="666">
        <v>0</v>
      </c>
      <c r="I522" s="653">
        <v>10</v>
      </c>
      <c r="J522" s="653">
        <v>5146.7999999999993</v>
      </c>
      <c r="K522" s="666">
        <v>1</v>
      </c>
      <c r="L522" s="653">
        <v>10</v>
      </c>
      <c r="M522" s="654">
        <v>5146.7999999999993</v>
      </c>
    </row>
    <row r="523" spans="1:13" ht="14.4" customHeight="1" x14ac:dyDescent="0.3">
      <c r="A523" s="649" t="s">
        <v>3651</v>
      </c>
      <c r="B523" s="650" t="s">
        <v>3488</v>
      </c>
      <c r="C523" s="650" t="s">
        <v>3926</v>
      </c>
      <c r="D523" s="650" t="s">
        <v>3927</v>
      </c>
      <c r="E523" s="650" t="s">
        <v>3518</v>
      </c>
      <c r="F523" s="653"/>
      <c r="G523" s="653"/>
      <c r="H523" s="666">
        <v>0</v>
      </c>
      <c r="I523" s="653">
        <v>25</v>
      </c>
      <c r="J523" s="653">
        <v>5407.25</v>
      </c>
      <c r="K523" s="666">
        <v>1</v>
      </c>
      <c r="L523" s="653">
        <v>25</v>
      </c>
      <c r="M523" s="654">
        <v>5407.25</v>
      </c>
    </row>
    <row r="524" spans="1:13" ht="14.4" customHeight="1" x14ac:dyDescent="0.3">
      <c r="A524" s="649" t="s">
        <v>3651</v>
      </c>
      <c r="B524" s="650" t="s">
        <v>5590</v>
      </c>
      <c r="C524" s="650" t="s">
        <v>4171</v>
      </c>
      <c r="D524" s="650" t="s">
        <v>4172</v>
      </c>
      <c r="E524" s="650" t="s">
        <v>4173</v>
      </c>
      <c r="F524" s="653"/>
      <c r="G524" s="653"/>
      <c r="H524" s="666">
        <v>0</v>
      </c>
      <c r="I524" s="653">
        <v>3</v>
      </c>
      <c r="J524" s="653">
        <v>2413.7400000000002</v>
      </c>
      <c r="K524" s="666">
        <v>1</v>
      </c>
      <c r="L524" s="653">
        <v>3</v>
      </c>
      <c r="M524" s="654">
        <v>2413.7400000000002</v>
      </c>
    </row>
    <row r="525" spans="1:13" ht="14.4" customHeight="1" x14ac:dyDescent="0.3">
      <c r="A525" s="649" t="s">
        <v>3651</v>
      </c>
      <c r="B525" s="650" t="s">
        <v>5590</v>
      </c>
      <c r="C525" s="650" t="s">
        <v>4337</v>
      </c>
      <c r="D525" s="650" t="s">
        <v>4172</v>
      </c>
      <c r="E525" s="650" t="s">
        <v>4338</v>
      </c>
      <c r="F525" s="653"/>
      <c r="G525" s="653"/>
      <c r="H525" s="666">
        <v>0</v>
      </c>
      <c r="I525" s="653">
        <v>3</v>
      </c>
      <c r="J525" s="653">
        <v>8045.88</v>
      </c>
      <c r="K525" s="666">
        <v>1</v>
      </c>
      <c r="L525" s="653">
        <v>3</v>
      </c>
      <c r="M525" s="654">
        <v>8045.88</v>
      </c>
    </row>
    <row r="526" spans="1:13" ht="14.4" customHeight="1" x14ac:dyDescent="0.3">
      <c r="A526" s="649" t="s">
        <v>3651</v>
      </c>
      <c r="B526" s="650" t="s">
        <v>5590</v>
      </c>
      <c r="C526" s="650" t="s">
        <v>4174</v>
      </c>
      <c r="D526" s="650" t="s">
        <v>4175</v>
      </c>
      <c r="E526" s="650" t="s">
        <v>4176</v>
      </c>
      <c r="F526" s="653">
        <v>3</v>
      </c>
      <c r="G526" s="653">
        <v>2252.8500000000004</v>
      </c>
      <c r="H526" s="666">
        <v>1</v>
      </c>
      <c r="I526" s="653"/>
      <c r="J526" s="653"/>
      <c r="K526" s="666">
        <v>0</v>
      </c>
      <c r="L526" s="653">
        <v>3</v>
      </c>
      <c r="M526" s="654">
        <v>2252.8500000000004</v>
      </c>
    </row>
    <row r="527" spans="1:13" ht="14.4" customHeight="1" x14ac:dyDescent="0.3">
      <c r="A527" s="649" t="s">
        <v>3651</v>
      </c>
      <c r="B527" s="650" t="s">
        <v>3489</v>
      </c>
      <c r="C527" s="650" t="s">
        <v>2121</v>
      </c>
      <c r="D527" s="650" t="s">
        <v>2122</v>
      </c>
      <c r="E527" s="650" t="s">
        <v>3490</v>
      </c>
      <c r="F527" s="653"/>
      <c r="G527" s="653"/>
      <c r="H527" s="666">
        <v>0</v>
      </c>
      <c r="I527" s="653">
        <v>110</v>
      </c>
      <c r="J527" s="653">
        <v>88503.8</v>
      </c>
      <c r="K527" s="666">
        <v>1</v>
      </c>
      <c r="L527" s="653">
        <v>110</v>
      </c>
      <c r="M527" s="654">
        <v>88503.8</v>
      </c>
    </row>
    <row r="528" spans="1:13" ht="14.4" customHeight="1" x14ac:dyDescent="0.3">
      <c r="A528" s="649" t="s">
        <v>3651</v>
      </c>
      <c r="B528" s="650" t="s">
        <v>5596</v>
      </c>
      <c r="C528" s="650" t="s">
        <v>4526</v>
      </c>
      <c r="D528" s="650" t="s">
        <v>4527</v>
      </c>
      <c r="E528" s="650" t="s">
        <v>4528</v>
      </c>
      <c r="F528" s="653"/>
      <c r="G528" s="653"/>
      <c r="H528" s="666">
        <v>0</v>
      </c>
      <c r="I528" s="653">
        <v>5</v>
      </c>
      <c r="J528" s="653">
        <v>4022.9000000000005</v>
      </c>
      <c r="K528" s="666">
        <v>1</v>
      </c>
      <c r="L528" s="653">
        <v>5</v>
      </c>
      <c r="M528" s="654">
        <v>4022.9000000000005</v>
      </c>
    </row>
    <row r="529" spans="1:13" ht="14.4" customHeight="1" x14ac:dyDescent="0.3">
      <c r="A529" s="649" t="s">
        <v>3651</v>
      </c>
      <c r="B529" s="650" t="s">
        <v>5596</v>
      </c>
      <c r="C529" s="650" t="s">
        <v>4703</v>
      </c>
      <c r="D529" s="650" t="s">
        <v>4527</v>
      </c>
      <c r="E529" s="650" t="s">
        <v>4704</v>
      </c>
      <c r="F529" s="653"/>
      <c r="G529" s="653"/>
      <c r="H529" s="666">
        <v>0</v>
      </c>
      <c r="I529" s="653">
        <v>2</v>
      </c>
      <c r="J529" s="653">
        <v>4827.5200000000004</v>
      </c>
      <c r="K529" s="666">
        <v>1</v>
      </c>
      <c r="L529" s="653">
        <v>2</v>
      </c>
      <c r="M529" s="654">
        <v>4827.5200000000004</v>
      </c>
    </row>
    <row r="530" spans="1:13" ht="14.4" customHeight="1" x14ac:dyDescent="0.3">
      <c r="A530" s="649" t="s">
        <v>3651</v>
      </c>
      <c r="B530" s="650" t="s">
        <v>3492</v>
      </c>
      <c r="C530" s="650" t="s">
        <v>1848</v>
      </c>
      <c r="D530" s="650" t="s">
        <v>1849</v>
      </c>
      <c r="E530" s="650" t="s">
        <v>1774</v>
      </c>
      <c r="F530" s="653"/>
      <c r="G530" s="653"/>
      <c r="H530" s="666">
        <v>0</v>
      </c>
      <c r="I530" s="653">
        <v>1</v>
      </c>
      <c r="J530" s="653">
        <v>96.63</v>
      </c>
      <c r="K530" s="666">
        <v>1</v>
      </c>
      <c r="L530" s="653">
        <v>1</v>
      </c>
      <c r="M530" s="654">
        <v>96.63</v>
      </c>
    </row>
    <row r="531" spans="1:13" ht="14.4" customHeight="1" x14ac:dyDescent="0.3">
      <c r="A531" s="649" t="s">
        <v>3651</v>
      </c>
      <c r="B531" s="650" t="s">
        <v>3492</v>
      </c>
      <c r="C531" s="650" t="s">
        <v>4246</v>
      </c>
      <c r="D531" s="650" t="s">
        <v>4247</v>
      </c>
      <c r="E531" s="650" t="s">
        <v>4248</v>
      </c>
      <c r="F531" s="653">
        <v>1</v>
      </c>
      <c r="G531" s="653">
        <v>96.63</v>
      </c>
      <c r="H531" s="666">
        <v>1</v>
      </c>
      <c r="I531" s="653"/>
      <c r="J531" s="653"/>
      <c r="K531" s="666">
        <v>0</v>
      </c>
      <c r="L531" s="653">
        <v>1</v>
      </c>
      <c r="M531" s="654">
        <v>96.63</v>
      </c>
    </row>
    <row r="532" spans="1:13" ht="14.4" customHeight="1" x14ac:dyDescent="0.3">
      <c r="A532" s="649" t="s">
        <v>3651</v>
      </c>
      <c r="B532" s="650" t="s">
        <v>3494</v>
      </c>
      <c r="C532" s="650" t="s">
        <v>1060</v>
      </c>
      <c r="D532" s="650" t="s">
        <v>1061</v>
      </c>
      <c r="E532" s="650" t="s">
        <v>1062</v>
      </c>
      <c r="F532" s="653"/>
      <c r="G532" s="653"/>
      <c r="H532" s="666">
        <v>0</v>
      </c>
      <c r="I532" s="653">
        <v>6</v>
      </c>
      <c r="J532" s="653">
        <v>571.5</v>
      </c>
      <c r="K532" s="666">
        <v>1</v>
      </c>
      <c r="L532" s="653">
        <v>6</v>
      </c>
      <c r="M532" s="654">
        <v>571.5</v>
      </c>
    </row>
    <row r="533" spans="1:13" ht="14.4" customHeight="1" x14ac:dyDescent="0.3">
      <c r="A533" s="649" t="s">
        <v>3651</v>
      </c>
      <c r="B533" s="650" t="s">
        <v>5594</v>
      </c>
      <c r="C533" s="650" t="s">
        <v>3931</v>
      </c>
      <c r="D533" s="650" t="s">
        <v>3932</v>
      </c>
      <c r="E533" s="650" t="s">
        <v>3933</v>
      </c>
      <c r="F533" s="653"/>
      <c r="G533" s="653"/>
      <c r="H533" s="666">
        <v>0</v>
      </c>
      <c r="I533" s="653">
        <v>15</v>
      </c>
      <c r="J533" s="653">
        <v>12697.560000000001</v>
      </c>
      <c r="K533" s="666">
        <v>1</v>
      </c>
      <c r="L533" s="653">
        <v>15</v>
      </c>
      <c r="M533" s="654">
        <v>12697.560000000001</v>
      </c>
    </row>
    <row r="534" spans="1:13" ht="14.4" customHeight="1" x14ac:dyDescent="0.3">
      <c r="A534" s="649" t="s">
        <v>3651</v>
      </c>
      <c r="B534" s="650" t="s">
        <v>5594</v>
      </c>
      <c r="C534" s="650" t="s">
        <v>3851</v>
      </c>
      <c r="D534" s="650" t="s">
        <v>3852</v>
      </c>
      <c r="E534" s="650" t="s">
        <v>3853</v>
      </c>
      <c r="F534" s="653"/>
      <c r="G534" s="653"/>
      <c r="H534" s="666">
        <v>0</v>
      </c>
      <c r="I534" s="653">
        <v>11</v>
      </c>
      <c r="J534" s="653">
        <v>14758.039999999999</v>
      </c>
      <c r="K534" s="666">
        <v>1</v>
      </c>
      <c r="L534" s="653">
        <v>11</v>
      </c>
      <c r="M534" s="654">
        <v>14758.039999999999</v>
      </c>
    </row>
    <row r="535" spans="1:13" ht="14.4" customHeight="1" x14ac:dyDescent="0.3">
      <c r="A535" s="649" t="s">
        <v>3651</v>
      </c>
      <c r="B535" s="650" t="s">
        <v>5594</v>
      </c>
      <c r="C535" s="650" t="s">
        <v>4503</v>
      </c>
      <c r="D535" s="650" t="s">
        <v>4504</v>
      </c>
      <c r="E535" s="650" t="s">
        <v>4505</v>
      </c>
      <c r="F535" s="653"/>
      <c r="G535" s="653"/>
      <c r="H535" s="666">
        <v>0</v>
      </c>
      <c r="I535" s="653">
        <v>12</v>
      </c>
      <c r="J535" s="653">
        <v>21872.61</v>
      </c>
      <c r="K535" s="666">
        <v>1</v>
      </c>
      <c r="L535" s="653">
        <v>12</v>
      </c>
      <c r="M535" s="654">
        <v>21872.61</v>
      </c>
    </row>
    <row r="536" spans="1:13" ht="14.4" customHeight="1" x14ac:dyDescent="0.3">
      <c r="A536" s="649" t="s">
        <v>3651</v>
      </c>
      <c r="B536" s="650" t="s">
        <v>3497</v>
      </c>
      <c r="C536" s="650" t="s">
        <v>1894</v>
      </c>
      <c r="D536" s="650" t="s">
        <v>1895</v>
      </c>
      <c r="E536" s="650" t="s">
        <v>3498</v>
      </c>
      <c r="F536" s="653"/>
      <c r="G536" s="653"/>
      <c r="H536" s="666">
        <v>0</v>
      </c>
      <c r="I536" s="653">
        <v>11</v>
      </c>
      <c r="J536" s="653">
        <v>1620.9600000000003</v>
      </c>
      <c r="K536" s="666">
        <v>1</v>
      </c>
      <c r="L536" s="653">
        <v>11</v>
      </c>
      <c r="M536" s="654">
        <v>1620.9600000000003</v>
      </c>
    </row>
    <row r="537" spans="1:13" ht="14.4" customHeight="1" x14ac:dyDescent="0.3">
      <c r="A537" s="649" t="s">
        <v>3651</v>
      </c>
      <c r="B537" s="650" t="s">
        <v>3497</v>
      </c>
      <c r="C537" s="650" t="s">
        <v>4039</v>
      </c>
      <c r="D537" s="650" t="s">
        <v>1917</v>
      </c>
      <c r="E537" s="650" t="s">
        <v>4040</v>
      </c>
      <c r="F537" s="653"/>
      <c r="G537" s="653"/>
      <c r="H537" s="666">
        <v>0</v>
      </c>
      <c r="I537" s="653">
        <v>10</v>
      </c>
      <c r="J537" s="653">
        <v>1637.2999999999997</v>
      </c>
      <c r="K537" s="666">
        <v>1</v>
      </c>
      <c r="L537" s="653">
        <v>10</v>
      </c>
      <c r="M537" s="654">
        <v>1637.2999999999997</v>
      </c>
    </row>
    <row r="538" spans="1:13" ht="14.4" customHeight="1" x14ac:dyDescent="0.3">
      <c r="A538" s="649" t="s">
        <v>3651</v>
      </c>
      <c r="B538" s="650" t="s">
        <v>3497</v>
      </c>
      <c r="C538" s="650" t="s">
        <v>4083</v>
      </c>
      <c r="D538" s="650" t="s">
        <v>2036</v>
      </c>
      <c r="E538" s="650" t="s">
        <v>4084</v>
      </c>
      <c r="F538" s="653"/>
      <c r="G538" s="653"/>
      <c r="H538" s="666">
        <v>0</v>
      </c>
      <c r="I538" s="653">
        <v>7</v>
      </c>
      <c r="J538" s="653">
        <v>2200.38</v>
      </c>
      <c r="K538" s="666">
        <v>1</v>
      </c>
      <c r="L538" s="653">
        <v>7</v>
      </c>
      <c r="M538" s="654">
        <v>2200.38</v>
      </c>
    </row>
    <row r="539" spans="1:13" ht="14.4" customHeight="1" x14ac:dyDescent="0.3">
      <c r="A539" s="649" t="s">
        <v>3651</v>
      </c>
      <c r="B539" s="650" t="s">
        <v>5586</v>
      </c>
      <c r="C539" s="650" t="s">
        <v>5061</v>
      </c>
      <c r="D539" s="650" t="s">
        <v>4119</v>
      </c>
      <c r="E539" s="650" t="s">
        <v>5062</v>
      </c>
      <c r="F539" s="653"/>
      <c r="G539" s="653"/>
      <c r="H539" s="666">
        <v>0</v>
      </c>
      <c r="I539" s="653">
        <v>1</v>
      </c>
      <c r="J539" s="653">
        <v>465.7</v>
      </c>
      <c r="K539" s="666">
        <v>1</v>
      </c>
      <c r="L539" s="653">
        <v>1</v>
      </c>
      <c r="M539" s="654">
        <v>465.7</v>
      </c>
    </row>
    <row r="540" spans="1:13" ht="14.4" customHeight="1" x14ac:dyDescent="0.3">
      <c r="A540" s="649" t="s">
        <v>3651</v>
      </c>
      <c r="B540" s="650" t="s">
        <v>3500</v>
      </c>
      <c r="C540" s="650" t="s">
        <v>3860</v>
      </c>
      <c r="D540" s="650" t="s">
        <v>3573</v>
      </c>
      <c r="E540" s="650" t="s">
        <v>3861</v>
      </c>
      <c r="F540" s="653"/>
      <c r="G540" s="653"/>
      <c r="H540" s="666">
        <v>0</v>
      </c>
      <c r="I540" s="653">
        <v>1</v>
      </c>
      <c r="J540" s="653">
        <v>561.54</v>
      </c>
      <c r="K540" s="666">
        <v>1</v>
      </c>
      <c r="L540" s="653">
        <v>1</v>
      </c>
      <c r="M540" s="654">
        <v>561.54</v>
      </c>
    </row>
    <row r="541" spans="1:13" ht="14.4" customHeight="1" x14ac:dyDescent="0.3">
      <c r="A541" s="649" t="s">
        <v>3651</v>
      </c>
      <c r="B541" s="650" t="s">
        <v>3500</v>
      </c>
      <c r="C541" s="650" t="s">
        <v>3960</v>
      </c>
      <c r="D541" s="650" t="s">
        <v>3501</v>
      </c>
      <c r="E541" s="650" t="s">
        <v>3961</v>
      </c>
      <c r="F541" s="653"/>
      <c r="G541" s="653"/>
      <c r="H541" s="666">
        <v>0</v>
      </c>
      <c r="I541" s="653">
        <v>5</v>
      </c>
      <c r="J541" s="653">
        <v>4435.25</v>
      </c>
      <c r="K541" s="666">
        <v>1</v>
      </c>
      <c r="L541" s="653">
        <v>5</v>
      </c>
      <c r="M541" s="654">
        <v>4435.25</v>
      </c>
    </row>
    <row r="542" spans="1:13" ht="14.4" customHeight="1" x14ac:dyDescent="0.3">
      <c r="A542" s="649" t="s">
        <v>3651</v>
      </c>
      <c r="B542" s="650" t="s">
        <v>3576</v>
      </c>
      <c r="C542" s="650" t="s">
        <v>2959</v>
      </c>
      <c r="D542" s="650" t="s">
        <v>2936</v>
      </c>
      <c r="E542" s="650" t="s">
        <v>3578</v>
      </c>
      <c r="F542" s="653"/>
      <c r="G542" s="653"/>
      <c r="H542" s="666">
        <v>0</v>
      </c>
      <c r="I542" s="653">
        <v>2</v>
      </c>
      <c r="J542" s="653">
        <v>2689.32</v>
      </c>
      <c r="K542" s="666">
        <v>1</v>
      </c>
      <c r="L542" s="653">
        <v>2</v>
      </c>
      <c r="M542" s="654">
        <v>2689.32</v>
      </c>
    </row>
    <row r="543" spans="1:13" ht="14.4" customHeight="1" x14ac:dyDescent="0.3">
      <c r="A543" s="649" t="s">
        <v>3651</v>
      </c>
      <c r="B543" s="650" t="s">
        <v>3576</v>
      </c>
      <c r="C543" s="650" t="s">
        <v>4309</v>
      </c>
      <c r="D543" s="650" t="s">
        <v>2862</v>
      </c>
      <c r="E543" s="650" t="s">
        <v>4310</v>
      </c>
      <c r="F543" s="653"/>
      <c r="G543" s="653"/>
      <c r="H543" s="666">
        <v>0</v>
      </c>
      <c r="I543" s="653">
        <v>30</v>
      </c>
      <c r="J543" s="653">
        <v>53803.8</v>
      </c>
      <c r="K543" s="666">
        <v>1</v>
      </c>
      <c r="L543" s="653">
        <v>30</v>
      </c>
      <c r="M543" s="654">
        <v>53803.8</v>
      </c>
    </row>
    <row r="544" spans="1:13" ht="14.4" customHeight="1" x14ac:dyDescent="0.3">
      <c r="A544" s="649" t="s">
        <v>3651</v>
      </c>
      <c r="B544" s="650" t="s">
        <v>3503</v>
      </c>
      <c r="C544" s="650" t="s">
        <v>1941</v>
      </c>
      <c r="D544" s="650" t="s">
        <v>3506</v>
      </c>
      <c r="E544" s="650" t="s">
        <v>3507</v>
      </c>
      <c r="F544" s="653"/>
      <c r="G544" s="653"/>
      <c r="H544" s="666">
        <v>0</v>
      </c>
      <c r="I544" s="653">
        <v>27</v>
      </c>
      <c r="J544" s="653">
        <v>188.46</v>
      </c>
      <c r="K544" s="666">
        <v>1</v>
      </c>
      <c r="L544" s="653">
        <v>27</v>
      </c>
      <c r="M544" s="654">
        <v>188.46</v>
      </c>
    </row>
    <row r="545" spans="1:13" ht="14.4" customHeight="1" x14ac:dyDescent="0.3">
      <c r="A545" s="649" t="s">
        <v>3651</v>
      </c>
      <c r="B545" s="650" t="s">
        <v>3503</v>
      </c>
      <c r="C545" s="650" t="s">
        <v>2028</v>
      </c>
      <c r="D545" s="650" t="s">
        <v>3508</v>
      </c>
      <c r="E545" s="650" t="s">
        <v>3509</v>
      </c>
      <c r="F545" s="653"/>
      <c r="G545" s="653"/>
      <c r="H545" s="666">
        <v>0</v>
      </c>
      <c r="I545" s="653">
        <v>4</v>
      </c>
      <c r="J545" s="653">
        <v>42.92</v>
      </c>
      <c r="K545" s="666">
        <v>1</v>
      </c>
      <c r="L545" s="653">
        <v>4</v>
      </c>
      <c r="M545" s="654">
        <v>42.92</v>
      </c>
    </row>
    <row r="546" spans="1:13" ht="14.4" customHeight="1" x14ac:dyDescent="0.3">
      <c r="A546" s="649" t="s">
        <v>3651</v>
      </c>
      <c r="B546" s="650" t="s">
        <v>3510</v>
      </c>
      <c r="C546" s="650" t="s">
        <v>2989</v>
      </c>
      <c r="D546" s="650" t="s">
        <v>2990</v>
      </c>
      <c r="E546" s="650" t="s">
        <v>3584</v>
      </c>
      <c r="F546" s="653"/>
      <c r="G546" s="653"/>
      <c r="H546" s="666"/>
      <c r="I546" s="653">
        <v>1</v>
      </c>
      <c r="J546" s="653">
        <v>0</v>
      </c>
      <c r="K546" s="666"/>
      <c r="L546" s="653">
        <v>1</v>
      </c>
      <c r="M546" s="654">
        <v>0</v>
      </c>
    </row>
    <row r="547" spans="1:13" ht="14.4" customHeight="1" x14ac:dyDescent="0.3">
      <c r="A547" s="649" t="s">
        <v>3651</v>
      </c>
      <c r="B547" s="650" t="s">
        <v>3513</v>
      </c>
      <c r="C547" s="650" t="s">
        <v>1980</v>
      </c>
      <c r="D547" s="650" t="s">
        <v>1981</v>
      </c>
      <c r="E547" s="650" t="s">
        <v>3514</v>
      </c>
      <c r="F547" s="653"/>
      <c r="G547" s="653"/>
      <c r="H547" s="666">
        <v>0</v>
      </c>
      <c r="I547" s="653">
        <v>2</v>
      </c>
      <c r="J547" s="653">
        <v>324.26</v>
      </c>
      <c r="K547" s="666">
        <v>1</v>
      </c>
      <c r="L547" s="653">
        <v>2</v>
      </c>
      <c r="M547" s="654">
        <v>324.26</v>
      </c>
    </row>
    <row r="548" spans="1:13" ht="14.4" customHeight="1" x14ac:dyDescent="0.3">
      <c r="A548" s="649" t="s">
        <v>3651</v>
      </c>
      <c r="B548" s="650" t="s">
        <v>3513</v>
      </c>
      <c r="C548" s="650" t="s">
        <v>2031</v>
      </c>
      <c r="D548" s="650" t="s">
        <v>2032</v>
      </c>
      <c r="E548" s="650" t="s">
        <v>3515</v>
      </c>
      <c r="F548" s="653"/>
      <c r="G548" s="653"/>
      <c r="H548" s="666">
        <v>0</v>
      </c>
      <c r="I548" s="653">
        <v>3</v>
      </c>
      <c r="J548" s="653">
        <v>648.48</v>
      </c>
      <c r="K548" s="666">
        <v>1</v>
      </c>
      <c r="L548" s="653">
        <v>3</v>
      </c>
      <c r="M548" s="654">
        <v>648.48</v>
      </c>
    </row>
    <row r="549" spans="1:13" ht="14.4" customHeight="1" x14ac:dyDescent="0.3">
      <c r="A549" s="649" t="s">
        <v>3651</v>
      </c>
      <c r="B549" s="650" t="s">
        <v>3513</v>
      </c>
      <c r="C549" s="650" t="s">
        <v>2858</v>
      </c>
      <c r="D549" s="650" t="s">
        <v>2032</v>
      </c>
      <c r="E549" s="650" t="s">
        <v>3585</v>
      </c>
      <c r="F549" s="653"/>
      <c r="G549" s="653"/>
      <c r="H549" s="666">
        <v>0</v>
      </c>
      <c r="I549" s="653">
        <v>8</v>
      </c>
      <c r="J549" s="653">
        <v>3458.56</v>
      </c>
      <c r="K549" s="666">
        <v>1</v>
      </c>
      <c r="L549" s="653">
        <v>8</v>
      </c>
      <c r="M549" s="654">
        <v>3458.56</v>
      </c>
    </row>
    <row r="550" spans="1:13" ht="14.4" customHeight="1" x14ac:dyDescent="0.3">
      <c r="A550" s="649" t="s">
        <v>3651</v>
      </c>
      <c r="B550" s="650" t="s">
        <v>3513</v>
      </c>
      <c r="C550" s="650" t="s">
        <v>4987</v>
      </c>
      <c r="D550" s="650" t="s">
        <v>4988</v>
      </c>
      <c r="E550" s="650" t="s">
        <v>4989</v>
      </c>
      <c r="F550" s="653">
        <v>1</v>
      </c>
      <c r="G550" s="653">
        <v>0</v>
      </c>
      <c r="H550" s="666"/>
      <c r="I550" s="653"/>
      <c r="J550" s="653"/>
      <c r="K550" s="666"/>
      <c r="L550" s="653">
        <v>1</v>
      </c>
      <c r="M550" s="654">
        <v>0</v>
      </c>
    </row>
    <row r="551" spans="1:13" ht="14.4" customHeight="1" x14ac:dyDescent="0.3">
      <c r="A551" s="649" t="s">
        <v>3651</v>
      </c>
      <c r="B551" s="650" t="s">
        <v>3516</v>
      </c>
      <c r="C551" s="650" t="s">
        <v>2038</v>
      </c>
      <c r="D551" s="650" t="s">
        <v>3517</v>
      </c>
      <c r="E551" s="650" t="s">
        <v>3518</v>
      </c>
      <c r="F551" s="653"/>
      <c r="G551" s="653"/>
      <c r="H551" s="666">
        <v>0</v>
      </c>
      <c r="I551" s="653">
        <v>6</v>
      </c>
      <c r="J551" s="653">
        <v>1210.5</v>
      </c>
      <c r="K551" s="666">
        <v>1</v>
      </c>
      <c r="L551" s="653">
        <v>6</v>
      </c>
      <c r="M551" s="654">
        <v>1210.5</v>
      </c>
    </row>
    <row r="552" spans="1:13" ht="14.4" customHeight="1" x14ac:dyDescent="0.3">
      <c r="A552" s="649" t="s">
        <v>3651</v>
      </c>
      <c r="B552" s="650" t="s">
        <v>3519</v>
      </c>
      <c r="C552" s="650" t="s">
        <v>2003</v>
      </c>
      <c r="D552" s="650" t="s">
        <v>2004</v>
      </c>
      <c r="E552" s="650" t="s">
        <v>1903</v>
      </c>
      <c r="F552" s="653"/>
      <c r="G552" s="653"/>
      <c r="H552" s="666">
        <v>0</v>
      </c>
      <c r="I552" s="653">
        <v>10</v>
      </c>
      <c r="J552" s="653">
        <v>2324.3999999999996</v>
      </c>
      <c r="K552" s="666">
        <v>1</v>
      </c>
      <c r="L552" s="653">
        <v>10</v>
      </c>
      <c r="M552" s="654">
        <v>2324.3999999999996</v>
      </c>
    </row>
    <row r="553" spans="1:13" ht="14.4" customHeight="1" x14ac:dyDescent="0.3">
      <c r="A553" s="649" t="s">
        <v>3651</v>
      </c>
      <c r="B553" s="650" t="s">
        <v>3522</v>
      </c>
      <c r="C553" s="650" t="s">
        <v>4438</v>
      </c>
      <c r="D553" s="650" t="s">
        <v>1934</v>
      </c>
      <c r="E553" s="650" t="s">
        <v>4439</v>
      </c>
      <c r="F553" s="653"/>
      <c r="G553" s="653"/>
      <c r="H553" s="666">
        <v>0</v>
      </c>
      <c r="I553" s="653">
        <v>2</v>
      </c>
      <c r="J553" s="653">
        <v>769.69</v>
      </c>
      <c r="K553" s="666">
        <v>1</v>
      </c>
      <c r="L553" s="653">
        <v>2</v>
      </c>
      <c r="M553" s="654">
        <v>769.69</v>
      </c>
    </row>
    <row r="554" spans="1:13" ht="14.4" customHeight="1" x14ac:dyDescent="0.3">
      <c r="A554" s="649" t="s">
        <v>3652</v>
      </c>
      <c r="B554" s="650" t="s">
        <v>3404</v>
      </c>
      <c r="C554" s="650" t="s">
        <v>1944</v>
      </c>
      <c r="D554" s="650" t="s">
        <v>3405</v>
      </c>
      <c r="E554" s="650" t="s">
        <v>3406</v>
      </c>
      <c r="F554" s="653"/>
      <c r="G554" s="653"/>
      <c r="H554" s="666">
        <v>0</v>
      </c>
      <c r="I554" s="653">
        <v>1</v>
      </c>
      <c r="J554" s="653">
        <v>32.630000000000003</v>
      </c>
      <c r="K554" s="666">
        <v>1</v>
      </c>
      <c r="L554" s="653">
        <v>1</v>
      </c>
      <c r="M554" s="654">
        <v>32.630000000000003</v>
      </c>
    </row>
    <row r="555" spans="1:13" ht="14.4" customHeight="1" x14ac:dyDescent="0.3">
      <c r="A555" s="649" t="s">
        <v>3652</v>
      </c>
      <c r="B555" s="650" t="s">
        <v>3410</v>
      </c>
      <c r="C555" s="650" t="s">
        <v>5200</v>
      </c>
      <c r="D555" s="650" t="s">
        <v>5201</v>
      </c>
      <c r="E555" s="650" t="s">
        <v>5202</v>
      </c>
      <c r="F555" s="653">
        <v>1</v>
      </c>
      <c r="G555" s="653">
        <v>43.49</v>
      </c>
      <c r="H555" s="666">
        <v>1</v>
      </c>
      <c r="I555" s="653"/>
      <c r="J555" s="653"/>
      <c r="K555" s="666">
        <v>0</v>
      </c>
      <c r="L555" s="653">
        <v>1</v>
      </c>
      <c r="M555" s="654">
        <v>43.49</v>
      </c>
    </row>
    <row r="556" spans="1:13" ht="14.4" customHeight="1" x14ac:dyDescent="0.3">
      <c r="A556" s="649" t="s">
        <v>3652</v>
      </c>
      <c r="B556" s="650" t="s">
        <v>3411</v>
      </c>
      <c r="C556" s="650" t="s">
        <v>5267</v>
      </c>
      <c r="D556" s="650" t="s">
        <v>5097</v>
      </c>
      <c r="E556" s="650" t="s">
        <v>5268</v>
      </c>
      <c r="F556" s="653"/>
      <c r="G556" s="653"/>
      <c r="H556" s="666"/>
      <c r="I556" s="653">
        <v>1</v>
      </c>
      <c r="J556" s="653">
        <v>0</v>
      </c>
      <c r="K556" s="666"/>
      <c r="L556" s="653">
        <v>1</v>
      </c>
      <c r="M556" s="654">
        <v>0</v>
      </c>
    </row>
    <row r="557" spans="1:13" ht="14.4" customHeight="1" x14ac:dyDescent="0.3">
      <c r="A557" s="649" t="s">
        <v>3652</v>
      </c>
      <c r="B557" s="650" t="s">
        <v>3413</v>
      </c>
      <c r="C557" s="650" t="s">
        <v>5238</v>
      </c>
      <c r="D557" s="650" t="s">
        <v>5239</v>
      </c>
      <c r="E557" s="650" t="s">
        <v>5240</v>
      </c>
      <c r="F557" s="653"/>
      <c r="G557" s="653"/>
      <c r="H557" s="666">
        <v>0</v>
      </c>
      <c r="I557" s="653">
        <v>4</v>
      </c>
      <c r="J557" s="653">
        <v>195.92</v>
      </c>
      <c r="K557" s="666">
        <v>1</v>
      </c>
      <c r="L557" s="653">
        <v>4</v>
      </c>
      <c r="M557" s="654">
        <v>195.92</v>
      </c>
    </row>
    <row r="558" spans="1:13" ht="14.4" customHeight="1" x14ac:dyDescent="0.3">
      <c r="A558" s="649" t="s">
        <v>3652</v>
      </c>
      <c r="B558" s="650" t="s">
        <v>3413</v>
      </c>
      <c r="C558" s="650" t="s">
        <v>1866</v>
      </c>
      <c r="D558" s="650" t="s">
        <v>3414</v>
      </c>
      <c r="E558" s="650" t="s">
        <v>3415</v>
      </c>
      <c r="F558" s="653"/>
      <c r="G558" s="653"/>
      <c r="H558" s="666">
        <v>0</v>
      </c>
      <c r="I558" s="653">
        <v>1</v>
      </c>
      <c r="J558" s="653">
        <v>97.97</v>
      </c>
      <c r="K558" s="666">
        <v>1</v>
      </c>
      <c r="L558" s="653">
        <v>1</v>
      </c>
      <c r="M558" s="654">
        <v>97.97</v>
      </c>
    </row>
    <row r="559" spans="1:13" ht="14.4" customHeight="1" x14ac:dyDescent="0.3">
      <c r="A559" s="649" t="s">
        <v>3652</v>
      </c>
      <c r="B559" s="650" t="s">
        <v>3530</v>
      </c>
      <c r="C559" s="650" t="s">
        <v>4626</v>
      </c>
      <c r="D559" s="650" t="s">
        <v>2907</v>
      </c>
      <c r="E559" s="650" t="s">
        <v>4468</v>
      </c>
      <c r="F559" s="653"/>
      <c r="G559" s="653"/>
      <c r="H559" s="666">
        <v>0</v>
      </c>
      <c r="I559" s="653">
        <v>1</v>
      </c>
      <c r="J559" s="653">
        <v>140.03</v>
      </c>
      <c r="K559" s="666">
        <v>1</v>
      </c>
      <c r="L559" s="653">
        <v>1</v>
      </c>
      <c r="M559" s="654">
        <v>140.03</v>
      </c>
    </row>
    <row r="560" spans="1:13" ht="14.4" customHeight="1" x14ac:dyDescent="0.3">
      <c r="A560" s="649" t="s">
        <v>3652</v>
      </c>
      <c r="B560" s="650" t="s">
        <v>3417</v>
      </c>
      <c r="C560" s="650" t="s">
        <v>2024</v>
      </c>
      <c r="D560" s="650" t="s">
        <v>2025</v>
      </c>
      <c r="E560" s="650" t="s">
        <v>2026</v>
      </c>
      <c r="F560" s="653"/>
      <c r="G560" s="653"/>
      <c r="H560" s="666">
        <v>0</v>
      </c>
      <c r="I560" s="653">
        <v>96</v>
      </c>
      <c r="J560" s="653">
        <v>47750.399999999987</v>
      </c>
      <c r="K560" s="666">
        <v>1</v>
      </c>
      <c r="L560" s="653">
        <v>96</v>
      </c>
      <c r="M560" s="654">
        <v>47750.399999999987</v>
      </c>
    </row>
    <row r="561" spans="1:13" ht="14.4" customHeight="1" x14ac:dyDescent="0.3">
      <c r="A561" s="649" t="s">
        <v>3652</v>
      </c>
      <c r="B561" s="650" t="s">
        <v>3417</v>
      </c>
      <c r="C561" s="650" t="s">
        <v>2042</v>
      </c>
      <c r="D561" s="650" t="s">
        <v>2043</v>
      </c>
      <c r="E561" s="650" t="s">
        <v>3418</v>
      </c>
      <c r="F561" s="653"/>
      <c r="G561" s="653"/>
      <c r="H561" s="666">
        <v>0</v>
      </c>
      <c r="I561" s="653">
        <v>26</v>
      </c>
      <c r="J561" s="653">
        <v>35349.859999999993</v>
      </c>
      <c r="K561" s="666">
        <v>1</v>
      </c>
      <c r="L561" s="653">
        <v>26</v>
      </c>
      <c r="M561" s="654">
        <v>35349.859999999993</v>
      </c>
    </row>
    <row r="562" spans="1:13" ht="14.4" customHeight="1" x14ac:dyDescent="0.3">
      <c r="A562" s="649" t="s">
        <v>3652</v>
      </c>
      <c r="B562" s="650" t="s">
        <v>3417</v>
      </c>
      <c r="C562" s="650" t="s">
        <v>3685</v>
      </c>
      <c r="D562" s="650" t="s">
        <v>3686</v>
      </c>
      <c r="E562" s="650" t="s">
        <v>3687</v>
      </c>
      <c r="F562" s="653"/>
      <c r="G562" s="653"/>
      <c r="H562" s="666">
        <v>0</v>
      </c>
      <c r="I562" s="653">
        <v>1</v>
      </c>
      <c r="J562" s="653">
        <v>1359.61</v>
      </c>
      <c r="K562" s="666">
        <v>1</v>
      </c>
      <c r="L562" s="653">
        <v>1</v>
      </c>
      <c r="M562" s="654">
        <v>1359.61</v>
      </c>
    </row>
    <row r="563" spans="1:13" ht="14.4" customHeight="1" x14ac:dyDescent="0.3">
      <c r="A563" s="649" t="s">
        <v>3652</v>
      </c>
      <c r="B563" s="650" t="s">
        <v>3425</v>
      </c>
      <c r="C563" s="650" t="s">
        <v>5076</v>
      </c>
      <c r="D563" s="650" t="s">
        <v>2885</v>
      </c>
      <c r="E563" s="650" t="s">
        <v>2831</v>
      </c>
      <c r="F563" s="653"/>
      <c r="G563" s="653"/>
      <c r="H563" s="666">
        <v>0</v>
      </c>
      <c r="I563" s="653">
        <v>2</v>
      </c>
      <c r="J563" s="653">
        <v>279.13</v>
      </c>
      <c r="K563" s="666">
        <v>1</v>
      </c>
      <c r="L563" s="653">
        <v>2</v>
      </c>
      <c r="M563" s="654">
        <v>279.13</v>
      </c>
    </row>
    <row r="564" spans="1:13" ht="14.4" customHeight="1" x14ac:dyDescent="0.3">
      <c r="A564" s="649" t="s">
        <v>3652</v>
      </c>
      <c r="B564" s="650" t="s">
        <v>3427</v>
      </c>
      <c r="C564" s="650" t="s">
        <v>2017</v>
      </c>
      <c r="D564" s="650" t="s">
        <v>2018</v>
      </c>
      <c r="E564" s="650" t="s">
        <v>2019</v>
      </c>
      <c r="F564" s="653"/>
      <c r="G564" s="653"/>
      <c r="H564" s="666">
        <v>0</v>
      </c>
      <c r="I564" s="653">
        <v>3</v>
      </c>
      <c r="J564" s="653">
        <v>1406.8799999999999</v>
      </c>
      <c r="K564" s="666">
        <v>1</v>
      </c>
      <c r="L564" s="653">
        <v>3</v>
      </c>
      <c r="M564" s="654">
        <v>1406.8799999999999</v>
      </c>
    </row>
    <row r="565" spans="1:13" ht="14.4" customHeight="1" x14ac:dyDescent="0.3">
      <c r="A565" s="649" t="s">
        <v>3652</v>
      </c>
      <c r="B565" s="650" t="s">
        <v>3427</v>
      </c>
      <c r="C565" s="650" t="s">
        <v>2021</v>
      </c>
      <c r="D565" s="650" t="s">
        <v>2018</v>
      </c>
      <c r="E565" s="650" t="s">
        <v>2022</v>
      </c>
      <c r="F565" s="653"/>
      <c r="G565" s="653"/>
      <c r="H565" s="666">
        <v>0</v>
      </c>
      <c r="I565" s="653">
        <v>9</v>
      </c>
      <c r="J565" s="653">
        <v>5627.61</v>
      </c>
      <c r="K565" s="666">
        <v>1</v>
      </c>
      <c r="L565" s="653">
        <v>9</v>
      </c>
      <c r="M565" s="654">
        <v>5627.61</v>
      </c>
    </row>
    <row r="566" spans="1:13" ht="14.4" customHeight="1" x14ac:dyDescent="0.3">
      <c r="A566" s="649" t="s">
        <v>3652</v>
      </c>
      <c r="B566" s="650" t="s">
        <v>3427</v>
      </c>
      <c r="C566" s="650" t="s">
        <v>2865</v>
      </c>
      <c r="D566" s="650" t="s">
        <v>2018</v>
      </c>
      <c r="E566" s="650" t="s">
        <v>2866</v>
      </c>
      <c r="F566" s="653"/>
      <c r="G566" s="653"/>
      <c r="H566" s="666">
        <v>0</v>
      </c>
      <c r="I566" s="653">
        <v>20</v>
      </c>
      <c r="J566" s="653">
        <v>18758.599999999999</v>
      </c>
      <c r="K566" s="666">
        <v>1</v>
      </c>
      <c r="L566" s="653">
        <v>20</v>
      </c>
      <c r="M566" s="654">
        <v>18758.599999999999</v>
      </c>
    </row>
    <row r="567" spans="1:13" ht="14.4" customHeight="1" x14ac:dyDescent="0.3">
      <c r="A567" s="649" t="s">
        <v>3652</v>
      </c>
      <c r="B567" s="650" t="s">
        <v>3427</v>
      </c>
      <c r="C567" s="650" t="s">
        <v>2868</v>
      </c>
      <c r="D567" s="650" t="s">
        <v>2018</v>
      </c>
      <c r="E567" s="650" t="s">
        <v>2869</v>
      </c>
      <c r="F567" s="653"/>
      <c r="G567" s="653"/>
      <c r="H567" s="666">
        <v>0</v>
      </c>
      <c r="I567" s="653">
        <v>3</v>
      </c>
      <c r="J567" s="653">
        <v>3499.41</v>
      </c>
      <c r="K567" s="666">
        <v>1</v>
      </c>
      <c r="L567" s="653">
        <v>3</v>
      </c>
      <c r="M567" s="654">
        <v>3499.41</v>
      </c>
    </row>
    <row r="568" spans="1:13" ht="14.4" customHeight="1" x14ac:dyDescent="0.3">
      <c r="A568" s="649" t="s">
        <v>3652</v>
      </c>
      <c r="B568" s="650" t="s">
        <v>3427</v>
      </c>
      <c r="C568" s="650" t="s">
        <v>1923</v>
      </c>
      <c r="D568" s="650" t="s">
        <v>1924</v>
      </c>
      <c r="E568" s="650" t="s">
        <v>2866</v>
      </c>
      <c r="F568" s="653"/>
      <c r="G568" s="653"/>
      <c r="H568" s="666">
        <v>0</v>
      </c>
      <c r="I568" s="653">
        <v>24</v>
      </c>
      <c r="J568" s="653">
        <v>41992.56</v>
      </c>
      <c r="K568" s="666">
        <v>1</v>
      </c>
      <c r="L568" s="653">
        <v>24</v>
      </c>
      <c r="M568" s="654">
        <v>41992.56</v>
      </c>
    </row>
    <row r="569" spans="1:13" ht="14.4" customHeight="1" x14ac:dyDescent="0.3">
      <c r="A569" s="649" t="s">
        <v>3652</v>
      </c>
      <c r="B569" s="650" t="s">
        <v>3427</v>
      </c>
      <c r="C569" s="650" t="s">
        <v>1927</v>
      </c>
      <c r="D569" s="650" t="s">
        <v>1924</v>
      </c>
      <c r="E569" s="650" t="s">
        <v>2869</v>
      </c>
      <c r="F569" s="653"/>
      <c r="G569" s="653"/>
      <c r="H569" s="666">
        <v>0</v>
      </c>
      <c r="I569" s="653">
        <v>27</v>
      </c>
      <c r="J569" s="653">
        <v>62988.840000000011</v>
      </c>
      <c r="K569" s="666">
        <v>1</v>
      </c>
      <c r="L569" s="653">
        <v>27</v>
      </c>
      <c r="M569" s="654">
        <v>62988.840000000011</v>
      </c>
    </row>
    <row r="570" spans="1:13" ht="14.4" customHeight="1" x14ac:dyDescent="0.3">
      <c r="A570" s="649" t="s">
        <v>3652</v>
      </c>
      <c r="B570" s="650" t="s">
        <v>3537</v>
      </c>
      <c r="C570" s="650" t="s">
        <v>5233</v>
      </c>
      <c r="D570" s="650" t="s">
        <v>3640</v>
      </c>
      <c r="E570" s="650"/>
      <c r="F570" s="653">
        <v>1</v>
      </c>
      <c r="G570" s="653">
        <v>0</v>
      </c>
      <c r="H570" s="666"/>
      <c r="I570" s="653"/>
      <c r="J570" s="653"/>
      <c r="K570" s="666"/>
      <c r="L570" s="653">
        <v>1</v>
      </c>
      <c r="M570" s="654">
        <v>0</v>
      </c>
    </row>
    <row r="571" spans="1:13" ht="14.4" customHeight="1" x14ac:dyDescent="0.3">
      <c r="A571" s="649" t="s">
        <v>3652</v>
      </c>
      <c r="B571" s="650" t="s">
        <v>3429</v>
      </c>
      <c r="C571" s="650" t="s">
        <v>5165</v>
      </c>
      <c r="D571" s="650" t="s">
        <v>4500</v>
      </c>
      <c r="E571" s="650" t="s">
        <v>5166</v>
      </c>
      <c r="F571" s="653">
        <v>1</v>
      </c>
      <c r="G571" s="653">
        <v>0</v>
      </c>
      <c r="H571" s="666"/>
      <c r="I571" s="653"/>
      <c r="J571" s="653"/>
      <c r="K571" s="666"/>
      <c r="L571" s="653">
        <v>1</v>
      </c>
      <c r="M571" s="654">
        <v>0</v>
      </c>
    </row>
    <row r="572" spans="1:13" ht="14.4" customHeight="1" x14ac:dyDescent="0.3">
      <c r="A572" s="649" t="s">
        <v>3652</v>
      </c>
      <c r="B572" s="650" t="s">
        <v>3429</v>
      </c>
      <c r="C572" s="650" t="s">
        <v>5167</v>
      </c>
      <c r="D572" s="650" t="s">
        <v>5168</v>
      </c>
      <c r="E572" s="650" t="s">
        <v>1035</v>
      </c>
      <c r="F572" s="653">
        <v>1</v>
      </c>
      <c r="G572" s="653">
        <v>44.89</v>
      </c>
      <c r="H572" s="666">
        <v>1</v>
      </c>
      <c r="I572" s="653"/>
      <c r="J572" s="653"/>
      <c r="K572" s="666">
        <v>0</v>
      </c>
      <c r="L572" s="653">
        <v>1</v>
      </c>
      <c r="M572" s="654">
        <v>44.89</v>
      </c>
    </row>
    <row r="573" spans="1:13" ht="14.4" customHeight="1" x14ac:dyDescent="0.3">
      <c r="A573" s="649" t="s">
        <v>3652</v>
      </c>
      <c r="B573" s="650" t="s">
        <v>3429</v>
      </c>
      <c r="C573" s="650" t="s">
        <v>5169</v>
      </c>
      <c r="D573" s="650" t="s">
        <v>5170</v>
      </c>
      <c r="E573" s="650" t="s">
        <v>3843</v>
      </c>
      <c r="F573" s="653">
        <v>1</v>
      </c>
      <c r="G573" s="653">
        <v>0</v>
      </c>
      <c r="H573" s="666"/>
      <c r="I573" s="653"/>
      <c r="J573" s="653"/>
      <c r="K573" s="666"/>
      <c r="L573" s="653">
        <v>1</v>
      </c>
      <c r="M573" s="654">
        <v>0</v>
      </c>
    </row>
    <row r="574" spans="1:13" ht="14.4" customHeight="1" x14ac:dyDescent="0.3">
      <c r="A574" s="649" t="s">
        <v>3652</v>
      </c>
      <c r="B574" s="650" t="s">
        <v>3429</v>
      </c>
      <c r="C574" s="650" t="s">
        <v>5171</v>
      </c>
      <c r="D574" s="650" t="s">
        <v>5170</v>
      </c>
      <c r="E574" s="650" t="s">
        <v>4196</v>
      </c>
      <c r="F574" s="653">
        <v>1</v>
      </c>
      <c r="G574" s="653">
        <v>0</v>
      </c>
      <c r="H574" s="666"/>
      <c r="I574" s="653"/>
      <c r="J574" s="653"/>
      <c r="K574" s="666"/>
      <c r="L574" s="653">
        <v>1</v>
      </c>
      <c r="M574" s="654">
        <v>0</v>
      </c>
    </row>
    <row r="575" spans="1:13" ht="14.4" customHeight="1" x14ac:dyDescent="0.3">
      <c r="A575" s="649" t="s">
        <v>3652</v>
      </c>
      <c r="B575" s="650" t="s">
        <v>3435</v>
      </c>
      <c r="C575" s="650" t="s">
        <v>1973</v>
      </c>
      <c r="D575" s="650" t="s">
        <v>1974</v>
      </c>
      <c r="E575" s="650" t="s">
        <v>1975</v>
      </c>
      <c r="F575" s="653"/>
      <c r="G575" s="653"/>
      <c r="H575" s="666">
        <v>0</v>
      </c>
      <c r="I575" s="653">
        <v>1</v>
      </c>
      <c r="J575" s="653">
        <v>67.42</v>
      </c>
      <c r="K575" s="666">
        <v>1</v>
      </c>
      <c r="L575" s="653">
        <v>1</v>
      </c>
      <c r="M575" s="654">
        <v>67.42</v>
      </c>
    </row>
    <row r="576" spans="1:13" ht="14.4" customHeight="1" x14ac:dyDescent="0.3">
      <c r="A576" s="649" t="s">
        <v>3652</v>
      </c>
      <c r="B576" s="650" t="s">
        <v>3435</v>
      </c>
      <c r="C576" s="650" t="s">
        <v>5107</v>
      </c>
      <c r="D576" s="650" t="s">
        <v>1974</v>
      </c>
      <c r="E576" s="650" t="s">
        <v>3713</v>
      </c>
      <c r="F576" s="653"/>
      <c r="G576" s="653"/>
      <c r="H576" s="666">
        <v>0</v>
      </c>
      <c r="I576" s="653">
        <v>4</v>
      </c>
      <c r="J576" s="653">
        <v>898.84</v>
      </c>
      <c r="K576" s="666">
        <v>1</v>
      </c>
      <c r="L576" s="653">
        <v>4</v>
      </c>
      <c r="M576" s="654">
        <v>898.84</v>
      </c>
    </row>
    <row r="577" spans="1:13" ht="14.4" customHeight="1" x14ac:dyDescent="0.3">
      <c r="A577" s="649" t="s">
        <v>3652</v>
      </c>
      <c r="B577" s="650" t="s">
        <v>3436</v>
      </c>
      <c r="C577" s="650" t="s">
        <v>5286</v>
      </c>
      <c r="D577" s="650" t="s">
        <v>3552</v>
      </c>
      <c r="E577" s="650" t="s">
        <v>3521</v>
      </c>
      <c r="F577" s="653"/>
      <c r="G577" s="653"/>
      <c r="H577" s="666">
        <v>0</v>
      </c>
      <c r="I577" s="653">
        <v>2</v>
      </c>
      <c r="J577" s="653">
        <v>224.72</v>
      </c>
      <c r="K577" s="666">
        <v>1</v>
      </c>
      <c r="L577" s="653">
        <v>2</v>
      </c>
      <c r="M577" s="654">
        <v>224.72</v>
      </c>
    </row>
    <row r="578" spans="1:13" ht="14.4" customHeight="1" x14ac:dyDescent="0.3">
      <c r="A578" s="649" t="s">
        <v>3652</v>
      </c>
      <c r="B578" s="650" t="s">
        <v>5595</v>
      </c>
      <c r="C578" s="650" t="s">
        <v>5278</v>
      </c>
      <c r="D578" s="650" t="s">
        <v>5279</v>
      </c>
      <c r="E578" s="650" t="s">
        <v>916</v>
      </c>
      <c r="F578" s="653">
        <v>1</v>
      </c>
      <c r="G578" s="653">
        <v>0</v>
      </c>
      <c r="H578" s="666"/>
      <c r="I578" s="653"/>
      <c r="J578" s="653"/>
      <c r="K578" s="666"/>
      <c r="L578" s="653">
        <v>1</v>
      </c>
      <c r="M578" s="654">
        <v>0</v>
      </c>
    </row>
    <row r="579" spans="1:13" ht="14.4" customHeight="1" x14ac:dyDescent="0.3">
      <c r="A579" s="649" t="s">
        <v>3652</v>
      </c>
      <c r="B579" s="650" t="s">
        <v>5595</v>
      </c>
      <c r="C579" s="650" t="s">
        <v>5280</v>
      </c>
      <c r="D579" s="650" t="s">
        <v>5279</v>
      </c>
      <c r="E579" s="650" t="s">
        <v>5281</v>
      </c>
      <c r="F579" s="653">
        <v>1</v>
      </c>
      <c r="G579" s="653">
        <v>0</v>
      </c>
      <c r="H579" s="666"/>
      <c r="I579" s="653"/>
      <c r="J579" s="653"/>
      <c r="K579" s="666"/>
      <c r="L579" s="653">
        <v>1</v>
      </c>
      <c r="M579" s="654">
        <v>0</v>
      </c>
    </row>
    <row r="580" spans="1:13" ht="14.4" customHeight="1" x14ac:dyDescent="0.3">
      <c r="A580" s="649" t="s">
        <v>3652</v>
      </c>
      <c r="B580" s="650" t="s">
        <v>3440</v>
      </c>
      <c r="C580" s="650" t="s">
        <v>5253</v>
      </c>
      <c r="D580" s="650" t="s">
        <v>5254</v>
      </c>
      <c r="E580" s="650" t="s">
        <v>1756</v>
      </c>
      <c r="F580" s="653">
        <v>2</v>
      </c>
      <c r="G580" s="653">
        <v>201.24</v>
      </c>
      <c r="H580" s="666">
        <v>1</v>
      </c>
      <c r="I580" s="653"/>
      <c r="J580" s="653"/>
      <c r="K580" s="666">
        <v>0</v>
      </c>
      <c r="L580" s="653">
        <v>2</v>
      </c>
      <c r="M580" s="654">
        <v>201.24</v>
      </c>
    </row>
    <row r="581" spans="1:13" ht="14.4" customHeight="1" x14ac:dyDescent="0.3">
      <c r="A581" s="649" t="s">
        <v>3652</v>
      </c>
      <c r="B581" s="650" t="s">
        <v>3443</v>
      </c>
      <c r="C581" s="650" t="s">
        <v>4692</v>
      </c>
      <c r="D581" s="650" t="s">
        <v>3556</v>
      </c>
      <c r="E581" s="650" t="s">
        <v>4327</v>
      </c>
      <c r="F581" s="653"/>
      <c r="G581" s="653"/>
      <c r="H581" s="666">
        <v>0</v>
      </c>
      <c r="I581" s="653">
        <v>2</v>
      </c>
      <c r="J581" s="653">
        <v>435.3</v>
      </c>
      <c r="K581" s="666">
        <v>1</v>
      </c>
      <c r="L581" s="653">
        <v>2</v>
      </c>
      <c r="M581" s="654">
        <v>435.3</v>
      </c>
    </row>
    <row r="582" spans="1:13" ht="14.4" customHeight="1" x14ac:dyDescent="0.3">
      <c r="A582" s="649" t="s">
        <v>3652</v>
      </c>
      <c r="B582" s="650" t="s">
        <v>3443</v>
      </c>
      <c r="C582" s="650" t="s">
        <v>1948</v>
      </c>
      <c r="D582" s="650" t="s">
        <v>1953</v>
      </c>
      <c r="E582" s="650" t="s">
        <v>612</v>
      </c>
      <c r="F582" s="653"/>
      <c r="G582" s="653"/>
      <c r="H582" s="666">
        <v>0</v>
      </c>
      <c r="I582" s="653">
        <v>4</v>
      </c>
      <c r="J582" s="653">
        <v>522.36</v>
      </c>
      <c r="K582" s="666">
        <v>1</v>
      </c>
      <c r="L582" s="653">
        <v>4</v>
      </c>
      <c r="M582" s="654">
        <v>522.36</v>
      </c>
    </row>
    <row r="583" spans="1:13" ht="14.4" customHeight="1" x14ac:dyDescent="0.3">
      <c r="A583" s="649" t="s">
        <v>3652</v>
      </c>
      <c r="B583" s="650" t="s">
        <v>3445</v>
      </c>
      <c r="C583" s="650" t="s">
        <v>5005</v>
      </c>
      <c r="D583" s="650" t="s">
        <v>2897</v>
      </c>
      <c r="E583" s="650" t="s">
        <v>5006</v>
      </c>
      <c r="F583" s="653"/>
      <c r="G583" s="653"/>
      <c r="H583" s="666">
        <v>0</v>
      </c>
      <c r="I583" s="653">
        <v>2</v>
      </c>
      <c r="J583" s="653">
        <v>1162.6199999999999</v>
      </c>
      <c r="K583" s="666">
        <v>1</v>
      </c>
      <c r="L583" s="653">
        <v>2</v>
      </c>
      <c r="M583" s="654">
        <v>1162.6199999999999</v>
      </c>
    </row>
    <row r="584" spans="1:13" ht="14.4" customHeight="1" x14ac:dyDescent="0.3">
      <c r="A584" s="649" t="s">
        <v>3652</v>
      </c>
      <c r="B584" s="650" t="s">
        <v>3562</v>
      </c>
      <c r="C584" s="650" t="s">
        <v>4373</v>
      </c>
      <c r="D584" s="650" t="s">
        <v>2321</v>
      </c>
      <c r="E584" s="650" t="s">
        <v>4374</v>
      </c>
      <c r="F584" s="653"/>
      <c r="G584" s="653"/>
      <c r="H584" s="666">
        <v>0</v>
      </c>
      <c r="I584" s="653">
        <v>1</v>
      </c>
      <c r="J584" s="653">
        <v>65.069999999999993</v>
      </c>
      <c r="K584" s="666">
        <v>1</v>
      </c>
      <c r="L584" s="653">
        <v>1</v>
      </c>
      <c r="M584" s="654">
        <v>65.069999999999993</v>
      </c>
    </row>
    <row r="585" spans="1:13" ht="14.4" customHeight="1" x14ac:dyDescent="0.3">
      <c r="A585" s="649" t="s">
        <v>3652</v>
      </c>
      <c r="B585" s="650" t="s">
        <v>3562</v>
      </c>
      <c r="C585" s="650" t="s">
        <v>5248</v>
      </c>
      <c r="D585" s="650" t="s">
        <v>4123</v>
      </c>
      <c r="E585" s="650" t="s">
        <v>5249</v>
      </c>
      <c r="F585" s="653">
        <v>1</v>
      </c>
      <c r="G585" s="653">
        <v>0</v>
      </c>
      <c r="H585" s="666"/>
      <c r="I585" s="653"/>
      <c r="J585" s="653"/>
      <c r="K585" s="666"/>
      <c r="L585" s="653">
        <v>1</v>
      </c>
      <c r="M585" s="654">
        <v>0</v>
      </c>
    </row>
    <row r="586" spans="1:13" ht="14.4" customHeight="1" x14ac:dyDescent="0.3">
      <c r="A586" s="649" t="s">
        <v>3652</v>
      </c>
      <c r="B586" s="650" t="s">
        <v>3562</v>
      </c>
      <c r="C586" s="650" t="s">
        <v>4122</v>
      </c>
      <c r="D586" s="650" t="s">
        <v>4123</v>
      </c>
      <c r="E586" s="650" t="s">
        <v>4124</v>
      </c>
      <c r="F586" s="653"/>
      <c r="G586" s="653"/>
      <c r="H586" s="666">
        <v>0</v>
      </c>
      <c r="I586" s="653">
        <v>1</v>
      </c>
      <c r="J586" s="653">
        <v>50.57</v>
      </c>
      <c r="K586" s="666">
        <v>1</v>
      </c>
      <c r="L586" s="653">
        <v>1</v>
      </c>
      <c r="M586" s="654">
        <v>50.57</v>
      </c>
    </row>
    <row r="587" spans="1:13" ht="14.4" customHeight="1" x14ac:dyDescent="0.3">
      <c r="A587" s="649" t="s">
        <v>3652</v>
      </c>
      <c r="B587" s="650" t="s">
        <v>3562</v>
      </c>
      <c r="C587" s="650" t="s">
        <v>5063</v>
      </c>
      <c r="D587" s="650" t="s">
        <v>5064</v>
      </c>
      <c r="E587" s="650" t="s">
        <v>5065</v>
      </c>
      <c r="F587" s="653"/>
      <c r="G587" s="653"/>
      <c r="H587" s="666">
        <v>0</v>
      </c>
      <c r="I587" s="653">
        <v>3</v>
      </c>
      <c r="J587" s="653">
        <v>260.28000000000003</v>
      </c>
      <c r="K587" s="666">
        <v>1</v>
      </c>
      <c r="L587" s="653">
        <v>3</v>
      </c>
      <c r="M587" s="654">
        <v>260.28000000000003</v>
      </c>
    </row>
    <row r="588" spans="1:13" ht="14.4" customHeight="1" x14ac:dyDescent="0.3">
      <c r="A588" s="649" t="s">
        <v>3652</v>
      </c>
      <c r="B588" s="650" t="s">
        <v>3452</v>
      </c>
      <c r="C588" s="650" t="s">
        <v>5160</v>
      </c>
      <c r="D588" s="650" t="s">
        <v>4490</v>
      </c>
      <c r="E588" s="650" t="s">
        <v>3454</v>
      </c>
      <c r="F588" s="653">
        <v>23</v>
      </c>
      <c r="G588" s="653">
        <v>6607.4299999999994</v>
      </c>
      <c r="H588" s="666">
        <v>1</v>
      </c>
      <c r="I588" s="653"/>
      <c r="J588" s="653"/>
      <c r="K588" s="666">
        <v>0</v>
      </c>
      <c r="L588" s="653">
        <v>23</v>
      </c>
      <c r="M588" s="654">
        <v>6607.4299999999994</v>
      </c>
    </row>
    <row r="589" spans="1:13" ht="14.4" customHeight="1" x14ac:dyDescent="0.3">
      <c r="A589" s="649" t="s">
        <v>3652</v>
      </c>
      <c r="B589" s="650" t="s">
        <v>3452</v>
      </c>
      <c r="C589" s="650" t="s">
        <v>2175</v>
      </c>
      <c r="D589" s="650" t="s">
        <v>3453</v>
      </c>
      <c r="E589" s="650" t="s">
        <v>3454</v>
      </c>
      <c r="F589" s="653"/>
      <c r="G589" s="653"/>
      <c r="H589" s="666">
        <v>0</v>
      </c>
      <c r="I589" s="653">
        <v>4</v>
      </c>
      <c r="J589" s="653">
        <v>1333.24</v>
      </c>
      <c r="K589" s="666">
        <v>1</v>
      </c>
      <c r="L589" s="653">
        <v>4</v>
      </c>
      <c r="M589" s="654">
        <v>1333.24</v>
      </c>
    </row>
    <row r="590" spans="1:13" ht="14.4" customHeight="1" x14ac:dyDescent="0.3">
      <c r="A590" s="649" t="s">
        <v>3652</v>
      </c>
      <c r="B590" s="650" t="s">
        <v>3452</v>
      </c>
      <c r="C590" s="650" t="s">
        <v>5163</v>
      </c>
      <c r="D590" s="650" t="s">
        <v>4490</v>
      </c>
      <c r="E590" s="650" t="s">
        <v>5162</v>
      </c>
      <c r="F590" s="653">
        <v>5</v>
      </c>
      <c r="G590" s="653">
        <v>784.30000000000007</v>
      </c>
      <c r="H590" s="666">
        <v>1</v>
      </c>
      <c r="I590" s="653"/>
      <c r="J590" s="653"/>
      <c r="K590" s="666">
        <v>0</v>
      </c>
      <c r="L590" s="653">
        <v>5</v>
      </c>
      <c r="M590" s="654">
        <v>784.30000000000007</v>
      </c>
    </row>
    <row r="591" spans="1:13" ht="14.4" customHeight="1" x14ac:dyDescent="0.3">
      <c r="A591" s="649" t="s">
        <v>3652</v>
      </c>
      <c r="B591" s="650" t="s">
        <v>3452</v>
      </c>
      <c r="C591" s="650" t="s">
        <v>5161</v>
      </c>
      <c r="D591" s="650" t="s">
        <v>4490</v>
      </c>
      <c r="E591" s="650" t="s">
        <v>5162</v>
      </c>
      <c r="F591" s="653">
        <v>1</v>
      </c>
      <c r="G591" s="653">
        <v>156.86000000000001</v>
      </c>
      <c r="H591" s="666">
        <v>1</v>
      </c>
      <c r="I591" s="653"/>
      <c r="J591" s="653"/>
      <c r="K591" s="666">
        <v>0</v>
      </c>
      <c r="L591" s="653">
        <v>1</v>
      </c>
      <c r="M591" s="654">
        <v>156.86000000000001</v>
      </c>
    </row>
    <row r="592" spans="1:13" ht="14.4" customHeight="1" x14ac:dyDescent="0.3">
      <c r="A592" s="649" t="s">
        <v>3652</v>
      </c>
      <c r="B592" s="650" t="s">
        <v>3457</v>
      </c>
      <c r="C592" s="650" t="s">
        <v>2252</v>
      </c>
      <c r="D592" s="650" t="s">
        <v>2253</v>
      </c>
      <c r="E592" s="650" t="s">
        <v>3458</v>
      </c>
      <c r="F592" s="653"/>
      <c r="G592" s="653"/>
      <c r="H592" s="666">
        <v>0</v>
      </c>
      <c r="I592" s="653">
        <v>3</v>
      </c>
      <c r="J592" s="653">
        <v>350.4</v>
      </c>
      <c r="K592" s="666">
        <v>1</v>
      </c>
      <c r="L592" s="653">
        <v>3</v>
      </c>
      <c r="M592" s="654">
        <v>350.4</v>
      </c>
    </row>
    <row r="593" spans="1:13" ht="14.4" customHeight="1" x14ac:dyDescent="0.3">
      <c r="A593" s="649" t="s">
        <v>3652</v>
      </c>
      <c r="B593" s="650" t="s">
        <v>3457</v>
      </c>
      <c r="C593" s="650" t="s">
        <v>4724</v>
      </c>
      <c r="D593" s="650" t="s">
        <v>2253</v>
      </c>
      <c r="E593" s="650" t="s">
        <v>4725</v>
      </c>
      <c r="F593" s="653"/>
      <c r="G593" s="653"/>
      <c r="H593" s="666"/>
      <c r="I593" s="653">
        <v>1</v>
      </c>
      <c r="J593" s="653">
        <v>0</v>
      </c>
      <c r="K593" s="666"/>
      <c r="L593" s="653">
        <v>1</v>
      </c>
      <c r="M593" s="654">
        <v>0</v>
      </c>
    </row>
    <row r="594" spans="1:13" ht="14.4" customHeight="1" x14ac:dyDescent="0.3">
      <c r="A594" s="649" t="s">
        <v>3652</v>
      </c>
      <c r="B594" s="650" t="s">
        <v>3566</v>
      </c>
      <c r="C594" s="650" t="s">
        <v>3073</v>
      </c>
      <c r="D594" s="650" t="s">
        <v>3074</v>
      </c>
      <c r="E594" s="650" t="s">
        <v>3567</v>
      </c>
      <c r="F594" s="653"/>
      <c r="G594" s="653"/>
      <c r="H594" s="666">
        <v>0</v>
      </c>
      <c r="I594" s="653">
        <v>2</v>
      </c>
      <c r="J594" s="653">
        <v>139.72</v>
      </c>
      <c r="K594" s="666">
        <v>1</v>
      </c>
      <c r="L594" s="653">
        <v>2</v>
      </c>
      <c r="M594" s="654">
        <v>139.72</v>
      </c>
    </row>
    <row r="595" spans="1:13" ht="14.4" customHeight="1" x14ac:dyDescent="0.3">
      <c r="A595" s="649" t="s">
        <v>3652</v>
      </c>
      <c r="B595" s="650" t="s">
        <v>5589</v>
      </c>
      <c r="C595" s="650" t="s">
        <v>4216</v>
      </c>
      <c r="D595" s="650" t="s">
        <v>4217</v>
      </c>
      <c r="E595" s="650" t="s">
        <v>2831</v>
      </c>
      <c r="F595" s="653"/>
      <c r="G595" s="653"/>
      <c r="H595" s="666">
        <v>0</v>
      </c>
      <c r="I595" s="653">
        <v>2</v>
      </c>
      <c r="J595" s="653">
        <v>20513.54</v>
      </c>
      <c r="K595" s="666">
        <v>1</v>
      </c>
      <c r="L595" s="653">
        <v>2</v>
      </c>
      <c r="M595" s="654">
        <v>20513.54</v>
      </c>
    </row>
    <row r="596" spans="1:13" ht="14.4" customHeight="1" x14ac:dyDescent="0.3">
      <c r="A596" s="649" t="s">
        <v>3652</v>
      </c>
      <c r="B596" s="650" t="s">
        <v>5589</v>
      </c>
      <c r="C596" s="650" t="s">
        <v>4218</v>
      </c>
      <c r="D596" s="650" t="s">
        <v>4217</v>
      </c>
      <c r="E596" s="650" t="s">
        <v>2831</v>
      </c>
      <c r="F596" s="653"/>
      <c r="G596" s="653"/>
      <c r="H596" s="666">
        <v>0</v>
      </c>
      <c r="I596" s="653">
        <v>3</v>
      </c>
      <c r="J596" s="653">
        <v>30770.31</v>
      </c>
      <c r="K596" s="666">
        <v>1</v>
      </c>
      <c r="L596" s="653">
        <v>3</v>
      </c>
      <c r="M596" s="654">
        <v>30770.31</v>
      </c>
    </row>
    <row r="597" spans="1:13" ht="14.4" customHeight="1" x14ac:dyDescent="0.3">
      <c r="A597" s="649" t="s">
        <v>3652</v>
      </c>
      <c r="B597" s="650" t="s">
        <v>5589</v>
      </c>
      <c r="C597" s="650" t="s">
        <v>5228</v>
      </c>
      <c r="D597" s="650" t="s">
        <v>4217</v>
      </c>
      <c r="E597" s="650" t="s">
        <v>3531</v>
      </c>
      <c r="F597" s="653"/>
      <c r="G597" s="653"/>
      <c r="H597" s="666"/>
      <c r="I597" s="653">
        <v>1</v>
      </c>
      <c r="J597" s="653">
        <v>0</v>
      </c>
      <c r="K597" s="666"/>
      <c r="L597" s="653">
        <v>1</v>
      </c>
      <c r="M597" s="654">
        <v>0</v>
      </c>
    </row>
    <row r="598" spans="1:13" ht="14.4" customHeight="1" x14ac:dyDescent="0.3">
      <c r="A598" s="649" t="s">
        <v>3652</v>
      </c>
      <c r="B598" s="650" t="s">
        <v>5589</v>
      </c>
      <c r="C598" s="650" t="s">
        <v>5225</v>
      </c>
      <c r="D598" s="650" t="s">
        <v>5226</v>
      </c>
      <c r="E598" s="650" t="s">
        <v>5227</v>
      </c>
      <c r="F598" s="653"/>
      <c r="G598" s="653"/>
      <c r="H598" s="666">
        <v>0</v>
      </c>
      <c r="I598" s="653">
        <v>1</v>
      </c>
      <c r="J598" s="653">
        <v>6154.06</v>
      </c>
      <c r="K598" s="666">
        <v>1</v>
      </c>
      <c r="L598" s="653">
        <v>1</v>
      </c>
      <c r="M598" s="654">
        <v>6154.06</v>
      </c>
    </row>
    <row r="599" spans="1:13" ht="14.4" customHeight="1" x14ac:dyDescent="0.3">
      <c r="A599" s="649" t="s">
        <v>3652</v>
      </c>
      <c r="B599" s="650" t="s">
        <v>3569</v>
      </c>
      <c r="C599" s="650" t="s">
        <v>4082</v>
      </c>
      <c r="D599" s="650" t="s">
        <v>3571</v>
      </c>
      <c r="E599" s="650" t="s">
        <v>2008</v>
      </c>
      <c r="F599" s="653"/>
      <c r="G599" s="653"/>
      <c r="H599" s="666">
        <v>0</v>
      </c>
      <c r="I599" s="653">
        <v>1</v>
      </c>
      <c r="J599" s="653">
        <v>154.4</v>
      </c>
      <c r="K599" s="666">
        <v>1</v>
      </c>
      <c r="L599" s="653">
        <v>1</v>
      </c>
      <c r="M599" s="654">
        <v>154.4</v>
      </c>
    </row>
    <row r="600" spans="1:13" ht="14.4" customHeight="1" x14ac:dyDescent="0.3">
      <c r="A600" s="649" t="s">
        <v>3652</v>
      </c>
      <c r="B600" s="650" t="s">
        <v>3569</v>
      </c>
      <c r="C600" s="650" t="s">
        <v>3003</v>
      </c>
      <c r="D600" s="650" t="s">
        <v>3571</v>
      </c>
      <c r="E600" s="650" t="s">
        <v>3572</v>
      </c>
      <c r="F600" s="653"/>
      <c r="G600" s="653"/>
      <c r="H600" s="666">
        <v>0</v>
      </c>
      <c r="I600" s="653">
        <v>13</v>
      </c>
      <c r="J600" s="653">
        <v>6690.8399999999992</v>
      </c>
      <c r="K600" s="666">
        <v>1</v>
      </c>
      <c r="L600" s="653">
        <v>13</v>
      </c>
      <c r="M600" s="654">
        <v>6690.8399999999992</v>
      </c>
    </row>
    <row r="601" spans="1:13" ht="14.4" customHeight="1" x14ac:dyDescent="0.3">
      <c r="A601" s="649" t="s">
        <v>3652</v>
      </c>
      <c r="B601" s="650" t="s">
        <v>3488</v>
      </c>
      <c r="C601" s="650" t="s">
        <v>3926</v>
      </c>
      <c r="D601" s="650" t="s">
        <v>3927</v>
      </c>
      <c r="E601" s="650" t="s">
        <v>3518</v>
      </c>
      <c r="F601" s="653"/>
      <c r="G601" s="653"/>
      <c r="H601" s="666">
        <v>0</v>
      </c>
      <c r="I601" s="653">
        <v>1</v>
      </c>
      <c r="J601" s="653">
        <v>216.29</v>
      </c>
      <c r="K601" s="666">
        <v>1</v>
      </c>
      <c r="L601" s="653">
        <v>1</v>
      </c>
      <c r="M601" s="654">
        <v>216.29</v>
      </c>
    </row>
    <row r="602" spans="1:13" ht="14.4" customHeight="1" x14ac:dyDescent="0.3">
      <c r="A602" s="649" t="s">
        <v>3652</v>
      </c>
      <c r="B602" s="650" t="s">
        <v>5590</v>
      </c>
      <c r="C602" s="650" t="s">
        <v>4171</v>
      </c>
      <c r="D602" s="650" t="s">
        <v>4172</v>
      </c>
      <c r="E602" s="650" t="s">
        <v>4173</v>
      </c>
      <c r="F602" s="653"/>
      <c r="G602" s="653"/>
      <c r="H602" s="666">
        <v>0</v>
      </c>
      <c r="I602" s="653">
        <v>3</v>
      </c>
      <c r="J602" s="653">
        <v>2413.7400000000002</v>
      </c>
      <c r="K602" s="666">
        <v>1</v>
      </c>
      <c r="L602" s="653">
        <v>3</v>
      </c>
      <c r="M602" s="654">
        <v>2413.7400000000002</v>
      </c>
    </row>
    <row r="603" spans="1:13" ht="14.4" customHeight="1" x14ac:dyDescent="0.3">
      <c r="A603" s="649" t="s">
        <v>3652</v>
      </c>
      <c r="B603" s="650" t="s">
        <v>5590</v>
      </c>
      <c r="C603" s="650" t="s">
        <v>4337</v>
      </c>
      <c r="D603" s="650" t="s">
        <v>4172</v>
      </c>
      <c r="E603" s="650" t="s">
        <v>4338</v>
      </c>
      <c r="F603" s="653"/>
      <c r="G603" s="653"/>
      <c r="H603" s="666">
        <v>0</v>
      </c>
      <c r="I603" s="653">
        <v>1</v>
      </c>
      <c r="J603" s="653">
        <v>2681.96</v>
      </c>
      <c r="K603" s="666">
        <v>1</v>
      </c>
      <c r="L603" s="653">
        <v>1</v>
      </c>
      <c r="M603" s="654">
        <v>2681.96</v>
      </c>
    </row>
    <row r="604" spans="1:13" ht="14.4" customHeight="1" x14ac:dyDescent="0.3">
      <c r="A604" s="649" t="s">
        <v>3652</v>
      </c>
      <c r="B604" s="650" t="s">
        <v>3489</v>
      </c>
      <c r="C604" s="650" t="s">
        <v>2121</v>
      </c>
      <c r="D604" s="650" t="s">
        <v>2122</v>
      </c>
      <c r="E604" s="650" t="s">
        <v>3490</v>
      </c>
      <c r="F604" s="653"/>
      <c r="G604" s="653"/>
      <c r="H604" s="666">
        <v>0</v>
      </c>
      <c r="I604" s="653">
        <v>133</v>
      </c>
      <c r="J604" s="653">
        <v>107009.14000000001</v>
      </c>
      <c r="K604" s="666">
        <v>1</v>
      </c>
      <c r="L604" s="653">
        <v>133</v>
      </c>
      <c r="M604" s="654">
        <v>107009.14000000001</v>
      </c>
    </row>
    <row r="605" spans="1:13" ht="14.4" customHeight="1" x14ac:dyDescent="0.3">
      <c r="A605" s="649" t="s">
        <v>3652</v>
      </c>
      <c r="B605" s="650" t="s">
        <v>5596</v>
      </c>
      <c r="C605" s="650" t="s">
        <v>4703</v>
      </c>
      <c r="D605" s="650" t="s">
        <v>4527</v>
      </c>
      <c r="E605" s="650" t="s">
        <v>4704</v>
      </c>
      <c r="F605" s="653"/>
      <c r="G605" s="653"/>
      <c r="H605" s="666">
        <v>0</v>
      </c>
      <c r="I605" s="653">
        <v>2</v>
      </c>
      <c r="J605" s="653">
        <v>4827.5200000000004</v>
      </c>
      <c r="K605" s="666">
        <v>1</v>
      </c>
      <c r="L605" s="653">
        <v>2</v>
      </c>
      <c r="M605" s="654">
        <v>4827.5200000000004</v>
      </c>
    </row>
    <row r="606" spans="1:13" ht="14.4" customHeight="1" x14ac:dyDescent="0.3">
      <c r="A606" s="649" t="s">
        <v>3652</v>
      </c>
      <c r="B606" s="650" t="s">
        <v>5591</v>
      </c>
      <c r="C606" s="650" t="s">
        <v>4205</v>
      </c>
      <c r="D606" s="650" t="s">
        <v>4206</v>
      </c>
      <c r="E606" s="650" t="s">
        <v>4207</v>
      </c>
      <c r="F606" s="653"/>
      <c r="G606" s="653"/>
      <c r="H606" s="666">
        <v>0</v>
      </c>
      <c r="I606" s="653">
        <v>6</v>
      </c>
      <c r="J606" s="653">
        <v>14699.34</v>
      </c>
      <c r="K606" s="666">
        <v>1</v>
      </c>
      <c r="L606" s="653">
        <v>6</v>
      </c>
      <c r="M606" s="654">
        <v>14699.34</v>
      </c>
    </row>
    <row r="607" spans="1:13" ht="14.4" customHeight="1" x14ac:dyDescent="0.3">
      <c r="A607" s="649" t="s">
        <v>3652</v>
      </c>
      <c r="B607" s="650" t="s">
        <v>3492</v>
      </c>
      <c r="C607" s="650" t="s">
        <v>1848</v>
      </c>
      <c r="D607" s="650" t="s">
        <v>1849</v>
      </c>
      <c r="E607" s="650" t="s">
        <v>1774</v>
      </c>
      <c r="F607" s="653"/>
      <c r="G607" s="653"/>
      <c r="H607" s="666">
        <v>0</v>
      </c>
      <c r="I607" s="653">
        <v>9</v>
      </c>
      <c r="J607" s="653">
        <v>869.67</v>
      </c>
      <c r="K607" s="666">
        <v>1</v>
      </c>
      <c r="L607" s="653">
        <v>9</v>
      </c>
      <c r="M607" s="654">
        <v>869.67</v>
      </c>
    </row>
    <row r="608" spans="1:13" ht="14.4" customHeight="1" x14ac:dyDescent="0.3">
      <c r="A608" s="649" t="s">
        <v>3652</v>
      </c>
      <c r="B608" s="650" t="s">
        <v>3492</v>
      </c>
      <c r="C608" s="650" t="s">
        <v>4605</v>
      </c>
      <c r="D608" s="650" t="s">
        <v>1849</v>
      </c>
      <c r="E608" s="650" t="s">
        <v>4606</v>
      </c>
      <c r="F608" s="653">
        <v>6</v>
      </c>
      <c r="G608" s="653">
        <v>0</v>
      </c>
      <c r="H608" s="666"/>
      <c r="I608" s="653"/>
      <c r="J608" s="653"/>
      <c r="K608" s="666"/>
      <c r="L608" s="653">
        <v>6</v>
      </c>
      <c r="M608" s="654">
        <v>0</v>
      </c>
    </row>
    <row r="609" spans="1:13" ht="14.4" customHeight="1" x14ac:dyDescent="0.3">
      <c r="A609" s="649" t="s">
        <v>3652</v>
      </c>
      <c r="B609" s="650" t="s">
        <v>3494</v>
      </c>
      <c r="C609" s="650" t="s">
        <v>1060</v>
      </c>
      <c r="D609" s="650" t="s">
        <v>1061</v>
      </c>
      <c r="E609" s="650" t="s">
        <v>1062</v>
      </c>
      <c r="F609" s="653"/>
      <c r="G609" s="653"/>
      <c r="H609" s="666">
        <v>0</v>
      </c>
      <c r="I609" s="653">
        <v>1</v>
      </c>
      <c r="J609" s="653">
        <v>95.25</v>
      </c>
      <c r="K609" s="666">
        <v>1</v>
      </c>
      <c r="L609" s="653">
        <v>1</v>
      </c>
      <c r="M609" s="654">
        <v>95.25</v>
      </c>
    </row>
    <row r="610" spans="1:13" ht="14.4" customHeight="1" x14ac:dyDescent="0.3">
      <c r="A610" s="649" t="s">
        <v>3652</v>
      </c>
      <c r="B610" s="650" t="s">
        <v>3494</v>
      </c>
      <c r="C610" s="650" t="s">
        <v>4166</v>
      </c>
      <c r="D610" s="650" t="s">
        <v>3849</v>
      </c>
      <c r="E610" s="650" t="s">
        <v>1062</v>
      </c>
      <c r="F610" s="653">
        <v>1</v>
      </c>
      <c r="G610" s="653">
        <v>95.25</v>
      </c>
      <c r="H610" s="666">
        <v>1</v>
      </c>
      <c r="I610" s="653"/>
      <c r="J610" s="653"/>
      <c r="K610" s="666">
        <v>0</v>
      </c>
      <c r="L610" s="653">
        <v>1</v>
      </c>
      <c r="M610" s="654">
        <v>95.25</v>
      </c>
    </row>
    <row r="611" spans="1:13" ht="14.4" customHeight="1" x14ac:dyDescent="0.3">
      <c r="A611" s="649" t="s">
        <v>3652</v>
      </c>
      <c r="B611" s="650" t="s">
        <v>3497</v>
      </c>
      <c r="C611" s="650" t="s">
        <v>1894</v>
      </c>
      <c r="D611" s="650" t="s">
        <v>1895</v>
      </c>
      <c r="E611" s="650" t="s">
        <v>3498</v>
      </c>
      <c r="F611" s="653"/>
      <c r="G611" s="653"/>
      <c r="H611" s="666">
        <v>0</v>
      </c>
      <c r="I611" s="653">
        <v>2</v>
      </c>
      <c r="J611" s="653">
        <v>294.72000000000003</v>
      </c>
      <c r="K611" s="666">
        <v>1</v>
      </c>
      <c r="L611" s="653">
        <v>2</v>
      </c>
      <c r="M611" s="654">
        <v>294.72000000000003</v>
      </c>
    </row>
    <row r="612" spans="1:13" ht="14.4" customHeight="1" x14ac:dyDescent="0.3">
      <c r="A612" s="649" t="s">
        <v>3652</v>
      </c>
      <c r="B612" s="650" t="s">
        <v>3497</v>
      </c>
      <c r="C612" s="650" t="s">
        <v>5306</v>
      </c>
      <c r="D612" s="650" t="s">
        <v>1895</v>
      </c>
      <c r="E612" s="650" t="s">
        <v>5307</v>
      </c>
      <c r="F612" s="653">
        <v>1</v>
      </c>
      <c r="G612" s="653">
        <v>0</v>
      </c>
      <c r="H612" s="666"/>
      <c r="I612" s="653"/>
      <c r="J612" s="653"/>
      <c r="K612" s="666"/>
      <c r="L612" s="653">
        <v>1</v>
      </c>
      <c r="M612" s="654">
        <v>0</v>
      </c>
    </row>
    <row r="613" spans="1:13" ht="14.4" customHeight="1" x14ac:dyDescent="0.3">
      <c r="A613" s="649" t="s">
        <v>3652</v>
      </c>
      <c r="B613" s="650" t="s">
        <v>3497</v>
      </c>
      <c r="C613" s="650" t="s">
        <v>4039</v>
      </c>
      <c r="D613" s="650" t="s">
        <v>1917</v>
      </c>
      <c r="E613" s="650" t="s">
        <v>4040</v>
      </c>
      <c r="F613" s="653"/>
      <c r="G613" s="653"/>
      <c r="H613" s="666">
        <v>0</v>
      </c>
      <c r="I613" s="653">
        <v>1</v>
      </c>
      <c r="J613" s="653">
        <v>163.72999999999999</v>
      </c>
      <c r="K613" s="666">
        <v>1</v>
      </c>
      <c r="L613" s="653">
        <v>1</v>
      </c>
      <c r="M613" s="654">
        <v>163.72999999999999</v>
      </c>
    </row>
    <row r="614" spans="1:13" ht="14.4" customHeight="1" x14ac:dyDescent="0.3">
      <c r="A614" s="649" t="s">
        <v>3652</v>
      </c>
      <c r="B614" s="650" t="s">
        <v>3497</v>
      </c>
      <c r="C614" s="650" t="s">
        <v>5308</v>
      </c>
      <c r="D614" s="650" t="s">
        <v>5309</v>
      </c>
      <c r="E614" s="650" t="s">
        <v>3753</v>
      </c>
      <c r="F614" s="653">
        <v>1</v>
      </c>
      <c r="G614" s="653">
        <v>0</v>
      </c>
      <c r="H614" s="666"/>
      <c r="I614" s="653"/>
      <c r="J614" s="653"/>
      <c r="K614" s="666"/>
      <c r="L614" s="653">
        <v>1</v>
      </c>
      <c r="M614" s="654">
        <v>0</v>
      </c>
    </row>
    <row r="615" spans="1:13" ht="14.4" customHeight="1" x14ac:dyDescent="0.3">
      <c r="A615" s="649" t="s">
        <v>3652</v>
      </c>
      <c r="B615" s="650" t="s">
        <v>3500</v>
      </c>
      <c r="C615" s="650" t="s">
        <v>1937</v>
      </c>
      <c r="D615" s="650" t="s">
        <v>3501</v>
      </c>
      <c r="E615" s="650" t="s">
        <v>3502</v>
      </c>
      <c r="F615" s="653"/>
      <c r="G615" s="653"/>
      <c r="H615" s="666">
        <v>0</v>
      </c>
      <c r="I615" s="653">
        <v>1</v>
      </c>
      <c r="J615" s="653">
        <v>443.52</v>
      </c>
      <c r="K615" s="666">
        <v>1</v>
      </c>
      <c r="L615" s="653">
        <v>1</v>
      </c>
      <c r="M615" s="654">
        <v>443.52</v>
      </c>
    </row>
    <row r="616" spans="1:13" ht="14.4" customHeight="1" x14ac:dyDescent="0.3">
      <c r="A616" s="649" t="s">
        <v>3652</v>
      </c>
      <c r="B616" s="650" t="s">
        <v>3575</v>
      </c>
      <c r="C616" s="650" t="s">
        <v>5241</v>
      </c>
      <c r="D616" s="650" t="s">
        <v>5242</v>
      </c>
      <c r="E616" s="650" t="s">
        <v>4361</v>
      </c>
      <c r="F616" s="653">
        <v>1</v>
      </c>
      <c r="G616" s="653">
        <v>1224.1500000000001</v>
      </c>
      <c r="H616" s="666">
        <v>1</v>
      </c>
      <c r="I616" s="653"/>
      <c r="J616" s="653"/>
      <c r="K616" s="666">
        <v>0</v>
      </c>
      <c r="L616" s="653">
        <v>1</v>
      </c>
      <c r="M616" s="654">
        <v>1224.1500000000001</v>
      </c>
    </row>
    <row r="617" spans="1:13" ht="14.4" customHeight="1" x14ac:dyDescent="0.3">
      <c r="A617" s="649" t="s">
        <v>3652</v>
      </c>
      <c r="B617" s="650" t="s">
        <v>3575</v>
      </c>
      <c r="C617" s="650" t="s">
        <v>5243</v>
      </c>
      <c r="D617" s="650" t="s">
        <v>5242</v>
      </c>
      <c r="E617" s="650" t="s">
        <v>5244</v>
      </c>
      <c r="F617" s="653">
        <v>1</v>
      </c>
      <c r="G617" s="653">
        <v>0</v>
      </c>
      <c r="H617" s="666"/>
      <c r="I617" s="653"/>
      <c r="J617" s="653"/>
      <c r="K617" s="666"/>
      <c r="L617" s="653">
        <v>1</v>
      </c>
      <c r="M617" s="654">
        <v>0</v>
      </c>
    </row>
    <row r="618" spans="1:13" ht="14.4" customHeight="1" x14ac:dyDescent="0.3">
      <c r="A618" s="649" t="s">
        <v>3652</v>
      </c>
      <c r="B618" s="650" t="s">
        <v>3576</v>
      </c>
      <c r="C618" s="650" t="s">
        <v>2959</v>
      </c>
      <c r="D618" s="650" t="s">
        <v>2936</v>
      </c>
      <c r="E618" s="650" t="s">
        <v>3578</v>
      </c>
      <c r="F618" s="653"/>
      <c r="G618" s="653"/>
      <c r="H618" s="666">
        <v>0</v>
      </c>
      <c r="I618" s="653">
        <v>3</v>
      </c>
      <c r="J618" s="653">
        <v>4033.9800000000005</v>
      </c>
      <c r="K618" s="666">
        <v>1</v>
      </c>
      <c r="L618" s="653">
        <v>3</v>
      </c>
      <c r="M618" s="654">
        <v>4033.9800000000005</v>
      </c>
    </row>
    <row r="619" spans="1:13" ht="14.4" customHeight="1" x14ac:dyDescent="0.3">
      <c r="A619" s="649" t="s">
        <v>3652</v>
      </c>
      <c r="B619" s="650" t="s">
        <v>3576</v>
      </c>
      <c r="C619" s="650" t="s">
        <v>4309</v>
      </c>
      <c r="D619" s="650" t="s">
        <v>2862</v>
      </c>
      <c r="E619" s="650" t="s">
        <v>4310</v>
      </c>
      <c r="F619" s="653"/>
      <c r="G619" s="653"/>
      <c r="H619" s="666">
        <v>0</v>
      </c>
      <c r="I619" s="653">
        <v>1</v>
      </c>
      <c r="J619" s="653">
        <v>1793.46</v>
      </c>
      <c r="K619" s="666">
        <v>1</v>
      </c>
      <c r="L619" s="653">
        <v>1</v>
      </c>
      <c r="M619" s="654">
        <v>1793.46</v>
      </c>
    </row>
    <row r="620" spans="1:13" ht="14.4" customHeight="1" x14ac:dyDescent="0.3">
      <c r="A620" s="649" t="s">
        <v>3652</v>
      </c>
      <c r="B620" s="650" t="s">
        <v>3503</v>
      </c>
      <c r="C620" s="650" t="s">
        <v>2028</v>
      </c>
      <c r="D620" s="650" t="s">
        <v>3508</v>
      </c>
      <c r="E620" s="650" t="s">
        <v>3509</v>
      </c>
      <c r="F620" s="653"/>
      <c r="G620" s="653"/>
      <c r="H620" s="666">
        <v>0</v>
      </c>
      <c r="I620" s="653">
        <v>6</v>
      </c>
      <c r="J620" s="653">
        <v>64.38</v>
      </c>
      <c r="K620" s="666">
        <v>1</v>
      </c>
      <c r="L620" s="653">
        <v>6</v>
      </c>
      <c r="M620" s="654">
        <v>64.38</v>
      </c>
    </row>
    <row r="621" spans="1:13" ht="14.4" customHeight="1" x14ac:dyDescent="0.3">
      <c r="A621" s="649" t="s">
        <v>3652</v>
      </c>
      <c r="B621" s="650" t="s">
        <v>3503</v>
      </c>
      <c r="C621" s="650" t="s">
        <v>4483</v>
      </c>
      <c r="D621" s="650" t="s">
        <v>4484</v>
      </c>
      <c r="E621" s="650" t="s">
        <v>3507</v>
      </c>
      <c r="F621" s="653">
        <v>26</v>
      </c>
      <c r="G621" s="653">
        <v>139.62</v>
      </c>
      <c r="H621" s="666">
        <v>1</v>
      </c>
      <c r="I621" s="653"/>
      <c r="J621" s="653"/>
      <c r="K621" s="666">
        <v>0</v>
      </c>
      <c r="L621" s="653">
        <v>26</v>
      </c>
      <c r="M621" s="654">
        <v>139.62</v>
      </c>
    </row>
    <row r="622" spans="1:13" ht="14.4" customHeight="1" x14ac:dyDescent="0.3">
      <c r="A622" s="649" t="s">
        <v>3652</v>
      </c>
      <c r="B622" s="650" t="s">
        <v>3510</v>
      </c>
      <c r="C622" s="650" t="s">
        <v>1856</v>
      </c>
      <c r="D622" s="650" t="s">
        <v>3511</v>
      </c>
      <c r="E622" s="650" t="s">
        <v>3512</v>
      </c>
      <c r="F622" s="653"/>
      <c r="G622" s="653"/>
      <c r="H622" s="666"/>
      <c r="I622" s="653">
        <v>2</v>
      </c>
      <c r="J622" s="653">
        <v>0</v>
      </c>
      <c r="K622" s="666"/>
      <c r="L622" s="653">
        <v>2</v>
      </c>
      <c r="M622" s="654">
        <v>0</v>
      </c>
    </row>
    <row r="623" spans="1:13" ht="14.4" customHeight="1" x14ac:dyDescent="0.3">
      <c r="A623" s="649" t="s">
        <v>3652</v>
      </c>
      <c r="B623" s="650" t="s">
        <v>3513</v>
      </c>
      <c r="C623" s="650" t="s">
        <v>4512</v>
      </c>
      <c r="D623" s="650" t="s">
        <v>2032</v>
      </c>
      <c r="E623" s="650" t="s">
        <v>612</v>
      </c>
      <c r="F623" s="653"/>
      <c r="G623" s="653"/>
      <c r="H623" s="666">
        <v>0</v>
      </c>
      <c r="I623" s="653">
        <v>3</v>
      </c>
      <c r="J623" s="653">
        <v>648.48</v>
      </c>
      <c r="K623" s="666">
        <v>1</v>
      </c>
      <c r="L623" s="653">
        <v>3</v>
      </c>
      <c r="M623" s="654">
        <v>648.48</v>
      </c>
    </row>
    <row r="624" spans="1:13" ht="14.4" customHeight="1" x14ac:dyDescent="0.3">
      <c r="A624" s="649" t="s">
        <v>3652</v>
      </c>
      <c r="B624" s="650" t="s">
        <v>3513</v>
      </c>
      <c r="C624" s="650" t="s">
        <v>5175</v>
      </c>
      <c r="D624" s="650" t="s">
        <v>2032</v>
      </c>
      <c r="E624" s="650" t="s">
        <v>2859</v>
      </c>
      <c r="F624" s="653"/>
      <c r="G624" s="653"/>
      <c r="H624" s="666">
        <v>0</v>
      </c>
      <c r="I624" s="653">
        <v>1</v>
      </c>
      <c r="J624" s="653">
        <v>432.32</v>
      </c>
      <c r="K624" s="666">
        <v>1</v>
      </c>
      <c r="L624" s="653">
        <v>1</v>
      </c>
      <c r="M624" s="654">
        <v>432.32</v>
      </c>
    </row>
    <row r="625" spans="1:13" ht="14.4" customHeight="1" x14ac:dyDescent="0.3">
      <c r="A625" s="649" t="s">
        <v>3652</v>
      </c>
      <c r="B625" s="650" t="s">
        <v>3513</v>
      </c>
      <c r="C625" s="650" t="s">
        <v>1980</v>
      </c>
      <c r="D625" s="650" t="s">
        <v>1981</v>
      </c>
      <c r="E625" s="650" t="s">
        <v>3514</v>
      </c>
      <c r="F625" s="653"/>
      <c r="G625" s="653"/>
      <c r="H625" s="666">
        <v>0</v>
      </c>
      <c r="I625" s="653">
        <v>4</v>
      </c>
      <c r="J625" s="653">
        <v>648.52</v>
      </c>
      <c r="K625" s="666">
        <v>1</v>
      </c>
      <c r="L625" s="653">
        <v>4</v>
      </c>
      <c r="M625" s="654">
        <v>648.52</v>
      </c>
    </row>
    <row r="626" spans="1:13" ht="14.4" customHeight="1" x14ac:dyDescent="0.3">
      <c r="A626" s="649" t="s">
        <v>3652</v>
      </c>
      <c r="B626" s="650" t="s">
        <v>3513</v>
      </c>
      <c r="C626" s="650" t="s">
        <v>2031</v>
      </c>
      <c r="D626" s="650" t="s">
        <v>2032</v>
      </c>
      <c r="E626" s="650" t="s">
        <v>3515</v>
      </c>
      <c r="F626" s="653"/>
      <c r="G626" s="653"/>
      <c r="H626" s="666">
        <v>0</v>
      </c>
      <c r="I626" s="653">
        <v>3</v>
      </c>
      <c r="J626" s="653">
        <v>648.48</v>
      </c>
      <c r="K626" s="666">
        <v>1</v>
      </c>
      <c r="L626" s="653">
        <v>3</v>
      </c>
      <c r="M626" s="654">
        <v>648.48</v>
      </c>
    </row>
    <row r="627" spans="1:13" ht="14.4" customHeight="1" x14ac:dyDescent="0.3">
      <c r="A627" s="649" t="s">
        <v>3652</v>
      </c>
      <c r="B627" s="650" t="s">
        <v>3513</v>
      </c>
      <c r="C627" s="650" t="s">
        <v>2858</v>
      </c>
      <c r="D627" s="650" t="s">
        <v>2032</v>
      </c>
      <c r="E627" s="650" t="s">
        <v>3585</v>
      </c>
      <c r="F627" s="653"/>
      <c r="G627" s="653"/>
      <c r="H627" s="666">
        <v>0</v>
      </c>
      <c r="I627" s="653">
        <v>2</v>
      </c>
      <c r="J627" s="653">
        <v>864.64</v>
      </c>
      <c r="K627" s="666">
        <v>1</v>
      </c>
      <c r="L627" s="653">
        <v>2</v>
      </c>
      <c r="M627" s="654">
        <v>864.64</v>
      </c>
    </row>
    <row r="628" spans="1:13" ht="14.4" customHeight="1" x14ac:dyDescent="0.3">
      <c r="A628" s="649" t="s">
        <v>3652</v>
      </c>
      <c r="B628" s="650" t="s">
        <v>3519</v>
      </c>
      <c r="C628" s="650" t="s">
        <v>2003</v>
      </c>
      <c r="D628" s="650" t="s">
        <v>2004</v>
      </c>
      <c r="E628" s="650" t="s">
        <v>1903</v>
      </c>
      <c r="F628" s="653"/>
      <c r="G628" s="653"/>
      <c r="H628" s="666">
        <v>0</v>
      </c>
      <c r="I628" s="653">
        <v>1</v>
      </c>
      <c r="J628" s="653">
        <v>232.44</v>
      </c>
      <c r="K628" s="666">
        <v>1</v>
      </c>
      <c r="L628" s="653">
        <v>1</v>
      </c>
      <c r="M628" s="654">
        <v>232.44</v>
      </c>
    </row>
    <row r="629" spans="1:13" ht="14.4" customHeight="1" x14ac:dyDescent="0.3">
      <c r="A629" s="649" t="s">
        <v>3652</v>
      </c>
      <c r="B629" s="650" t="s">
        <v>3588</v>
      </c>
      <c r="C629" s="650" t="s">
        <v>2974</v>
      </c>
      <c r="D629" s="650" t="s">
        <v>2314</v>
      </c>
      <c r="E629" s="650" t="s">
        <v>2975</v>
      </c>
      <c r="F629" s="653"/>
      <c r="G629" s="653"/>
      <c r="H629" s="666">
        <v>0</v>
      </c>
      <c r="I629" s="653">
        <v>1</v>
      </c>
      <c r="J629" s="653">
        <v>418.37</v>
      </c>
      <c r="K629" s="666">
        <v>1</v>
      </c>
      <c r="L629" s="653">
        <v>1</v>
      </c>
      <c r="M629" s="654">
        <v>418.37</v>
      </c>
    </row>
    <row r="630" spans="1:13" ht="14.4" customHeight="1" x14ac:dyDescent="0.3">
      <c r="A630" s="649" t="s">
        <v>3652</v>
      </c>
      <c r="B630" s="650" t="s">
        <v>3588</v>
      </c>
      <c r="C630" s="650" t="s">
        <v>4004</v>
      </c>
      <c r="D630" s="650" t="s">
        <v>4005</v>
      </c>
      <c r="E630" s="650" t="s">
        <v>4006</v>
      </c>
      <c r="F630" s="653"/>
      <c r="G630" s="653"/>
      <c r="H630" s="666">
        <v>0</v>
      </c>
      <c r="I630" s="653">
        <v>1</v>
      </c>
      <c r="J630" s="653">
        <v>185.9</v>
      </c>
      <c r="K630" s="666">
        <v>1</v>
      </c>
      <c r="L630" s="653">
        <v>1</v>
      </c>
      <c r="M630" s="654">
        <v>185.9</v>
      </c>
    </row>
    <row r="631" spans="1:13" ht="14.4" customHeight="1" x14ac:dyDescent="0.3">
      <c r="A631" s="649" t="s">
        <v>3652</v>
      </c>
      <c r="B631" s="650" t="s">
        <v>3588</v>
      </c>
      <c r="C631" s="650" t="s">
        <v>5256</v>
      </c>
      <c r="D631" s="650" t="s">
        <v>5257</v>
      </c>
      <c r="E631" s="650" t="s">
        <v>5258</v>
      </c>
      <c r="F631" s="653">
        <v>1</v>
      </c>
      <c r="G631" s="653">
        <v>220.06</v>
      </c>
      <c r="H631" s="666">
        <v>1</v>
      </c>
      <c r="I631" s="653"/>
      <c r="J631" s="653"/>
      <c r="K631" s="666">
        <v>0</v>
      </c>
      <c r="L631" s="653">
        <v>1</v>
      </c>
      <c r="M631" s="654">
        <v>220.06</v>
      </c>
    </row>
    <row r="632" spans="1:13" ht="14.4" customHeight="1" x14ac:dyDescent="0.3">
      <c r="A632" s="649" t="s">
        <v>3652</v>
      </c>
      <c r="B632" s="650" t="s">
        <v>3590</v>
      </c>
      <c r="C632" s="650" t="s">
        <v>1248</v>
      </c>
      <c r="D632" s="650" t="s">
        <v>2953</v>
      </c>
      <c r="E632" s="650" t="s">
        <v>2954</v>
      </c>
      <c r="F632" s="653"/>
      <c r="G632" s="653"/>
      <c r="H632" s="666">
        <v>0</v>
      </c>
      <c r="I632" s="653">
        <v>7</v>
      </c>
      <c r="J632" s="653">
        <v>963.2</v>
      </c>
      <c r="K632" s="666">
        <v>1</v>
      </c>
      <c r="L632" s="653">
        <v>7</v>
      </c>
      <c r="M632" s="654">
        <v>963.2</v>
      </c>
    </row>
    <row r="633" spans="1:13" ht="14.4" customHeight="1" x14ac:dyDescent="0.3">
      <c r="A633" s="649" t="s">
        <v>3652</v>
      </c>
      <c r="B633" s="650" t="s">
        <v>3522</v>
      </c>
      <c r="C633" s="650" t="s">
        <v>5172</v>
      </c>
      <c r="D633" s="650" t="s">
        <v>5173</v>
      </c>
      <c r="E633" s="650" t="s">
        <v>1903</v>
      </c>
      <c r="F633" s="653">
        <v>1</v>
      </c>
      <c r="G633" s="653">
        <v>0</v>
      </c>
      <c r="H633" s="666"/>
      <c r="I633" s="653"/>
      <c r="J633" s="653"/>
      <c r="K633" s="666"/>
      <c r="L633" s="653">
        <v>1</v>
      </c>
      <c r="M633" s="654">
        <v>0</v>
      </c>
    </row>
    <row r="634" spans="1:13" ht="14.4" customHeight="1" x14ac:dyDescent="0.3">
      <c r="A634" s="649" t="s">
        <v>3652</v>
      </c>
      <c r="B634" s="650" t="s">
        <v>3522</v>
      </c>
      <c r="C634" s="650" t="s">
        <v>2843</v>
      </c>
      <c r="D634" s="650" t="s">
        <v>1934</v>
      </c>
      <c r="E634" s="650" t="s">
        <v>3592</v>
      </c>
      <c r="F634" s="653"/>
      <c r="G634" s="653"/>
      <c r="H634" s="666">
        <v>0</v>
      </c>
      <c r="I634" s="653">
        <v>1</v>
      </c>
      <c r="J634" s="653">
        <v>275.48</v>
      </c>
      <c r="K634" s="666">
        <v>1</v>
      </c>
      <c r="L634" s="653">
        <v>1</v>
      </c>
      <c r="M634" s="654">
        <v>275.48</v>
      </c>
    </row>
    <row r="635" spans="1:13" ht="14.4" customHeight="1" x14ac:dyDescent="0.3">
      <c r="A635" s="649" t="s">
        <v>3652</v>
      </c>
      <c r="B635" s="650" t="s">
        <v>3522</v>
      </c>
      <c r="C635" s="650" t="s">
        <v>1933</v>
      </c>
      <c r="D635" s="650" t="s">
        <v>1934</v>
      </c>
      <c r="E635" s="650" t="s">
        <v>1903</v>
      </c>
      <c r="F635" s="653"/>
      <c r="G635" s="653"/>
      <c r="H635" s="666">
        <v>0</v>
      </c>
      <c r="I635" s="653">
        <v>14</v>
      </c>
      <c r="J635" s="653">
        <v>1758.0800000000002</v>
      </c>
      <c r="K635" s="666">
        <v>1</v>
      </c>
      <c r="L635" s="653">
        <v>14</v>
      </c>
      <c r="M635" s="654">
        <v>1758.0800000000002</v>
      </c>
    </row>
    <row r="636" spans="1:13" ht="14.4" customHeight="1" x14ac:dyDescent="0.3">
      <c r="A636" s="649" t="s">
        <v>3652</v>
      </c>
      <c r="B636" s="650" t="s">
        <v>3594</v>
      </c>
      <c r="C636" s="650" t="s">
        <v>5251</v>
      </c>
      <c r="D636" s="650" t="s">
        <v>5252</v>
      </c>
      <c r="E636" s="650" t="s">
        <v>4979</v>
      </c>
      <c r="F636" s="653">
        <v>1</v>
      </c>
      <c r="G636" s="653">
        <v>237.65</v>
      </c>
      <c r="H636" s="666">
        <v>1</v>
      </c>
      <c r="I636" s="653"/>
      <c r="J636" s="653"/>
      <c r="K636" s="666">
        <v>0</v>
      </c>
      <c r="L636" s="653">
        <v>1</v>
      </c>
      <c r="M636" s="654">
        <v>237.65</v>
      </c>
    </row>
    <row r="637" spans="1:13" ht="14.4" customHeight="1" x14ac:dyDescent="0.3">
      <c r="A637" s="649" t="s">
        <v>3653</v>
      </c>
      <c r="B637" s="650" t="s">
        <v>3489</v>
      </c>
      <c r="C637" s="650" t="s">
        <v>2121</v>
      </c>
      <c r="D637" s="650" t="s">
        <v>2122</v>
      </c>
      <c r="E637" s="650" t="s">
        <v>3490</v>
      </c>
      <c r="F637" s="653"/>
      <c r="G637" s="653"/>
      <c r="H637" s="666">
        <v>0</v>
      </c>
      <c r="I637" s="653">
        <v>9</v>
      </c>
      <c r="J637" s="653">
        <v>7241.2200000000012</v>
      </c>
      <c r="K637" s="666">
        <v>1</v>
      </c>
      <c r="L637" s="653">
        <v>9</v>
      </c>
      <c r="M637" s="654">
        <v>7241.2200000000012</v>
      </c>
    </row>
    <row r="638" spans="1:13" ht="14.4" customHeight="1" x14ac:dyDescent="0.3">
      <c r="A638" s="649" t="s">
        <v>3654</v>
      </c>
      <c r="B638" s="650" t="s">
        <v>3417</v>
      </c>
      <c r="C638" s="650" t="s">
        <v>2024</v>
      </c>
      <c r="D638" s="650" t="s">
        <v>2025</v>
      </c>
      <c r="E638" s="650" t="s">
        <v>2026</v>
      </c>
      <c r="F638" s="653"/>
      <c r="G638" s="653"/>
      <c r="H638" s="666">
        <v>0</v>
      </c>
      <c r="I638" s="653">
        <v>49</v>
      </c>
      <c r="J638" s="653">
        <v>24372.6</v>
      </c>
      <c r="K638" s="666">
        <v>1</v>
      </c>
      <c r="L638" s="653">
        <v>49</v>
      </c>
      <c r="M638" s="654">
        <v>24372.6</v>
      </c>
    </row>
    <row r="639" spans="1:13" ht="14.4" customHeight="1" x14ac:dyDescent="0.3">
      <c r="A639" s="649" t="s">
        <v>3654</v>
      </c>
      <c r="B639" s="650" t="s">
        <v>3417</v>
      </c>
      <c r="C639" s="650" t="s">
        <v>2042</v>
      </c>
      <c r="D639" s="650" t="s">
        <v>2043</v>
      </c>
      <c r="E639" s="650" t="s">
        <v>3418</v>
      </c>
      <c r="F639" s="653"/>
      <c r="G639" s="653"/>
      <c r="H639" s="666">
        <v>0</v>
      </c>
      <c r="I639" s="653">
        <v>7</v>
      </c>
      <c r="J639" s="653">
        <v>9517.27</v>
      </c>
      <c r="K639" s="666">
        <v>1</v>
      </c>
      <c r="L639" s="653">
        <v>7</v>
      </c>
      <c r="M639" s="654">
        <v>9517.27</v>
      </c>
    </row>
    <row r="640" spans="1:13" ht="14.4" customHeight="1" x14ac:dyDescent="0.3">
      <c r="A640" s="649" t="s">
        <v>3654</v>
      </c>
      <c r="B640" s="650" t="s">
        <v>3421</v>
      </c>
      <c r="C640" s="650" t="s">
        <v>1984</v>
      </c>
      <c r="D640" s="650" t="s">
        <v>1985</v>
      </c>
      <c r="E640" s="650" t="s">
        <v>1986</v>
      </c>
      <c r="F640" s="653"/>
      <c r="G640" s="653"/>
      <c r="H640" s="666"/>
      <c r="I640" s="653">
        <v>2</v>
      </c>
      <c r="J640" s="653">
        <v>0</v>
      </c>
      <c r="K640" s="666"/>
      <c r="L640" s="653">
        <v>2</v>
      </c>
      <c r="M640" s="654">
        <v>0</v>
      </c>
    </row>
    <row r="641" spans="1:13" ht="14.4" customHeight="1" x14ac:dyDescent="0.3">
      <c r="A641" s="649" t="s">
        <v>3654</v>
      </c>
      <c r="B641" s="650" t="s">
        <v>3427</v>
      </c>
      <c r="C641" s="650" t="s">
        <v>2021</v>
      </c>
      <c r="D641" s="650" t="s">
        <v>2018</v>
      </c>
      <c r="E641" s="650" t="s">
        <v>2022</v>
      </c>
      <c r="F641" s="653"/>
      <c r="G641" s="653"/>
      <c r="H641" s="666">
        <v>0</v>
      </c>
      <c r="I641" s="653">
        <v>24</v>
      </c>
      <c r="J641" s="653">
        <v>15006.96</v>
      </c>
      <c r="K641" s="666">
        <v>1</v>
      </c>
      <c r="L641" s="653">
        <v>24</v>
      </c>
      <c r="M641" s="654">
        <v>15006.96</v>
      </c>
    </row>
    <row r="642" spans="1:13" ht="14.4" customHeight="1" x14ac:dyDescent="0.3">
      <c r="A642" s="649" t="s">
        <v>3654</v>
      </c>
      <c r="B642" s="650" t="s">
        <v>3427</v>
      </c>
      <c r="C642" s="650" t="s">
        <v>1927</v>
      </c>
      <c r="D642" s="650" t="s">
        <v>1924</v>
      </c>
      <c r="E642" s="650" t="s">
        <v>2869</v>
      </c>
      <c r="F642" s="653"/>
      <c r="G642" s="653"/>
      <c r="H642" s="666">
        <v>0</v>
      </c>
      <c r="I642" s="653">
        <v>2</v>
      </c>
      <c r="J642" s="653">
        <v>4665.84</v>
      </c>
      <c r="K642" s="666">
        <v>1</v>
      </c>
      <c r="L642" s="653">
        <v>2</v>
      </c>
      <c r="M642" s="654">
        <v>4665.84</v>
      </c>
    </row>
    <row r="643" spans="1:13" ht="14.4" customHeight="1" x14ac:dyDescent="0.3">
      <c r="A643" s="649" t="s">
        <v>3654</v>
      </c>
      <c r="B643" s="650" t="s">
        <v>3429</v>
      </c>
      <c r="C643" s="650" t="s">
        <v>1898</v>
      </c>
      <c r="D643" s="650" t="s">
        <v>1899</v>
      </c>
      <c r="E643" s="650" t="s">
        <v>1035</v>
      </c>
      <c r="F643" s="653"/>
      <c r="G643" s="653"/>
      <c r="H643" s="666">
        <v>0</v>
      </c>
      <c r="I643" s="653">
        <v>2</v>
      </c>
      <c r="J643" s="653">
        <v>89.78</v>
      </c>
      <c r="K643" s="666">
        <v>1</v>
      </c>
      <c r="L643" s="653">
        <v>2</v>
      </c>
      <c r="M643" s="654">
        <v>89.78</v>
      </c>
    </row>
    <row r="644" spans="1:13" ht="14.4" customHeight="1" x14ac:dyDescent="0.3">
      <c r="A644" s="649" t="s">
        <v>3654</v>
      </c>
      <c r="B644" s="650" t="s">
        <v>3433</v>
      </c>
      <c r="C644" s="650" t="s">
        <v>1992</v>
      </c>
      <c r="D644" s="650" t="s">
        <v>3434</v>
      </c>
      <c r="E644" s="650" t="s">
        <v>2533</v>
      </c>
      <c r="F644" s="653"/>
      <c r="G644" s="653"/>
      <c r="H644" s="666">
        <v>0</v>
      </c>
      <c r="I644" s="653">
        <v>3</v>
      </c>
      <c r="J644" s="653">
        <v>61.349999999999994</v>
      </c>
      <c r="K644" s="666">
        <v>1</v>
      </c>
      <c r="L644" s="653">
        <v>3</v>
      </c>
      <c r="M644" s="654">
        <v>61.349999999999994</v>
      </c>
    </row>
    <row r="645" spans="1:13" ht="14.4" customHeight="1" x14ac:dyDescent="0.3">
      <c r="A645" s="649" t="s">
        <v>3654</v>
      </c>
      <c r="B645" s="650" t="s">
        <v>3440</v>
      </c>
      <c r="C645" s="650" t="s">
        <v>5356</v>
      </c>
      <c r="D645" s="650" t="s">
        <v>1960</v>
      </c>
      <c r="E645" s="650" t="s">
        <v>4237</v>
      </c>
      <c r="F645" s="653"/>
      <c r="G645" s="653"/>
      <c r="H645" s="666">
        <v>0</v>
      </c>
      <c r="I645" s="653">
        <v>1</v>
      </c>
      <c r="J645" s="653">
        <v>215.56</v>
      </c>
      <c r="K645" s="666">
        <v>1</v>
      </c>
      <c r="L645" s="653">
        <v>1</v>
      </c>
      <c r="M645" s="654">
        <v>215.56</v>
      </c>
    </row>
    <row r="646" spans="1:13" ht="14.4" customHeight="1" x14ac:dyDescent="0.3">
      <c r="A646" s="649" t="s">
        <v>3654</v>
      </c>
      <c r="B646" s="650" t="s">
        <v>3442</v>
      </c>
      <c r="C646" s="650" t="s">
        <v>5357</v>
      </c>
      <c r="D646" s="650" t="s">
        <v>5358</v>
      </c>
      <c r="E646" s="650" t="s">
        <v>5359</v>
      </c>
      <c r="F646" s="653">
        <v>1</v>
      </c>
      <c r="G646" s="653">
        <v>75.91</v>
      </c>
      <c r="H646" s="666">
        <v>1</v>
      </c>
      <c r="I646" s="653"/>
      <c r="J646" s="653"/>
      <c r="K646" s="666">
        <v>0</v>
      </c>
      <c r="L646" s="653">
        <v>1</v>
      </c>
      <c r="M646" s="654">
        <v>75.91</v>
      </c>
    </row>
    <row r="647" spans="1:13" ht="14.4" customHeight="1" x14ac:dyDescent="0.3">
      <c r="A647" s="649" t="s">
        <v>3654</v>
      </c>
      <c r="B647" s="650" t="s">
        <v>5608</v>
      </c>
      <c r="C647" s="650" t="s">
        <v>5337</v>
      </c>
      <c r="D647" s="650" t="s">
        <v>5338</v>
      </c>
      <c r="E647" s="650" t="s">
        <v>1211</v>
      </c>
      <c r="F647" s="653"/>
      <c r="G647" s="653"/>
      <c r="H647" s="666"/>
      <c r="I647" s="653">
        <v>1</v>
      </c>
      <c r="J647" s="653">
        <v>0</v>
      </c>
      <c r="K647" s="666"/>
      <c r="L647" s="653">
        <v>1</v>
      </c>
      <c r="M647" s="654">
        <v>0</v>
      </c>
    </row>
    <row r="648" spans="1:13" ht="14.4" customHeight="1" x14ac:dyDescent="0.3">
      <c r="A648" s="649" t="s">
        <v>3654</v>
      </c>
      <c r="B648" s="650" t="s">
        <v>3446</v>
      </c>
      <c r="C648" s="650" t="s">
        <v>5369</v>
      </c>
      <c r="D648" s="650" t="s">
        <v>5370</v>
      </c>
      <c r="E648" s="650" t="s">
        <v>2940</v>
      </c>
      <c r="F648" s="653">
        <v>1</v>
      </c>
      <c r="G648" s="653">
        <v>492.45</v>
      </c>
      <c r="H648" s="666">
        <v>1</v>
      </c>
      <c r="I648" s="653"/>
      <c r="J648" s="653"/>
      <c r="K648" s="666">
        <v>0</v>
      </c>
      <c r="L648" s="653">
        <v>1</v>
      </c>
      <c r="M648" s="654">
        <v>492.45</v>
      </c>
    </row>
    <row r="649" spans="1:13" ht="14.4" customHeight="1" x14ac:dyDescent="0.3">
      <c r="A649" s="649" t="s">
        <v>3654</v>
      </c>
      <c r="B649" s="650" t="s">
        <v>3452</v>
      </c>
      <c r="C649" s="650" t="s">
        <v>2175</v>
      </c>
      <c r="D649" s="650" t="s">
        <v>3453</v>
      </c>
      <c r="E649" s="650" t="s">
        <v>3454</v>
      </c>
      <c r="F649" s="653"/>
      <c r="G649" s="653"/>
      <c r="H649" s="666">
        <v>0</v>
      </c>
      <c r="I649" s="653">
        <v>2</v>
      </c>
      <c r="J649" s="653">
        <v>313.72000000000003</v>
      </c>
      <c r="K649" s="666">
        <v>1</v>
      </c>
      <c r="L649" s="653">
        <v>2</v>
      </c>
      <c r="M649" s="654">
        <v>313.72000000000003</v>
      </c>
    </row>
    <row r="650" spans="1:13" ht="14.4" customHeight="1" x14ac:dyDescent="0.3">
      <c r="A650" s="649" t="s">
        <v>3654</v>
      </c>
      <c r="B650" s="650" t="s">
        <v>3466</v>
      </c>
      <c r="C650" s="650" t="s">
        <v>5343</v>
      </c>
      <c r="D650" s="650" t="s">
        <v>3078</v>
      </c>
      <c r="E650" s="650" t="s">
        <v>5344</v>
      </c>
      <c r="F650" s="653"/>
      <c r="G650" s="653"/>
      <c r="H650" s="666">
        <v>0</v>
      </c>
      <c r="I650" s="653">
        <v>1</v>
      </c>
      <c r="J650" s="653">
        <v>782.22</v>
      </c>
      <c r="K650" s="666">
        <v>1</v>
      </c>
      <c r="L650" s="653">
        <v>1</v>
      </c>
      <c r="M650" s="654">
        <v>782.22</v>
      </c>
    </row>
    <row r="651" spans="1:13" ht="14.4" customHeight="1" x14ac:dyDescent="0.3">
      <c r="A651" s="649" t="s">
        <v>3654</v>
      </c>
      <c r="B651" s="650" t="s">
        <v>3569</v>
      </c>
      <c r="C651" s="650" t="s">
        <v>3003</v>
      </c>
      <c r="D651" s="650" t="s">
        <v>3571</v>
      </c>
      <c r="E651" s="650" t="s">
        <v>3572</v>
      </c>
      <c r="F651" s="653"/>
      <c r="G651" s="653"/>
      <c r="H651" s="666">
        <v>0</v>
      </c>
      <c r="I651" s="653">
        <v>51</v>
      </c>
      <c r="J651" s="653">
        <v>26248.68</v>
      </c>
      <c r="K651" s="666">
        <v>1</v>
      </c>
      <c r="L651" s="653">
        <v>51</v>
      </c>
      <c r="M651" s="654">
        <v>26248.68</v>
      </c>
    </row>
    <row r="652" spans="1:13" ht="14.4" customHeight="1" x14ac:dyDescent="0.3">
      <c r="A652" s="649" t="s">
        <v>3654</v>
      </c>
      <c r="B652" s="650" t="s">
        <v>5590</v>
      </c>
      <c r="C652" s="650" t="s">
        <v>4337</v>
      </c>
      <c r="D652" s="650" t="s">
        <v>4172</v>
      </c>
      <c r="E652" s="650" t="s">
        <v>4338</v>
      </c>
      <c r="F652" s="653"/>
      <c r="G652" s="653"/>
      <c r="H652" s="666">
        <v>0</v>
      </c>
      <c r="I652" s="653">
        <v>2</v>
      </c>
      <c r="J652" s="653">
        <v>2681.96</v>
      </c>
      <c r="K652" s="666">
        <v>1</v>
      </c>
      <c r="L652" s="653">
        <v>2</v>
      </c>
      <c r="M652" s="654">
        <v>2681.96</v>
      </c>
    </row>
    <row r="653" spans="1:13" ht="14.4" customHeight="1" x14ac:dyDescent="0.3">
      <c r="A653" s="649" t="s">
        <v>3654</v>
      </c>
      <c r="B653" s="650" t="s">
        <v>3489</v>
      </c>
      <c r="C653" s="650" t="s">
        <v>2121</v>
      </c>
      <c r="D653" s="650" t="s">
        <v>2122</v>
      </c>
      <c r="E653" s="650" t="s">
        <v>3490</v>
      </c>
      <c r="F653" s="653"/>
      <c r="G653" s="653"/>
      <c r="H653" s="666">
        <v>0</v>
      </c>
      <c r="I653" s="653">
        <v>216</v>
      </c>
      <c r="J653" s="653">
        <v>173789.28000000003</v>
      </c>
      <c r="K653" s="666">
        <v>1</v>
      </c>
      <c r="L653" s="653">
        <v>216</v>
      </c>
      <c r="M653" s="654">
        <v>173789.28000000003</v>
      </c>
    </row>
    <row r="654" spans="1:13" ht="14.4" customHeight="1" x14ac:dyDescent="0.3">
      <c r="A654" s="649" t="s">
        <v>3654</v>
      </c>
      <c r="B654" s="650" t="s">
        <v>5596</v>
      </c>
      <c r="C654" s="650" t="s">
        <v>4703</v>
      </c>
      <c r="D654" s="650" t="s">
        <v>4527</v>
      </c>
      <c r="E654" s="650" t="s">
        <v>4704</v>
      </c>
      <c r="F654" s="653"/>
      <c r="G654" s="653"/>
      <c r="H654" s="666">
        <v>0</v>
      </c>
      <c r="I654" s="653">
        <v>1</v>
      </c>
      <c r="J654" s="653">
        <v>2413.7600000000002</v>
      </c>
      <c r="K654" s="666">
        <v>1</v>
      </c>
      <c r="L654" s="653">
        <v>1</v>
      </c>
      <c r="M654" s="654">
        <v>2413.7600000000002</v>
      </c>
    </row>
    <row r="655" spans="1:13" ht="14.4" customHeight="1" x14ac:dyDescent="0.3">
      <c r="A655" s="649" t="s">
        <v>3654</v>
      </c>
      <c r="B655" s="650" t="s">
        <v>5591</v>
      </c>
      <c r="C655" s="650" t="s">
        <v>4205</v>
      </c>
      <c r="D655" s="650" t="s">
        <v>4206</v>
      </c>
      <c r="E655" s="650" t="s">
        <v>4207</v>
      </c>
      <c r="F655" s="653"/>
      <c r="G655" s="653"/>
      <c r="H655" s="666">
        <v>0</v>
      </c>
      <c r="I655" s="653">
        <v>42</v>
      </c>
      <c r="J655" s="653">
        <v>98965.37</v>
      </c>
      <c r="K655" s="666">
        <v>1</v>
      </c>
      <c r="L655" s="653">
        <v>42</v>
      </c>
      <c r="M655" s="654">
        <v>98965.37</v>
      </c>
    </row>
    <row r="656" spans="1:13" ht="14.4" customHeight="1" x14ac:dyDescent="0.3">
      <c r="A656" s="649" t="s">
        <v>3654</v>
      </c>
      <c r="B656" s="650" t="s">
        <v>3494</v>
      </c>
      <c r="C656" s="650" t="s">
        <v>1060</v>
      </c>
      <c r="D656" s="650" t="s">
        <v>1061</v>
      </c>
      <c r="E656" s="650" t="s">
        <v>1062</v>
      </c>
      <c r="F656" s="653"/>
      <c r="G656" s="653"/>
      <c r="H656" s="666">
        <v>0</v>
      </c>
      <c r="I656" s="653">
        <v>1</v>
      </c>
      <c r="J656" s="653">
        <v>95.25</v>
      </c>
      <c r="K656" s="666">
        <v>1</v>
      </c>
      <c r="L656" s="653">
        <v>1</v>
      </c>
      <c r="M656" s="654">
        <v>95.25</v>
      </c>
    </row>
    <row r="657" spans="1:13" ht="14.4" customHeight="1" x14ac:dyDescent="0.3">
      <c r="A657" s="649" t="s">
        <v>3654</v>
      </c>
      <c r="B657" s="650" t="s">
        <v>3497</v>
      </c>
      <c r="C657" s="650" t="s">
        <v>1878</v>
      </c>
      <c r="D657" s="650" t="s">
        <v>1879</v>
      </c>
      <c r="E657" s="650" t="s">
        <v>1880</v>
      </c>
      <c r="F657" s="653"/>
      <c r="G657" s="653"/>
      <c r="H657" s="666">
        <v>0</v>
      </c>
      <c r="I657" s="653">
        <v>1</v>
      </c>
      <c r="J657" s="653">
        <v>32.74</v>
      </c>
      <c r="K657" s="666">
        <v>1</v>
      </c>
      <c r="L657" s="653">
        <v>1</v>
      </c>
      <c r="M657" s="654">
        <v>32.74</v>
      </c>
    </row>
    <row r="658" spans="1:13" ht="14.4" customHeight="1" x14ac:dyDescent="0.3">
      <c r="A658" s="649" t="s">
        <v>3654</v>
      </c>
      <c r="B658" s="650" t="s">
        <v>3497</v>
      </c>
      <c r="C658" s="650" t="s">
        <v>4163</v>
      </c>
      <c r="D658" s="650" t="s">
        <v>1895</v>
      </c>
      <c r="E658" s="650" t="s">
        <v>4164</v>
      </c>
      <c r="F658" s="653"/>
      <c r="G658" s="653"/>
      <c r="H658" s="666">
        <v>0</v>
      </c>
      <c r="I658" s="653">
        <v>2</v>
      </c>
      <c r="J658" s="653">
        <v>98.24</v>
      </c>
      <c r="K658" s="666">
        <v>1</v>
      </c>
      <c r="L658" s="653">
        <v>2</v>
      </c>
      <c r="M658" s="654">
        <v>98.24</v>
      </c>
    </row>
    <row r="659" spans="1:13" ht="14.4" customHeight="1" x14ac:dyDescent="0.3">
      <c r="A659" s="649" t="s">
        <v>3654</v>
      </c>
      <c r="B659" s="650" t="s">
        <v>3497</v>
      </c>
      <c r="C659" s="650" t="s">
        <v>1920</v>
      </c>
      <c r="D659" s="650" t="s">
        <v>1917</v>
      </c>
      <c r="E659" s="650" t="s">
        <v>2826</v>
      </c>
      <c r="F659" s="653"/>
      <c r="G659" s="653"/>
      <c r="H659" s="666">
        <v>0</v>
      </c>
      <c r="I659" s="653">
        <v>2</v>
      </c>
      <c r="J659" s="653">
        <v>196.46</v>
      </c>
      <c r="K659" s="666">
        <v>1</v>
      </c>
      <c r="L659" s="653">
        <v>2</v>
      </c>
      <c r="M659" s="654">
        <v>196.46</v>
      </c>
    </row>
    <row r="660" spans="1:13" ht="14.4" customHeight="1" x14ac:dyDescent="0.3">
      <c r="A660" s="649" t="s">
        <v>3654</v>
      </c>
      <c r="B660" s="650" t="s">
        <v>3497</v>
      </c>
      <c r="C660" s="650" t="s">
        <v>4039</v>
      </c>
      <c r="D660" s="650" t="s">
        <v>1917</v>
      </c>
      <c r="E660" s="650" t="s">
        <v>4040</v>
      </c>
      <c r="F660" s="653"/>
      <c r="G660" s="653"/>
      <c r="H660" s="666">
        <v>0</v>
      </c>
      <c r="I660" s="653">
        <v>1</v>
      </c>
      <c r="J660" s="653">
        <v>163.72999999999999</v>
      </c>
      <c r="K660" s="666">
        <v>1</v>
      </c>
      <c r="L660" s="653">
        <v>1</v>
      </c>
      <c r="M660" s="654">
        <v>163.72999999999999</v>
      </c>
    </row>
    <row r="661" spans="1:13" ht="14.4" customHeight="1" x14ac:dyDescent="0.3">
      <c r="A661" s="649" t="s">
        <v>3654</v>
      </c>
      <c r="B661" s="650" t="s">
        <v>3503</v>
      </c>
      <c r="C661" s="650" t="s">
        <v>2028</v>
      </c>
      <c r="D661" s="650" t="s">
        <v>3508</v>
      </c>
      <c r="E661" s="650" t="s">
        <v>3509</v>
      </c>
      <c r="F661" s="653"/>
      <c r="G661" s="653"/>
      <c r="H661" s="666">
        <v>0</v>
      </c>
      <c r="I661" s="653">
        <v>2</v>
      </c>
      <c r="J661" s="653">
        <v>21.46</v>
      </c>
      <c r="K661" s="666">
        <v>1</v>
      </c>
      <c r="L661" s="653">
        <v>2</v>
      </c>
      <c r="M661" s="654">
        <v>21.46</v>
      </c>
    </row>
    <row r="662" spans="1:13" ht="14.4" customHeight="1" x14ac:dyDescent="0.3">
      <c r="A662" s="649" t="s">
        <v>3654</v>
      </c>
      <c r="B662" s="650" t="s">
        <v>3513</v>
      </c>
      <c r="C662" s="650" t="s">
        <v>1980</v>
      </c>
      <c r="D662" s="650" t="s">
        <v>1981</v>
      </c>
      <c r="E662" s="650" t="s">
        <v>3514</v>
      </c>
      <c r="F662" s="653"/>
      <c r="G662" s="653"/>
      <c r="H662" s="666">
        <v>0</v>
      </c>
      <c r="I662" s="653">
        <v>1</v>
      </c>
      <c r="J662" s="653">
        <v>162.13</v>
      </c>
      <c r="K662" s="666">
        <v>1</v>
      </c>
      <c r="L662" s="653">
        <v>1</v>
      </c>
      <c r="M662" s="654">
        <v>162.13</v>
      </c>
    </row>
    <row r="663" spans="1:13" ht="14.4" customHeight="1" x14ac:dyDescent="0.3">
      <c r="A663" s="649" t="s">
        <v>3654</v>
      </c>
      <c r="B663" s="650" t="s">
        <v>3520</v>
      </c>
      <c r="C663" s="650" t="s">
        <v>4773</v>
      </c>
      <c r="D663" s="650" t="s">
        <v>4774</v>
      </c>
      <c r="E663" s="650" t="s">
        <v>3001</v>
      </c>
      <c r="F663" s="653"/>
      <c r="G663" s="653"/>
      <c r="H663" s="666"/>
      <c r="I663" s="653">
        <v>1</v>
      </c>
      <c r="J663" s="653">
        <v>0</v>
      </c>
      <c r="K663" s="666"/>
      <c r="L663" s="653">
        <v>1</v>
      </c>
      <c r="M663" s="654">
        <v>0</v>
      </c>
    </row>
    <row r="664" spans="1:13" ht="14.4" customHeight="1" x14ac:dyDescent="0.3">
      <c r="A664" s="649" t="s">
        <v>3654</v>
      </c>
      <c r="B664" s="650" t="s">
        <v>3522</v>
      </c>
      <c r="C664" s="650" t="s">
        <v>5340</v>
      </c>
      <c r="D664" s="650" t="s">
        <v>1934</v>
      </c>
      <c r="E664" s="650" t="s">
        <v>3894</v>
      </c>
      <c r="F664" s="653"/>
      <c r="G664" s="653"/>
      <c r="H664" s="666"/>
      <c r="I664" s="653">
        <v>2</v>
      </c>
      <c r="J664" s="653">
        <v>0</v>
      </c>
      <c r="K664" s="666"/>
      <c r="L664" s="653">
        <v>2</v>
      </c>
      <c r="M664" s="654">
        <v>0</v>
      </c>
    </row>
    <row r="665" spans="1:13" ht="14.4" customHeight="1" x14ac:dyDescent="0.3">
      <c r="A665" s="649" t="s">
        <v>3654</v>
      </c>
      <c r="B665" s="650" t="s">
        <v>3522</v>
      </c>
      <c r="C665" s="650" t="s">
        <v>4791</v>
      </c>
      <c r="D665" s="650" t="s">
        <v>1934</v>
      </c>
      <c r="E665" s="650" t="s">
        <v>977</v>
      </c>
      <c r="F665" s="653"/>
      <c r="G665" s="653"/>
      <c r="H665" s="666"/>
      <c r="I665" s="653">
        <v>1</v>
      </c>
      <c r="J665" s="653">
        <v>0</v>
      </c>
      <c r="K665" s="666"/>
      <c r="L665" s="653">
        <v>1</v>
      </c>
      <c r="M665" s="654">
        <v>0</v>
      </c>
    </row>
    <row r="666" spans="1:13" ht="14.4" customHeight="1" x14ac:dyDescent="0.3">
      <c r="A666" s="649" t="s">
        <v>3654</v>
      </c>
      <c r="B666" s="650" t="s">
        <v>3522</v>
      </c>
      <c r="C666" s="650" t="s">
        <v>1933</v>
      </c>
      <c r="D666" s="650" t="s">
        <v>1934</v>
      </c>
      <c r="E666" s="650" t="s">
        <v>1903</v>
      </c>
      <c r="F666" s="653"/>
      <c r="G666" s="653"/>
      <c r="H666" s="666">
        <v>0</v>
      </c>
      <c r="I666" s="653">
        <v>1</v>
      </c>
      <c r="J666" s="653">
        <v>118.82</v>
      </c>
      <c r="K666" s="666">
        <v>1</v>
      </c>
      <c r="L666" s="653">
        <v>1</v>
      </c>
      <c r="M666" s="654">
        <v>118.82</v>
      </c>
    </row>
    <row r="667" spans="1:13" ht="14.4" customHeight="1" x14ac:dyDescent="0.3">
      <c r="A667" s="649" t="s">
        <v>3654</v>
      </c>
      <c r="B667" s="650" t="s">
        <v>3524</v>
      </c>
      <c r="C667" s="650" t="s">
        <v>4260</v>
      </c>
      <c r="D667" s="650" t="s">
        <v>4261</v>
      </c>
      <c r="E667" s="650" t="s">
        <v>2145</v>
      </c>
      <c r="F667" s="653"/>
      <c r="G667" s="653"/>
      <c r="H667" s="666">
        <v>0</v>
      </c>
      <c r="I667" s="653">
        <v>4</v>
      </c>
      <c r="J667" s="653">
        <v>126.36</v>
      </c>
      <c r="K667" s="666">
        <v>1</v>
      </c>
      <c r="L667" s="653">
        <v>4</v>
      </c>
      <c r="M667" s="654">
        <v>126.36</v>
      </c>
    </row>
    <row r="668" spans="1:13" ht="14.4" customHeight="1" x14ac:dyDescent="0.3">
      <c r="A668" s="649" t="s">
        <v>3654</v>
      </c>
      <c r="B668" s="650" t="s">
        <v>3524</v>
      </c>
      <c r="C668" s="650" t="s">
        <v>4266</v>
      </c>
      <c r="D668" s="650" t="s">
        <v>4267</v>
      </c>
      <c r="E668" s="650" t="s">
        <v>2145</v>
      </c>
      <c r="F668" s="653"/>
      <c r="G668" s="653"/>
      <c r="H668" s="666">
        <v>0</v>
      </c>
      <c r="I668" s="653">
        <v>16</v>
      </c>
      <c r="J668" s="653">
        <v>518.08000000000004</v>
      </c>
      <c r="K668" s="666">
        <v>1</v>
      </c>
      <c r="L668" s="653">
        <v>16</v>
      </c>
      <c r="M668" s="654">
        <v>518.08000000000004</v>
      </c>
    </row>
    <row r="669" spans="1:13" ht="14.4" customHeight="1" x14ac:dyDescent="0.3">
      <c r="A669" s="649" t="s">
        <v>3654</v>
      </c>
      <c r="B669" s="650" t="s">
        <v>3524</v>
      </c>
      <c r="C669" s="650" t="s">
        <v>4268</v>
      </c>
      <c r="D669" s="650" t="s">
        <v>4269</v>
      </c>
      <c r="E669" s="650" t="s">
        <v>2145</v>
      </c>
      <c r="F669" s="653"/>
      <c r="G669" s="653"/>
      <c r="H669" s="666">
        <v>0</v>
      </c>
      <c r="I669" s="653">
        <v>20</v>
      </c>
      <c r="J669" s="653">
        <v>647.6</v>
      </c>
      <c r="K669" s="666">
        <v>1</v>
      </c>
      <c r="L669" s="653">
        <v>20</v>
      </c>
      <c r="M669" s="654">
        <v>647.6</v>
      </c>
    </row>
    <row r="670" spans="1:13" ht="14.4" customHeight="1" x14ac:dyDescent="0.3">
      <c r="A670" s="649" t="s">
        <v>3654</v>
      </c>
      <c r="B670" s="650" t="s">
        <v>3524</v>
      </c>
      <c r="C670" s="650" t="s">
        <v>3014</v>
      </c>
      <c r="D670" s="650" t="s">
        <v>3015</v>
      </c>
      <c r="E670" s="650" t="s">
        <v>3016</v>
      </c>
      <c r="F670" s="653"/>
      <c r="G670" s="653"/>
      <c r="H670" s="666">
        <v>0</v>
      </c>
      <c r="I670" s="653">
        <v>543</v>
      </c>
      <c r="J670" s="653">
        <v>104900.37999999998</v>
      </c>
      <c r="K670" s="666">
        <v>1</v>
      </c>
      <c r="L670" s="653">
        <v>543</v>
      </c>
      <c r="M670" s="654">
        <v>104900.37999999998</v>
      </c>
    </row>
    <row r="671" spans="1:13" ht="14.4" customHeight="1" x14ac:dyDescent="0.3">
      <c r="A671" s="649" t="s">
        <v>3654</v>
      </c>
      <c r="B671" s="650" t="s">
        <v>3524</v>
      </c>
      <c r="C671" s="650" t="s">
        <v>2143</v>
      </c>
      <c r="D671" s="650" t="s">
        <v>3526</v>
      </c>
      <c r="E671" s="650" t="s">
        <v>2145</v>
      </c>
      <c r="F671" s="653"/>
      <c r="G671" s="653"/>
      <c r="H671" s="666">
        <v>0</v>
      </c>
      <c r="I671" s="653">
        <v>80</v>
      </c>
      <c r="J671" s="653">
        <v>1684.8</v>
      </c>
      <c r="K671" s="666">
        <v>1</v>
      </c>
      <c r="L671" s="653">
        <v>80</v>
      </c>
      <c r="M671" s="654">
        <v>1684.8</v>
      </c>
    </row>
    <row r="672" spans="1:13" ht="14.4" customHeight="1" x14ac:dyDescent="0.3">
      <c r="A672" s="649" t="s">
        <v>3654</v>
      </c>
      <c r="B672" s="650" t="s">
        <v>3524</v>
      </c>
      <c r="C672" s="650" t="s">
        <v>4276</v>
      </c>
      <c r="D672" s="650" t="s">
        <v>4277</v>
      </c>
      <c r="E672" s="650" t="s">
        <v>2145</v>
      </c>
      <c r="F672" s="653"/>
      <c r="G672" s="653"/>
      <c r="H672" s="666">
        <v>0</v>
      </c>
      <c r="I672" s="653">
        <v>66</v>
      </c>
      <c r="J672" s="653">
        <v>2084.94</v>
      </c>
      <c r="K672" s="666">
        <v>1</v>
      </c>
      <c r="L672" s="653">
        <v>66</v>
      </c>
      <c r="M672" s="654">
        <v>2084.94</v>
      </c>
    </row>
    <row r="673" spans="1:13" ht="14.4" customHeight="1" x14ac:dyDescent="0.3">
      <c r="A673" s="649" t="s">
        <v>3654</v>
      </c>
      <c r="B673" s="650" t="s">
        <v>3524</v>
      </c>
      <c r="C673" s="650" t="s">
        <v>4278</v>
      </c>
      <c r="D673" s="650" t="s">
        <v>4279</v>
      </c>
      <c r="E673" s="650" t="s">
        <v>2145</v>
      </c>
      <c r="F673" s="653"/>
      <c r="G673" s="653"/>
      <c r="H673" s="666">
        <v>0</v>
      </c>
      <c r="I673" s="653">
        <v>96</v>
      </c>
      <c r="J673" s="653">
        <v>3032.64</v>
      </c>
      <c r="K673" s="666">
        <v>1</v>
      </c>
      <c r="L673" s="653">
        <v>96</v>
      </c>
      <c r="M673" s="654">
        <v>3032.64</v>
      </c>
    </row>
    <row r="674" spans="1:13" ht="14.4" customHeight="1" x14ac:dyDescent="0.3">
      <c r="A674" s="649" t="s">
        <v>3654</v>
      </c>
      <c r="B674" s="650" t="s">
        <v>3524</v>
      </c>
      <c r="C674" s="650" t="s">
        <v>4280</v>
      </c>
      <c r="D674" s="650" t="s">
        <v>4281</v>
      </c>
      <c r="E674" s="650" t="s">
        <v>2145</v>
      </c>
      <c r="F674" s="653"/>
      <c r="G674" s="653"/>
      <c r="H674" s="666">
        <v>0</v>
      </c>
      <c r="I674" s="653">
        <v>60</v>
      </c>
      <c r="J674" s="653">
        <v>1916.4</v>
      </c>
      <c r="K674" s="666">
        <v>1</v>
      </c>
      <c r="L674" s="653">
        <v>60</v>
      </c>
      <c r="M674" s="654">
        <v>1916.4</v>
      </c>
    </row>
    <row r="675" spans="1:13" ht="14.4" customHeight="1" x14ac:dyDescent="0.3">
      <c r="A675" s="649" t="s">
        <v>3654</v>
      </c>
      <c r="B675" s="650" t="s">
        <v>3524</v>
      </c>
      <c r="C675" s="650" t="s">
        <v>4284</v>
      </c>
      <c r="D675" s="650" t="s">
        <v>4285</v>
      </c>
      <c r="E675" s="650" t="s">
        <v>2145</v>
      </c>
      <c r="F675" s="653"/>
      <c r="G675" s="653"/>
      <c r="H675" s="666">
        <v>0</v>
      </c>
      <c r="I675" s="653">
        <v>7</v>
      </c>
      <c r="J675" s="653">
        <v>221.13</v>
      </c>
      <c r="K675" s="666">
        <v>1</v>
      </c>
      <c r="L675" s="653">
        <v>7</v>
      </c>
      <c r="M675" s="654">
        <v>221.13</v>
      </c>
    </row>
    <row r="676" spans="1:13" ht="14.4" customHeight="1" x14ac:dyDescent="0.3">
      <c r="A676" s="649" t="s">
        <v>3654</v>
      </c>
      <c r="B676" s="650" t="s">
        <v>3524</v>
      </c>
      <c r="C676" s="650" t="s">
        <v>2159</v>
      </c>
      <c r="D676" s="650" t="s">
        <v>2160</v>
      </c>
      <c r="E676" s="650" t="s">
        <v>2161</v>
      </c>
      <c r="F676" s="653"/>
      <c r="G676" s="653"/>
      <c r="H676" s="666">
        <v>0</v>
      </c>
      <c r="I676" s="653">
        <v>189</v>
      </c>
      <c r="J676" s="653">
        <v>19903.59</v>
      </c>
      <c r="K676" s="666">
        <v>1</v>
      </c>
      <c r="L676" s="653">
        <v>189</v>
      </c>
      <c r="M676" s="654">
        <v>19903.59</v>
      </c>
    </row>
    <row r="677" spans="1:13" ht="14.4" customHeight="1" x14ac:dyDescent="0.3">
      <c r="A677" s="649" t="s">
        <v>3654</v>
      </c>
      <c r="B677" s="650" t="s">
        <v>3524</v>
      </c>
      <c r="C677" s="650" t="s">
        <v>5363</v>
      </c>
      <c r="D677" s="650" t="s">
        <v>2160</v>
      </c>
      <c r="E677" s="650" t="s">
        <v>5364</v>
      </c>
      <c r="F677" s="653"/>
      <c r="G677" s="653"/>
      <c r="H677" s="666">
        <v>0</v>
      </c>
      <c r="I677" s="653">
        <v>30</v>
      </c>
      <c r="J677" s="653">
        <v>1579.8</v>
      </c>
      <c r="K677" s="666">
        <v>1</v>
      </c>
      <c r="L677" s="653">
        <v>30</v>
      </c>
      <c r="M677" s="654">
        <v>1579.8</v>
      </c>
    </row>
    <row r="678" spans="1:13" ht="14.4" customHeight="1" x14ac:dyDescent="0.3">
      <c r="A678" s="649" t="s">
        <v>3654</v>
      </c>
      <c r="B678" s="650" t="s">
        <v>3524</v>
      </c>
      <c r="C678" s="650" t="s">
        <v>4286</v>
      </c>
      <c r="D678" s="650" t="s">
        <v>4287</v>
      </c>
      <c r="E678" s="650" t="s">
        <v>2161</v>
      </c>
      <c r="F678" s="653"/>
      <c r="G678" s="653"/>
      <c r="H678" s="666">
        <v>0</v>
      </c>
      <c r="I678" s="653">
        <v>60</v>
      </c>
      <c r="J678" s="653">
        <v>6508.2</v>
      </c>
      <c r="K678" s="666">
        <v>1</v>
      </c>
      <c r="L678" s="653">
        <v>60</v>
      </c>
      <c r="M678" s="654">
        <v>6508.2</v>
      </c>
    </row>
    <row r="679" spans="1:13" ht="14.4" customHeight="1" x14ac:dyDescent="0.3">
      <c r="A679" s="649" t="s">
        <v>3654</v>
      </c>
      <c r="B679" s="650" t="s">
        <v>3524</v>
      </c>
      <c r="C679" s="650" t="s">
        <v>2153</v>
      </c>
      <c r="D679" s="650" t="s">
        <v>3529</v>
      </c>
      <c r="E679" s="650" t="s">
        <v>2145</v>
      </c>
      <c r="F679" s="653"/>
      <c r="G679" s="653"/>
      <c r="H679" s="666">
        <v>0</v>
      </c>
      <c r="I679" s="653">
        <v>69</v>
      </c>
      <c r="J679" s="653">
        <v>1511.79</v>
      </c>
      <c r="K679" s="666">
        <v>1</v>
      </c>
      <c r="L679" s="653">
        <v>69</v>
      </c>
      <c r="M679" s="654">
        <v>1511.79</v>
      </c>
    </row>
    <row r="680" spans="1:13" ht="14.4" customHeight="1" x14ac:dyDescent="0.3">
      <c r="A680" s="649" t="s">
        <v>3654</v>
      </c>
      <c r="B680" s="650" t="s">
        <v>3524</v>
      </c>
      <c r="C680" s="650" t="s">
        <v>4290</v>
      </c>
      <c r="D680" s="650" t="s">
        <v>4291</v>
      </c>
      <c r="E680" s="650" t="s">
        <v>4028</v>
      </c>
      <c r="F680" s="653"/>
      <c r="G680" s="653"/>
      <c r="H680" s="666">
        <v>0</v>
      </c>
      <c r="I680" s="653">
        <v>22</v>
      </c>
      <c r="J680" s="653">
        <v>2794.0600000000004</v>
      </c>
      <c r="K680" s="666">
        <v>1</v>
      </c>
      <c r="L680" s="653">
        <v>22</v>
      </c>
      <c r="M680" s="654">
        <v>2794.0600000000004</v>
      </c>
    </row>
    <row r="681" spans="1:13" ht="14.4" customHeight="1" x14ac:dyDescent="0.3">
      <c r="A681" s="649" t="s">
        <v>3654</v>
      </c>
      <c r="B681" s="650" t="s">
        <v>3524</v>
      </c>
      <c r="C681" s="650" t="s">
        <v>4292</v>
      </c>
      <c r="D681" s="650" t="s">
        <v>4293</v>
      </c>
      <c r="E681" s="650" t="s">
        <v>4028</v>
      </c>
      <c r="F681" s="653"/>
      <c r="G681" s="653"/>
      <c r="H681" s="666">
        <v>0</v>
      </c>
      <c r="I681" s="653">
        <v>3</v>
      </c>
      <c r="J681" s="653">
        <v>382.02</v>
      </c>
      <c r="K681" s="666">
        <v>1</v>
      </c>
      <c r="L681" s="653">
        <v>3</v>
      </c>
      <c r="M681" s="654">
        <v>382.02</v>
      </c>
    </row>
    <row r="682" spans="1:13" ht="14.4" customHeight="1" x14ac:dyDescent="0.3">
      <c r="A682" s="649" t="s">
        <v>3654</v>
      </c>
      <c r="B682" s="650" t="s">
        <v>3524</v>
      </c>
      <c r="C682" s="650" t="s">
        <v>4300</v>
      </c>
      <c r="D682" s="650" t="s">
        <v>4301</v>
      </c>
      <c r="E682" s="650" t="s">
        <v>4028</v>
      </c>
      <c r="F682" s="653"/>
      <c r="G682" s="653"/>
      <c r="H682" s="666">
        <v>0</v>
      </c>
      <c r="I682" s="653">
        <v>4</v>
      </c>
      <c r="J682" s="653">
        <v>509.36</v>
      </c>
      <c r="K682" s="666">
        <v>1</v>
      </c>
      <c r="L682" s="653">
        <v>4</v>
      </c>
      <c r="M682" s="654">
        <v>509.36</v>
      </c>
    </row>
    <row r="683" spans="1:13" ht="14.4" customHeight="1" x14ac:dyDescent="0.3">
      <c r="A683" s="649" t="s">
        <v>3654</v>
      </c>
      <c r="B683" s="650" t="s">
        <v>3524</v>
      </c>
      <c r="C683" s="650" t="s">
        <v>4274</v>
      </c>
      <c r="D683" s="650" t="s">
        <v>4275</v>
      </c>
      <c r="E683" s="650" t="s">
        <v>4028</v>
      </c>
      <c r="F683" s="653"/>
      <c r="G683" s="653"/>
      <c r="H683" s="666">
        <v>0</v>
      </c>
      <c r="I683" s="653">
        <v>1</v>
      </c>
      <c r="J683" s="653">
        <v>129.51</v>
      </c>
      <c r="K683" s="666">
        <v>1</v>
      </c>
      <c r="L683" s="653">
        <v>1</v>
      </c>
      <c r="M683" s="654">
        <v>129.51</v>
      </c>
    </row>
    <row r="684" spans="1:13" ht="14.4" customHeight="1" x14ac:dyDescent="0.3">
      <c r="A684" s="649" t="s">
        <v>3654</v>
      </c>
      <c r="B684" s="650" t="s">
        <v>3524</v>
      </c>
      <c r="C684" s="650" t="s">
        <v>4294</v>
      </c>
      <c r="D684" s="650" t="s">
        <v>4295</v>
      </c>
      <c r="E684" s="650" t="s">
        <v>4028</v>
      </c>
      <c r="F684" s="653"/>
      <c r="G684" s="653"/>
      <c r="H684" s="666">
        <v>0</v>
      </c>
      <c r="I684" s="653">
        <v>3</v>
      </c>
      <c r="J684" s="653">
        <v>388.53</v>
      </c>
      <c r="K684" s="666">
        <v>1</v>
      </c>
      <c r="L684" s="653">
        <v>3</v>
      </c>
      <c r="M684" s="654">
        <v>388.53</v>
      </c>
    </row>
    <row r="685" spans="1:13" ht="14.4" customHeight="1" x14ac:dyDescent="0.3">
      <c r="A685" s="649" t="s">
        <v>3654</v>
      </c>
      <c r="B685" s="650" t="s">
        <v>3524</v>
      </c>
      <c r="C685" s="650" t="s">
        <v>3026</v>
      </c>
      <c r="D685" s="650" t="s">
        <v>3603</v>
      </c>
      <c r="E685" s="650" t="s">
        <v>3022</v>
      </c>
      <c r="F685" s="653"/>
      <c r="G685" s="653"/>
      <c r="H685" s="666">
        <v>0</v>
      </c>
      <c r="I685" s="653">
        <v>1</v>
      </c>
      <c r="J685" s="653">
        <v>84.89</v>
      </c>
      <c r="K685" s="666">
        <v>1</v>
      </c>
      <c r="L685" s="653">
        <v>1</v>
      </c>
      <c r="M685" s="654">
        <v>84.89</v>
      </c>
    </row>
    <row r="686" spans="1:13" ht="14.4" customHeight="1" x14ac:dyDescent="0.3">
      <c r="A686" s="649" t="s">
        <v>3654</v>
      </c>
      <c r="B686" s="650" t="s">
        <v>3524</v>
      </c>
      <c r="C686" s="650" t="s">
        <v>3023</v>
      </c>
      <c r="D686" s="650" t="s">
        <v>3024</v>
      </c>
      <c r="E686" s="650" t="s">
        <v>3022</v>
      </c>
      <c r="F686" s="653"/>
      <c r="G686" s="653"/>
      <c r="H686" s="666">
        <v>0</v>
      </c>
      <c r="I686" s="653">
        <v>5</v>
      </c>
      <c r="J686" s="653">
        <v>420.95</v>
      </c>
      <c r="K686" s="666">
        <v>1</v>
      </c>
      <c r="L686" s="653">
        <v>5</v>
      </c>
      <c r="M686" s="654">
        <v>420.95</v>
      </c>
    </row>
    <row r="687" spans="1:13" ht="14.4" customHeight="1" x14ac:dyDescent="0.3">
      <c r="A687" s="649" t="s">
        <v>3654</v>
      </c>
      <c r="B687" s="650" t="s">
        <v>3524</v>
      </c>
      <c r="C687" s="650" t="s">
        <v>4296</v>
      </c>
      <c r="D687" s="650" t="s">
        <v>4297</v>
      </c>
      <c r="E687" s="650" t="s">
        <v>4028</v>
      </c>
      <c r="F687" s="653"/>
      <c r="G687" s="653"/>
      <c r="H687" s="666">
        <v>0</v>
      </c>
      <c r="I687" s="653">
        <v>14</v>
      </c>
      <c r="J687" s="653">
        <v>1777.46</v>
      </c>
      <c r="K687" s="666">
        <v>1</v>
      </c>
      <c r="L687" s="653">
        <v>14</v>
      </c>
      <c r="M687" s="654">
        <v>1777.46</v>
      </c>
    </row>
    <row r="688" spans="1:13" ht="14.4" customHeight="1" x14ac:dyDescent="0.3">
      <c r="A688" s="649" t="s">
        <v>3654</v>
      </c>
      <c r="B688" s="650" t="s">
        <v>3524</v>
      </c>
      <c r="C688" s="650" t="s">
        <v>3030</v>
      </c>
      <c r="D688" s="650" t="s">
        <v>3031</v>
      </c>
      <c r="E688" s="650" t="s">
        <v>3022</v>
      </c>
      <c r="F688" s="653"/>
      <c r="G688" s="653"/>
      <c r="H688" s="666">
        <v>0</v>
      </c>
      <c r="I688" s="653">
        <v>1</v>
      </c>
      <c r="J688" s="653">
        <v>84.89</v>
      </c>
      <c r="K688" s="666">
        <v>1</v>
      </c>
      <c r="L688" s="653">
        <v>1</v>
      </c>
      <c r="M688" s="654">
        <v>84.89</v>
      </c>
    </row>
    <row r="689" spans="1:13" ht="14.4" customHeight="1" x14ac:dyDescent="0.3">
      <c r="A689" s="649" t="s">
        <v>3654</v>
      </c>
      <c r="B689" s="650" t="s">
        <v>3524</v>
      </c>
      <c r="C689" s="650" t="s">
        <v>3020</v>
      </c>
      <c r="D689" s="650" t="s">
        <v>3021</v>
      </c>
      <c r="E689" s="650" t="s">
        <v>3022</v>
      </c>
      <c r="F689" s="653"/>
      <c r="G689" s="653"/>
      <c r="H689" s="666">
        <v>0</v>
      </c>
      <c r="I689" s="653">
        <v>2</v>
      </c>
      <c r="J689" s="653">
        <v>168.38</v>
      </c>
      <c r="K689" s="666">
        <v>1</v>
      </c>
      <c r="L689" s="653">
        <v>2</v>
      </c>
      <c r="M689" s="654">
        <v>168.38</v>
      </c>
    </row>
    <row r="690" spans="1:13" ht="14.4" customHeight="1" x14ac:dyDescent="0.3">
      <c r="A690" s="649" t="s">
        <v>3654</v>
      </c>
      <c r="B690" s="650" t="s">
        <v>3524</v>
      </c>
      <c r="C690" s="650" t="s">
        <v>4026</v>
      </c>
      <c r="D690" s="650" t="s">
        <v>4027</v>
      </c>
      <c r="E690" s="650" t="s">
        <v>4028</v>
      </c>
      <c r="F690" s="653"/>
      <c r="G690" s="653"/>
      <c r="H690" s="666">
        <v>0</v>
      </c>
      <c r="I690" s="653">
        <v>5</v>
      </c>
      <c r="J690" s="653">
        <v>410.20000000000005</v>
      </c>
      <c r="K690" s="666">
        <v>1</v>
      </c>
      <c r="L690" s="653">
        <v>5</v>
      </c>
      <c r="M690" s="654">
        <v>410.20000000000005</v>
      </c>
    </row>
    <row r="691" spans="1:13" ht="14.4" customHeight="1" x14ac:dyDescent="0.3">
      <c r="A691" s="649" t="s">
        <v>3654</v>
      </c>
      <c r="B691" s="650" t="s">
        <v>3524</v>
      </c>
      <c r="C691" s="650" t="s">
        <v>4302</v>
      </c>
      <c r="D691" s="650" t="s">
        <v>4303</v>
      </c>
      <c r="E691" s="650" t="s">
        <v>4028</v>
      </c>
      <c r="F691" s="653"/>
      <c r="G691" s="653"/>
      <c r="H691" s="666">
        <v>0</v>
      </c>
      <c r="I691" s="653">
        <v>5</v>
      </c>
      <c r="J691" s="653">
        <v>410.20000000000005</v>
      </c>
      <c r="K691" s="666">
        <v>1</v>
      </c>
      <c r="L691" s="653">
        <v>5</v>
      </c>
      <c r="M691" s="654">
        <v>410.20000000000005</v>
      </c>
    </row>
    <row r="692" spans="1:13" ht="14.4" customHeight="1" x14ac:dyDescent="0.3">
      <c r="A692" s="649" t="s">
        <v>3654</v>
      </c>
      <c r="B692" s="650" t="s">
        <v>3524</v>
      </c>
      <c r="C692" s="650" t="s">
        <v>4307</v>
      </c>
      <c r="D692" s="650" t="s">
        <v>4308</v>
      </c>
      <c r="E692" s="650" t="s">
        <v>3016</v>
      </c>
      <c r="F692" s="653">
        <v>10</v>
      </c>
      <c r="G692" s="653">
        <v>1942.6</v>
      </c>
      <c r="H692" s="666">
        <v>1</v>
      </c>
      <c r="I692" s="653"/>
      <c r="J692" s="653"/>
      <c r="K692" s="666">
        <v>0</v>
      </c>
      <c r="L692" s="653">
        <v>10</v>
      </c>
      <c r="M692" s="654">
        <v>1942.6</v>
      </c>
    </row>
    <row r="693" spans="1:13" ht="14.4" customHeight="1" x14ac:dyDescent="0.3">
      <c r="A693" s="649" t="s">
        <v>3655</v>
      </c>
      <c r="B693" s="650" t="s">
        <v>3452</v>
      </c>
      <c r="C693" s="650" t="s">
        <v>2175</v>
      </c>
      <c r="D693" s="650" t="s">
        <v>3453</v>
      </c>
      <c r="E693" s="650" t="s">
        <v>3454</v>
      </c>
      <c r="F693" s="653"/>
      <c r="G693" s="653"/>
      <c r="H693" s="666">
        <v>0</v>
      </c>
      <c r="I693" s="653">
        <v>1</v>
      </c>
      <c r="J693" s="653">
        <v>156.86000000000001</v>
      </c>
      <c r="K693" s="666">
        <v>1</v>
      </c>
      <c r="L693" s="653">
        <v>1</v>
      </c>
      <c r="M693" s="654">
        <v>156.86000000000001</v>
      </c>
    </row>
    <row r="694" spans="1:13" ht="14.4" customHeight="1" x14ac:dyDescent="0.3">
      <c r="A694" s="649" t="s">
        <v>3655</v>
      </c>
      <c r="B694" s="650" t="s">
        <v>3516</v>
      </c>
      <c r="C694" s="650" t="s">
        <v>5400</v>
      </c>
      <c r="D694" s="650" t="s">
        <v>5401</v>
      </c>
      <c r="E694" s="650" t="s">
        <v>5402</v>
      </c>
      <c r="F694" s="653">
        <v>4</v>
      </c>
      <c r="G694" s="653">
        <v>1511.32</v>
      </c>
      <c r="H694" s="666">
        <v>1</v>
      </c>
      <c r="I694" s="653"/>
      <c r="J694" s="653"/>
      <c r="K694" s="666">
        <v>0</v>
      </c>
      <c r="L694" s="653">
        <v>4</v>
      </c>
      <c r="M694" s="654">
        <v>1511.32</v>
      </c>
    </row>
    <row r="695" spans="1:13" ht="14.4" customHeight="1" x14ac:dyDescent="0.3">
      <c r="A695" s="649" t="s">
        <v>3655</v>
      </c>
      <c r="B695" s="650" t="s">
        <v>3591</v>
      </c>
      <c r="C695" s="650" t="s">
        <v>4629</v>
      </c>
      <c r="D695" s="650" t="s">
        <v>4630</v>
      </c>
      <c r="E695" s="650" t="s">
        <v>4631</v>
      </c>
      <c r="F695" s="653"/>
      <c r="G695" s="653"/>
      <c r="H695" s="666">
        <v>0</v>
      </c>
      <c r="I695" s="653">
        <v>1</v>
      </c>
      <c r="J695" s="653">
        <v>94.8</v>
      </c>
      <c r="K695" s="666">
        <v>1</v>
      </c>
      <c r="L695" s="653">
        <v>1</v>
      </c>
      <c r="M695" s="654">
        <v>94.8</v>
      </c>
    </row>
    <row r="696" spans="1:13" ht="14.4" customHeight="1" x14ac:dyDescent="0.3">
      <c r="A696" s="649" t="s">
        <v>3656</v>
      </c>
      <c r="B696" s="650" t="s">
        <v>3411</v>
      </c>
      <c r="C696" s="650" t="s">
        <v>5099</v>
      </c>
      <c r="D696" s="650" t="s">
        <v>5097</v>
      </c>
      <c r="E696" s="650" t="s">
        <v>5100</v>
      </c>
      <c r="F696" s="653"/>
      <c r="G696" s="653"/>
      <c r="H696" s="666"/>
      <c r="I696" s="653">
        <v>1</v>
      </c>
      <c r="J696" s="653">
        <v>0</v>
      </c>
      <c r="K696" s="666"/>
      <c r="L696" s="653">
        <v>1</v>
      </c>
      <c r="M696" s="654">
        <v>0</v>
      </c>
    </row>
    <row r="697" spans="1:13" ht="14.4" customHeight="1" x14ac:dyDescent="0.3">
      <c r="A697" s="649" t="s">
        <v>3656</v>
      </c>
      <c r="B697" s="650" t="s">
        <v>3417</v>
      </c>
      <c r="C697" s="650" t="s">
        <v>2042</v>
      </c>
      <c r="D697" s="650" t="s">
        <v>2043</v>
      </c>
      <c r="E697" s="650" t="s">
        <v>3418</v>
      </c>
      <c r="F697" s="653"/>
      <c r="G697" s="653"/>
      <c r="H697" s="666">
        <v>0</v>
      </c>
      <c r="I697" s="653">
        <v>3</v>
      </c>
      <c r="J697" s="653">
        <v>4078.83</v>
      </c>
      <c r="K697" s="666">
        <v>1</v>
      </c>
      <c r="L697" s="653">
        <v>3</v>
      </c>
      <c r="M697" s="654">
        <v>4078.83</v>
      </c>
    </row>
    <row r="698" spans="1:13" ht="14.4" customHeight="1" x14ac:dyDescent="0.3">
      <c r="A698" s="649" t="s">
        <v>3656</v>
      </c>
      <c r="B698" s="650" t="s">
        <v>5592</v>
      </c>
      <c r="C698" s="650" t="s">
        <v>5441</v>
      </c>
      <c r="D698" s="650" t="s">
        <v>5442</v>
      </c>
      <c r="E698" s="650" t="s">
        <v>5440</v>
      </c>
      <c r="F698" s="653"/>
      <c r="G698" s="653"/>
      <c r="H698" s="666">
        <v>0</v>
      </c>
      <c r="I698" s="653">
        <v>1</v>
      </c>
      <c r="J698" s="653">
        <v>14860.07</v>
      </c>
      <c r="K698" s="666">
        <v>1</v>
      </c>
      <c r="L698" s="653">
        <v>1</v>
      </c>
      <c r="M698" s="654">
        <v>14860.07</v>
      </c>
    </row>
    <row r="699" spans="1:13" ht="14.4" customHeight="1" x14ac:dyDescent="0.3">
      <c r="A699" s="649" t="s">
        <v>3656</v>
      </c>
      <c r="B699" s="650" t="s">
        <v>5592</v>
      </c>
      <c r="C699" s="650" t="s">
        <v>5548</v>
      </c>
      <c r="D699" s="650" t="s">
        <v>5435</v>
      </c>
      <c r="E699" s="650" t="s">
        <v>3574</v>
      </c>
      <c r="F699" s="653"/>
      <c r="G699" s="653"/>
      <c r="H699" s="666"/>
      <c r="I699" s="653">
        <v>1</v>
      </c>
      <c r="J699" s="653">
        <v>0</v>
      </c>
      <c r="K699" s="666"/>
      <c r="L699" s="653">
        <v>1</v>
      </c>
      <c r="M699" s="654">
        <v>0</v>
      </c>
    </row>
    <row r="700" spans="1:13" ht="14.4" customHeight="1" x14ac:dyDescent="0.3">
      <c r="A700" s="649" t="s">
        <v>3656</v>
      </c>
      <c r="B700" s="650" t="s">
        <v>5592</v>
      </c>
      <c r="C700" s="650" t="s">
        <v>5546</v>
      </c>
      <c r="D700" s="650" t="s">
        <v>5458</v>
      </c>
      <c r="E700" s="650" t="s">
        <v>5547</v>
      </c>
      <c r="F700" s="653"/>
      <c r="G700" s="653"/>
      <c r="H700" s="666"/>
      <c r="I700" s="653">
        <v>1</v>
      </c>
      <c r="J700" s="653">
        <v>0</v>
      </c>
      <c r="K700" s="666"/>
      <c r="L700" s="653">
        <v>1</v>
      </c>
      <c r="M700" s="654">
        <v>0</v>
      </c>
    </row>
    <row r="701" spans="1:13" ht="14.4" customHeight="1" x14ac:dyDescent="0.3">
      <c r="A701" s="649" t="s">
        <v>3656</v>
      </c>
      <c r="B701" s="650" t="s">
        <v>5592</v>
      </c>
      <c r="C701" s="650" t="s">
        <v>5549</v>
      </c>
      <c r="D701" s="650" t="s">
        <v>5442</v>
      </c>
      <c r="E701" s="650" t="s">
        <v>5550</v>
      </c>
      <c r="F701" s="653"/>
      <c r="G701" s="653"/>
      <c r="H701" s="666"/>
      <c r="I701" s="653">
        <v>1</v>
      </c>
      <c r="J701" s="653">
        <v>0</v>
      </c>
      <c r="K701" s="666"/>
      <c r="L701" s="653">
        <v>1</v>
      </c>
      <c r="M701" s="654">
        <v>0</v>
      </c>
    </row>
    <row r="702" spans="1:13" ht="14.4" customHeight="1" x14ac:dyDescent="0.3">
      <c r="A702" s="649" t="s">
        <v>3656</v>
      </c>
      <c r="B702" s="650" t="s">
        <v>3569</v>
      </c>
      <c r="C702" s="650" t="s">
        <v>4082</v>
      </c>
      <c r="D702" s="650" t="s">
        <v>3571</v>
      </c>
      <c r="E702" s="650" t="s">
        <v>2008</v>
      </c>
      <c r="F702" s="653"/>
      <c r="G702" s="653"/>
      <c r="H702" s="666">
        <v>0</v>
      </c>
      <c r="I702" s="653">
        <v>1</v>
      </c>
      <c r="J702" s="653">
        <v>154.4</v>
      </c>
      <c r="K702" s="666">
        <v>1</v>
      </c>
      <c r="L702" s="653">
        <v>1</v>
      </c>
      <c r="M702" s="654">
        <v>154.4</v>
      </c>
    </row>
    <row r="703" spans="1:13" ht="14.4" customHeight="1" x14ac:dyDescent="0.3">
      <c r="A703" s="649" t="s">
        <v>3657</v>
      </c>
      <c r="B703" s="650" t="s">
        <v>3417</v>
      </c>
      <c r="C703" s="650" t="s">
        <v>2042</v>
      </c>
      <c r="D703" s="650" t="s">
        <v>2043</v>
      </c>
      <c r="E703" s="650" t="s">
        <v>3418</v>
      </c>
      <c r="F703" s="653"/>
      <c r="G703" s="653"/>
      <c r="H703" s="666">
        <v>0</v>
      </c>
      <c r="I703" s="653">
        <v>1</v>
      </c>
      <c r="J703" s="653">
        <v>1359.61</v>
      </c>
      <c r="K703" s="666">
        <v>1</v>
      </c>
      <c r="L703" s="653">
        <v>1</v>
      </c>
      <c r="M703" s="654">
        <v>1359.61</v>
      </c>
    </row>
    <row r="704" spans="1:13" ht="14.4" customHeight="1" x14ac:dyDescent="0.3">
      <c r="A704" s="649" t="s">
        <v>3657</v>
      </c>
      <c r="B704" s="650" t="s">
        <v>3417</v>
      </c>
      <c r="C704" s="650" t="s">
        <v>3685</v>
      </c>
      <c r="D704" s="650" t="s">
        <v>3686</v>
      </c>
      <c r="E704" s="650" t="s">
        <v>3687</v>
      </c>
      <c r="F704" s="653"/>
      <c r="G704" s="653"/>
      <c r="H704" s="666">
        <v>0</v>
      </c>
      <c r="I704" s="653">
        <v>1</v>
      </c>
      <c r="J704" s="653">
        <v>1359.61</v>
      </c>
      <c r="K704" s="666">
        <v>1</v>
      </c>
      <c r="L704" s="653">
        <v>1</v>
      </c>
      <c r="M704" s="654">
        <v>1359.61</v>
      </c>
    </row>
    <row r="705" spans="1:13" ht="14.4" customHeight="1" x14ac:dyDescent="0.3">
      <c r="A705" s="649" t="s">
        <v>3657</v>
      </c>
      <c r="B705" s="650" t="s">
        <v>3427</v>
      </c>
      <c r="C705" s="650" t="s">
        <v>2865</v>
      </c>
      <c r="D705" s="650" t="s">
        <v>2018</v>
      </c>
      <c r="E705" s="650" t="s">
        <v>2866</v>
      </c>
      <c r="F705" s="653"/>
      <c r="G705" s="653"/>
      <c r="H705" s="666">
        <v>0</v>
      </c>
      <c r="I705" s="653">
        <v>3</v>
      </c>
      <c r="J705" s="653">
        <v>2813.79</v>
      </c>
      <c r="K705" s="666">
        <v>1</v>
      </c>
      <c r="L705" s="653">
        <v>3</v>
      </c>
      <c r="M705" s="654">
        <v>2813.79</v>
      </c>
    </row>
    <row r="706" spans="1:13" ht="14.4" customHeight="1" x14ac:dyDescent="0.3">
      <c r="A706" s="649" t="s">
        <v>3657</v>
      </c>
      <c r="B706" s="650" t="s">
        <v>5592</v>
      </c>
      <c r="C706" s="650" t="s">
        <v>5555</v>
      </c>
      <c r="D706" s="650" t="s">
        <v>5442</v>
      </c>
      <c r="E706" s="650" t="s">
        <v>5440</v>
      </c>
      <c r="F706" s="653"/>
      <c r="G706" s="653"/>
      <c r="H706" s="666"/>
      <c r="I706" s="653">
        <v>1</v>
      </c>
      <c r="J706" s="653">
        <v>0</v>
      </c>
      <c r="K706" s="666"/>
      <c r="L706" s="653">
        <v>1</v>
      </c>
      <c r="M706" s="654">
        <v>0</v>
      </c>
    </row>
    <row r="707" spans="1:13" ht="14.4" customHeight="1" x14ac:dyDescent="0.3">
      <c r="A707" s="649" t="s">
        <v>3657</v>
      </c>
      <c r="B707" s="650" t="s">
        <v>3489</v>
      </c>
      <c r="C707" s="650" t="s">
        <v>2121</v>
      </c>
      <c r="D707" s="650" t="s">
        <v>2122</v>
      </c>
      <c r="E707" s="650" t="s">
        <v>3490</v>
      </c>
      <c r="F707" s="653"/>
      <c r="G707" s="653"/>
      <c r="H707" s="666">
        <v>0</v>
      </c>
      <c r="I707" s="653">
        <v>17</v>
      </c>
      <c r="J707" s="653">
        <v>13677.86</v>
      </c>
      <c r="K707" s="666">
        <v>1</v>
      </c>
      <c r="L707" s="653">
        <v>17</v>
      </c>
      <c r="M707" s="654">
        <v>13677.86</v>
      </c>
    </row>
    <row r="708" spans="1:13" ht="14.4" customHeight="1" x14ac:dyDescent="0.3">
      <c r="A708" s="649" t="s">
        <v>3657</v>
      </c>
      <c r="B708" s="650" t="s">
        <v>3497</v>
      </c>
      <c r="C708" s="650" t="s">
        <v>1894</v>
      </c>
      <c r="D708" s="650" t="s">
        <v>1895</v>
      </c>
      <c r="E708" s="650" t="s">
        <v>3498</v>
      </c>
      <c r="F708" s="653"/>
      <c r="G708" s="653"/>
      <c r="H708" s="666">
        <v>0</v>
      </c>
      <c r="I708" s="653">
        <v>1</v>
      </c>
      <c r="J708" s="653">
        <v>147.36000000000001</v>
      </c>
      <c r="K708" s="666">
        <v>1</v>
      </c>
      <c r="L708" s="653">
        <v>1</v>
      </c>
      <c r="M708" s="654">
        <v>147.36000000000001</v>
      </c>
    </row>
    <row r="709" spans="1:13" ht="14.4" customHeight="1" x14ac:dyDescent="0.3">
      <c r="A709" s="649" t="s">
        <v>3657</v>
      </c>
      <c r="B709" s="650" t="s">
        <v>3497</v>
      </c>
      <c r="C709" s="650" t="s">
        <v>1920</v>
      </c>
      <c r="D709" s="650" t="s">
        <v>1917</v>
      </c>
      <c r="E709" s="650" t="s">
        <v>2826</v>
      </c>
      <c r="F709" s="653"/>
      <c r="G709" s="653"/>
      <c r="H709" s="666">
        <v>0</v>
      </c>
      <c r="I709" s="653">
        <v>1</v>
      </c>
      <c r="J709" s="653">
        <v>98.23</v>
      </c>
      <c r="K709" s="666">
        <v>1</v>
      </c>
      <c r="L709" s="653">
        <v>1</v>
      </c>
      <c r="M709" s="654">
        <v>98.23</v>
      </c>
    </row>
    <row r="710" spans="1:13" ht="14.4" customHeight="1" x14ac:dyDescent="0.3">
      <c r="A710" s="649" t="s">
        <v>3657</v>
      </c>
      <c r="B710" s="650" t="s">
        <v>3503</v>
      </c>
      <c r="C710" s="650" t="s">
        <v>1999</v>
      </c>
      <c r="D710" s="650" t="s">
        <v>3504</v>
      </c>
      <c r="E710" s="650" t="s">
        <v>3505</v>
      </c>
      <c r="F710" s="653"/>
      <c r="G710" s="653"/>
      <c r="H710" s="666">
        <v>0</v>
      </c>
      <c r="I710" s="653">
        <v>1</v>
      </c>
      <c r="J710" s="653">
        <v>16.27</v>
      </c>
      <c r="K710" s="666">
        <v>1</v>
      </c>
      <c r="L710" s="653">
        <v>1</v>
      </c>
      <c r="M710" s="654">
        <v>16.27</v>
      </c>
    </row>
    <row r="711" spans="1:13" ht="14.4" customHeight="1" x14ac:dyDescent="0.3">
      <c r="A711" s="649" t="s">
        <v>3657</v>
      </c>
      <c r="B711" s="650" t="s">
        <v>3503</v>
      </c>
      <c r="C711" s="650" t="s">
        <v>2028</v>
      </c>
      <c r="D711" s="650" t="s">
        <v>3508</v>
      </c>
      <c r="E711" s="650" t="s">
        <v>3509</v>
      </c>
      <c r="F711" s="653"/>
      <c r="G711" s="653"/>
      <c r="H711" s="666">
        <v>0</v>
      </c>
      <c r="I711" s="653">
        <v>2</v>
      </c>
      <c r="J711" s="653">
        <v>21.46</v>
      </c>
      <c r="K711" s="666">
        <v>1</v>
      </c>
      <c r="L711" s="653">
        <v>2</v>
      </c>
      <c r="M711" s="654">
        <v>21.46</v>
      </c>
    </row>
    <row r="712" spans="1:13" ht="14.4" customHeight="1" x14ac:dyDescent="0.3">
      <c r="A712" s="649" t="s">
        <v>3657</v>
      </c>
      <c r="B712" s="650" t="s">
        <v>3513</v>
      </c>
      <c r="C712" s="650" t="s">
        <v>1980</v>
      </c>
      <c r="D712" s="650" t="s">
        <v>1981</v>
      </c>
      <c r="E712" s="650" t="s">
        <v>3514</v>
      </c>
      <c r="F712" s="653"/>
      <c r="G712" s="653"/>
      <c r="H712" s="666">
        <v>0</v>
      </c>
      <c r="I712" s="653">
        <v>1</v>
      </c>
      <c r="J712" s="653">
        <v>162.13</v>
      </c>
      <c r="K712" s="666">
        <v>1</v>
      </c>
      <c r="L712" s="653">
        <v>1</v>
      </c>
      <c r="M712" s="654">
        <v>162.13</v>
      </c>
    </row>
    <row r="713" spans="1:13" ht="14.4" customHeight="1" x14ac:dyDescent="0.3">
      <c r="A713" s="649" t="s">
        <v>3658</v>
      </c>
      <c r="B713" s="650" t="s">
        <v>3404</v>
      </c>
      <c r="C713" s="650" t="s">
        <v>1944</v>
      </c>
      <c r="D713" s="650" t="s">
        <v>3405</v>
      </c>
      <c r="E713" s="650" t="s">
        <v>3406</v>
      </c>
      <c r="F713" s="653"/>
      <c r="G713" s="653"/>
      <c r="H713" s="666">
        <v>0</v>
      </c>
      <c r="I713" s="653">
        <v>2</v>
      </c>
      <c r="J713" s="653">
        <v>65.260000000000005</v>
      </c>
      <c r="K713" s="666">
        <v>1</v>
      </c>
      <c r="L713" s="653">
        <v>2</v>
      </c>
      <c r="M713" s="654">
        <v>65.260000000000005</v>
      </c>
    </row>
    <row r="714" spans="1:13" ht="14.4" customHeight="1" x14ac:dyDescent="0.3">
      <c r="A714" s="649" t="s">
        <v>3658</v>
      </c>
      <c r="B714" s="650" t="s">
        <v>3410</v>
      </c>
      <c r="C714" s="650" t="s">
        <v>5403</v>
      </c>
      <c r="D714" s="650" t="s">
        <v>5404</v>
      </c>
      <c r="E714" s="650" t="s">
        <v>3444</v>
      </c>
      <c r="F714" s="653"/>
      <c r="G714" s="653"/>
      <c r="H714" s="666">
        <v>0</v>
      </c>
      <c r="I714" s="653">
        <v>1</v>
      </c>
      <c r="J714" s="653">
        <v>175.43</v>
      </c>
      <c r="K714" s="666">
        <v>1</v>
      </c>
      <c r="L714" s="653">
        <v>1</v>
      </c>
      <c r="M714" s="654">
        <v>175.43</v>
      </c>
    </row>
    <row r="715" spans="1:13" ht="14.4" customHeight="1" x14ac:dyDescent="0.3">
      <c r="A715" s="649" t="s">
        <v>3658</v>
      </c>
      <c r="B715" s="650" t="s">
        <v>3411</v>
      </c>
      <c r="C715" s="650" t="s">
        <v>4074</v>
      </c>
      <c r="D715" s="650" t="s">
        <v>1906</v>
      </c>
      <c r="E715" s="650" t="s">
        <v>4075</v>
      </c>
      <c r="F715" s="653"/>
      <c r="G715" s="653"/>
      <c r="H715" s="666"/>
      <c r="I715" s="653">
        <v>1</v>
      </c>
      <c r="J715" s="653">
        <v>0</v>
      </c>
      <c r="K715" s="666"/>
      <c r="L715" s="653">
        <v>1</v>
      </c>
      <c r="M715" s="654">
        <v>0</v>
      </c>
    </row>
    <row r="716" spans="1:13" ht="14.4" customHeight="1" x14ac:dyDescent="0.3">
      <c r="A716" s="649" t="s">
        <v>3658</v>
      </c>
      <c r="B716" s="650" t="s">
        <v>3413</v>
      </c>
      <c r="C716" s="650" t="s">
        <v>4226</v>
      </c>
      <c r="D716" s="650" t="s">
        <v>3414</v>
      </c>
      <c r="E716" s="650" t="s">
        <v>4227</v>
      </c>
      <c r="F716" s="653"/>
      <c r="G716" s="653"/>
      <c r="H716" s="666">
        <v>0</v>
      </c>
      <c r="I716" s="653">
        <v>1</v>
      </c>
      <c r="J716" s="653">
        <v>195.92</v>
      </c>
      <c r="K716" s="666">
        <v>1</v>
      </c>
      <c r="L716" s="653">
        <v>1</v>
      </c>
      <c r="M716" s="654">
        <v>195.92</v>
      </c>
    </row>
    <row r="717" spans="1:13" ht="14.4" customHeight="1" x14ac:dyDescent="0.3">
      <c r="A717" s="649" t="s">
        <v>3658</v>
      </c>
      <c r="B717" s="650" t="s">
        <v>3417</v>
      </c>
      <c r="C717" s="650" t="s">
        <v>2042</v>
      </c>
      <c r="D717" s="650" t="s">
        <v>2043</v>
      </c>
      <c r="E717" s="650" t="s">
        <v>3418</v>
      </c>
      <c r="F717" s="653"/>
      <c r="G717" s="653"/>
      <c r="H717" s="666">
        <v>0</v>
      </c>
      <c r="I717" s="653">
        <v>22</v>
      </c>
      <c r="J717" s="653">
        <v>29911.42</v>
      </c>
      <c r="K717" s="666">
        <v>1</v>
      </c>
      <c r="L717" s="653">
        <v>22</v>
      </c>
      <c r="M717" s="654">
        <v>29911.42</v>
      </c>
    </row>
    <row r="718" spans="1:13" ht="14.4" customHeight="1" x14ac:dyDescent="0.3">
      <c r="A718" s="649" t="s">
        <v>3658</v>
      </c>
      <c r="B718" s="650" t="s">
        <v>3417</v>
      </c>
      <c r="C718" s="650" t="s">
        <v>3685</v>
      </c>
      <c r="D718" s="650" t="s">
        <v>3686</v>
      </c>
      <c r="E718" s="650" t="s">
        <v>3687</v>
      </c>
      <c r="F718" s="653"/>
      <c r="G718" s="653"/>
      <c r="H718" s="666">
        <v>0</v>
      </c>
      <c r="I718" s="653">
        <v>1</v>
      </c>
      <c r="J718" s="653">
        <v>1359.61</v>
      </c>
      <c r="K718" s="666">
        <v>1</v>
      </c>
      <c r="L718" s="653">
        <v>1</v>
      </c>
      <c r="M718" s="654">
        <v>1359.61</v>
      </c>
    </row>
    <row r="719" spans="1:13" ht="14.4" customHeight="1" x14ac:dyDescent="0.3">
      <c r="A719" s="649" t="s">
        <v>3658</v>
      </c>
      <c r="B719" s="650" t="s">
        <v>3427</v>
      </c>
      <c r="C719" s="650" t="s">
        <v>2865</v>
      </c>
      <c r="D719" s="650" t="s">
        <v>2018</v>
      </c>
      <c r="E719" s="650" t="s">
        <v>2866</v>
      </c>
      <c r="F719" s="653"/>
      <c r="G719" s="653"/>
      <c r="H719" s="666">
        <v>0</v>
      </c>
      <c r="I719" s="653">
        <v>10</v>
      </c>
      <c r="J719" s="653">
        <v>9379.2999999999993</v>
      </c>
      <c r="K719" s="666">
        <v>1</v>
      </c>
      <c r="L719" s="653">
        <v>10</v>
      </c>
      <c r="M719" s="654">
        <v>9379.2999999999993</v>
      </c>
    </row>
    <row r="720" spans="1:13" ht="14.4" customHeight="1" x14ac:dyDescent="0.3">
      <c r="A720" s="649" t="s">
        <v>3658</v>
      </c>
      <c r="B720" s="650" t="s">
        <v>3427</v>
      </c>
      <c r="C720" s="650" t="s">
        <v>1923</v>
      </c>
      <c r="D720" s="650" t="s">
        <v>1924</v>
      </c>
      <c r="E720" s="650" t="s">
        <v>2866</v>
      </c>
      <c r="F720" s="653"/>
      <c r="G720" s="653"/>
      <c r="H720" s="666">
        <v>0</v>
      </c>
      <c r="I720" s="653">
        <v>1</v>
      </c>
      <c r="J720" s="653">
        <v>1749.69</v>
      </c>
      <c r="K720" s="666">
        <v>1</v>
      </c>
      <c r="L720" s="653">
        <v>1</v>
      </c>
      <c r="M720" s="654">
        <v>1749.69</v>
      </c>
    </row>
    <row r="721" spans="1:13" ht="14.4" customHeight="1" x14ac:dyDescent="0.3">
      <c r="A721" s="649" t="s">
        <v>3658</v>
      </c>
      <c r="B721" s="650" t="s">
        <v>3427</v>
      </c>
      <c r="C721" s="650" t="s">
        <v>1927</v>
      </c>
      <c r="D721" s="650" t="s">
        <v>1924</v>
      </c>
      <c r="E721" s="650" t="s">
        <v>2869</v>
      </c>
      <c r="F721" s="653"/>
      <c r="G721" s="653"/>
      <c r="H721" s="666">
        <v>0</v>
      </c>
      <c r="I721" s="653">
        <v>1</v>
      </c>
      <c r="J721" s="653">
        <v>2332.92</v>
      </c>
      <c r="K721" s="666">
        <v>1</v>
      </c>
      <c r="L721" s="653">
        <v>1</v>
      </c>
      <c r="M721" s="654">
        <v>2332.92</v>
      </c>
    </row>
    <row r="722" spans="1:13" ht="14.4" customHeight="1" x14ac:dyDescent="0.3">
      <c r="A722" s="649" t="s">
        <v>3658</v>
      </c>
      <c r="B722" s="650" t="s">
        <v>3427</v>
      </c>
      <c r="C722" s="650" t="s">
        <v>1930</v>
      </c>
      <c r="D722" s="650" t="s">
        <v>1924</v>
      </c>
      <c r="E722" s="650" t="s">
        <v>2872</v>
      </c>
      <c r="F722" s="653"/>
      <c r="G722" s="653"/>
      <c r="H722" s="666">
        <v>0</v>
      </c>
      <c r="I722" s="653">
        <v>9</v>
      </c>
      <c r="J722" s="653">
        <v>26245.439999999999</v>
      </c>
      <c r="K722" s="666">
        <v>1</v>
      </c>
      <c r="L722" s="653">
        <v>9</v>
      </c>
      <c r="M722" s="654">
        <v>26245.439999999999</v>
      </c>
    </row>
    <row r="723" spans="1:13" ht="14.4" customHeight="1" x14ac:dyDescent="0.3">
      <c r="A723" s="649" t="s">
        <v>3658</v>
      </c>
      <c r="B723" s="650" t="s">
        <v>3452</v>
      </c>
      <c r="C723" s="650" t="s">
        <v>2175</v>
      </c>
      <c r="D723" s="650" t="s">
        <v>3453</v>
      </c>
      <c r="E723" s="650" t="s">
        <v>3454</v>
      </c>
      <c r="F723" s="653"/>
      <c r="G723" s="653"/>
      <c r="H723" s="666">
        <v>0</v>
      </c>
      <c r="I723" s="653">
        <v>5</v>
      </c>
      <c r="J723" s="653">
        <v>960.75</v>
      </c>
      <c r="K723" s="666">
        <v>1</v>
      </c>
      <c r="L723" s="653">
        <v>5</v>
      </c>
      <c r="M723" s="654">
        <v>960.75</v>
      </c>
    </row>
    <row r="724" spans="1:13" ht="14.4" customHeight="1" x14ac:dyDescent="0.3">
      <c r="A724" s="649" t="s">
        <v>3658</v>
      </c>
      <c r="B724" s="650" t="s">
        <v>5588</v>
      </c>
      <c r="C724" s="650" t="s">
        <v>3935</v>
      </c>
      <c r="D724" s="650" t="s">
        <v>3936</v>
      </c>
      <c r="E724" s="650" t="s">
        <v>3567</v>
      </c>
      <c r="F724" s="653"/>
      <c r="G724" s="653"/>
      <c r="H724" s="666">
        <v>0</v>
      </c>
      <c r="I724" s="653">
        <v>1</v>
      </c>
      <c r="J724" s="653">
        <v>184.22</v>
      </c>
      <c r="K724" s="666">
        <v>1</v>
      </c>
      <c r="L724" s="653">
        <v>1</v>
      </c>
      <c r="M724" s="654">
        <v>184.22</v>
      </c>
    </row>
    <row r="725" spans="1:13" ht="14.4" customHeight="1" x14ac:dyDescent="0.3">
      <c r="A725" s="649" t="s">
        <v>3658</v>
      </c>
      <c r="B725" s="650" t="s">
        <v>3569</v>
      </c>
      <c r="C725" s="650" t="s">
        <v>4082</v>
      </c>
      <c r="D725" s="650" t="s">
        <v>3571</v>
      </c>
      <c r="E725" s="650" t="s">
        <v>2008</v>
      </c>
      <c r="F725" s="653"/>
      <c r="G725" s="653"/>
      <c r="H725" s="666">
        <v>0</v>
      </c>
      <c r="I725" s="653">
        <v>2</v>
      </c>
      <c r="J725" s="653">
        <v>308.8</v>
      </c>
      <c r="K725" s="666">
        <v>1</v>
      </c>
      <c r="L725" s="653">
        <v>2</v>
      </c>
      <c r="M725" s="654">
        <v>308.8</v>
      </c>
    </row>
    <row r="726" spans="1:13" ht="14.4" customHeight="1" x14ac:dyDescent="0.3">
      <c r="A726" s="649" t="s">
        <v>3658</v>
      </c>
      <c r="B726" s="650" t="s">
        <v>3489</v>
      </c>
      <c r="C726" s="650" t="s">
        <v>2121</v>
      </c>
      <c r="D726" s="650" t="s">
        <v>2122</v>
      </c>
      <c r="E726" s="650" t="s">
        <v>3490</v>
      </c>
      <c r="F726" s="653"/>
      <c r="G726" s="653"/>
      <c r="H726" s="666">
        <v>0</v>
      </c>
      <c r="I726" s="653">
        <v>1</v>
      </c>
      <c r="J726" s="653">
        <v>804.58</v>
      </c>
      <c r="K726" s="666">
        <v>1</v>
      </c>
      <c r="L726" s="653">
        <v>1</v>
      </c>
      <c r="M726" s="654">
        <v>804.58</v>
      </c>
    </row>
    <row r="727" spans="1:13" ht="14.4" customHeight="1" x14ac:dyDescent="0.3">
      <c r="A727" s="649" t="s">
        <v>3658</v>
      </c>
      <c r="B727" s="650" t="s">
        <v>3497</v>
      </c>
      <c r="C727" s="650" t="s">
        <v>1878</v>
      </c>
      <c r="D727" s="650" t="s">
        <v>1879</v>
      </c>
      <c r="E727" s="650" t="s">
        <v>1880</v>
      </c>
      <c r="F727" s="653"/>
      <c r="G727" s="653"/>
      <c r="H727" s="666">
        <v>0</v>
      </c>
      <c r="I727" s="653">
        <v>1</v>
      </c>
      <c r="J727" s="653">
        <v>32.74</v>
      </c>
      <c r="K727" s="666">
        <v>1</v>
      </c>
      <c r="L727" s="653">
        <v>1</v>
      </c>
      <c r="M727" s="654">
        <v>32.74</v>
      </c>
    </row>
    <row r="728" spans="1:13" ht="14.4" customHeight="1" x14ac:dyDescent="0.3">
      <c r="A728" s="649" t="s">
        <v>3658</v>
      </c>
      <c r="B728" s="650" t="s">
        <v>3497</v>
      </c>
      <c r="C728" s="650" t="s">
        <v>1920</v>
      </c>
      <c r="D728" s="650" t="s">
        <v>1917</v>
      </c>
      <c r="E728" s="650" t="s">
        <v>2826</v>
      </c>
      <c r="F728" s="653"/>
      <c r="G728" s="653"/>
      <c r="H728" s="666">
        <v>0</v>
      </c>
      <c r="I728" s="653">
        <v>1</v>
      </c>
      <c r="J728" s="653">
        <v>98.23</v>
      </c>
      <c r="K728" s="666">
        <v>1</v>
      </c>
      <c r="L728" s="653">
        <v>1</v>
      </c>
      <c r="M728" s="654">
        <v>98.23</v>
      </c>
    </row>
    <row r="729" spans="1:13" ht="14.4" customHeight="1" x14ac:dyDescent="0.3">
      <c r="A729" s="649" t="s">
        <v>3658</v>
      </c>
      <c r="B729" s="650" t="s">
        <v>3497</v>
      </c>
      <c r="C729" s="650" t="s">
        <v>4083</v>
      </c>
      <c r="D729" s="650" t="s">
        <v>2036</v>
      </c>
      <c r="E729" s="650" t="s">
        <v>4084</v>
      </c>
      <c r="F729" s="653"/>
      <c r="G729" s="653"/>
      <c r="H729" s="666">
        <v>0</v>
      </c>
      <c r="I729" s="653">
        <v>1</v>
      </c>
      <c r="J729" s="653">
        <v>314.33999999999997</v>
      </c>
      <c r="K729" s="666">
        <v>1</v>
      </c>
      <c r="L729" s="653">
        <v>1</v>
      </c>
      <c r="M729" s="654">
        <v>314.33999999999997</v>
      </c>
    </row>
    <row r="730" spans="1:13" ht="14.4" customHeight="1" x14ac:dyDescent="0.3">
      <c r="A730" s="649" t="s">
        <v>3658</v>
      </c>
      <c r="B730" s="650" t="s">
        <v>3503</v>
      </c>
      <c r="C730" s="650" t="s">
        <v>1941</v>
      </c>
      <c r="D730" s="650" t="s">
        <v>3506</v>
      </c>
      <c r="E730" s="650" t="s">
        <v>3507</v>
      </c>
      <c r="F730" s="653"/>
      <c r="G730" s="653"/>
      <c r="H730" s="666">
        <v>0</v>
      </c>
      <c r="I730" s="653">
        <v>5</v>
      </c>
      <c r="J730" s="653">
        <v>34.900000000000006</v>
      </c>
      <c r="K730" s="666">
        <v>1</v>
      </c>
      <c r="L730" s="653">
        <v>5</v>
      </c>
      <c r="M730" s="654">
        <v>34.900000000000006</v>
      </c>
    </row>
    <row r="731" spans="1:13" ht="14.4" customHeight="1" x14ac:dyDescent="0.3">
      <c r="A731" s="649" t="s">
        <v>3658</v>
      </c>
      <c r="B731" s="650" t="s">
        <v>3503</v>
      </c>
      <c r="C731" s="650" t="s">
        <v>4483</v>
      </c>
      <c r="D731" s="650" t="s">
        <v>4484</v>
      </c>
      <c r="E731" s="650" t="s">
        <v>3507</v>
      </c>
      <c r="F731" s="653">
        <v>2</v>
      </c>
      <c r="G731" s="653">
        <v>10.74</v>
      </c>
      <c r="H731" s="666">
        <v>1</v>
      </c>
      <c r="I731" s="653"/>
      <c r="J731" s="653"/>
      <c r="K731" s="666">
        <v>0</v>
      </c>
      <c r="L731" s="653">
        <v>2</v>
      </c>
      <c r="M731" s="654">
        <v>10.74</v>
      </c>
    </row>
    <row r="732" spans="1:13" ht="14.4" customHeight="1" x14ac:dyDescent="0.3">
      <c r="A732" s="649" t="s">
        <v>3658</v>
      </c>
      <c r="B732" s="650" t="s">
        <v>3513</v>
      </c>
      <c r="C732" s="650" t="s">
        <v>1980</v>
      </c>
      <c r="D732" s="650" t="s">
        <v>1981</v>
      </c>
      <c r="E732" s="650" t="s">
        <v>3514</v>
      </c>
      <c r="F732" s="653"/>
      <c r="G732" s="653"/>
      <c r="H732" s="666">
        <v>0</v>
      </c>
      <c r="I732" s="653">
        <v>3</v>
      </c>
      <c r="J732" s="653">
        <v>486.39</v>
      </c>
      <c r="K732" s="666">
        <v>1</v>
      </c>
      <c r="L732" s="653">
        <v>3</v>
      </c>
      <c r="M732" s="654">
        <v>486.39</v>
      </c>
    </row>
    <row r="733" spans="1:13" ht="14.4" customHeight="1" x14ac:dyDescent="0.3">
      <c r="A733" s="649" t="s">
        <v>3659</v>
      </c>
      <c r="B733" s="650" t="s">
        <v>3404</v>
      </c>
      <c r="C733" s="650" t="s">
        <v>1944</v>
      </c>
      <c r="D733" s="650" t="s">
        <v>3405</v>
      </c>
      <c r="E733" s="650" t="s">
        <v>3406</v>
      </c>
      <c r="F733" s="653"/>
      <c r="G733" s="653"/>
      <c r="H733" s="666">
        <v>0</v>
      </c>
      <c r="I733" s="653">
        <v>4</v>
      </c>
      <c r="J733" s="653">
        <v>135.54000000000002</v>
      </c>
      <c r="K733" s="666">
        <v>1</v>
      </c>
      <c r="L733" s="653">
        <v>4</v>
      </c>
      <c r="M733" s="654">
        <v>135.54000000000002</v>
      </c>
    </row>
    <row r="734" spans="1:13" ht="14.4" customHeight="1" x14ac:dyDescent="0.3">
      <c r="A734" s="649" t="s">
        <v>3659</v>
      </c>
      <c r="B734" s="650" t="s">
        <v>3411</v>
      </c>
      <c r="C734" s="650" t="s">
        <v>1905</v>
      </c>
      <c r="D734" s="650" t="s">
        <v>1906</v>
      </c>
      <c r="E734" s="650" t="s">
        <v>3412</v>
      </c>
      <c r="F734" s="653"/>
      <c r="G734" s="653"/>
      <c r="H734" s="666">
        <v>0</v>
      </c>
      <c r="I734" s="653">
        <v>1</v>
      </c>
      <c r="J734" s="653">
        <v>97.97</v>
      </c>
      <c r="K734" s="666">
        <v>1</v>
      </c>
      <c r="L734" s="653">
        <v>1</v>
      </c>
      <c r="M734" s="654">
        <v>97.97</v>
      </c>
    </row>
    <row r="735" spans="1:13" ht="14.4" customHeight="1" x14ac:dyDescent="0.3">
      <c r="A735" s="649" t="s">
        <v>3659</v>
      </c>
      <c r="B735" s="650" t="s">
        <v>3411</v>
      </c>
      <c r="C735" s="650" t="s">
        <v>4129</v>
      </c>
      <c r="D735" s="650" t="s">
        <v>1906</v>
      </c>
      <c r="E735" s="650" t="s">
        <v>4130</v>
      </c>
      <c r="F735" s="653"/>
      <c r="G735" s="653"/>
      <c r="H735" s="666"/>
      <c r="I735" s="653">
        <v>1</v>
      </c>
      <c r="J735" s="653">
        <v>0</v>
      </c>
      <c r="K735" s="666"/>
      <c r="L735" s="653">
        <v>1</v>
      </c>
      <c r="M735" s="654">
        <v>0</v>
      </c>
    </row>
    <row r="736" spans="1:13" ht="14.4" customHeight="1" x14ac:dyDescent="0.3">
      <c r="A736" s="649" t="s">
        <v>3659</v>
      </c>
      <c r="B736" s="650" t="s">
        <v>3417</v>
      </c>
      <c r="C736" s="650" t="s">
        <v>2042</v>
      </c>
      <c r="D736" s="650" t="s">
        <v>2043</v>
      </c>
      <c r="E736" s="650" t="s">
        <v>3418</v>
      </c>
      <c r="F736" s="653"/>
      <c r="G736" s="653"/>
      <c r="H736" s="666">
        <v>0</v>
      </c>
      <c r="I736" s="653">
        <v>26</v>
      </c>
      <c r="J736" s="653">
        <v>35349.86</v>
      </c>
      <c r="K736" s="666">
        <v>1</v>
      </c>
      <c r="L736" s="653">
        <v>26</v>
      </c>
      <c r="M736" s="654">
        <v>35349.86</v>
      </c>
    </row>
    <row r="737" spans="1:13" ht="14.4" customHeight="1" x14ac:dyDescent="0.3">
      <c r="A737" s="649" t="s">
        <v>3659</v>
      </c>
      <c r="B737" s="650" t="s">
        <v>3419</v>
      </c>
      <c r="C737" s="650" t="s">
        <v>4358</v>
      </c>
      <c r="D737" s="650" t="s">
        <v>4359</v>
      </c>
      <c r="E737" s="650" t="s">
        <v>4360</v>
      </c>
      <c r="F737" s="653"/>
      <c r="G737" s="653"/>
      <c r="H737" s="666">
        <v>0</v>
      </c>
      <c r="I737" s="653">
        <v>6</v>
      </c>
      <c r="J737" s="653">
        <v>8157.66</v>
      </c>
      <c r="K737" s="666">
        <v>1</v>
      </c>
      <c r="L737" s="653">
        <v>6</v>
      </c>
      <c r="M737" s="654">
        <v>8157.66</v>
      </c>
    </row>
    <row r="738" spans="1:13" ht="14.4" customHeight="1" x14ac:dyDescent="0.3">
      <c r="A738" s="649" t="s">
        <v>3659</v>
      </c>
      <c r="B738" s="650" t="s">
        <v>3422</v>
      </c>
      <c r="C738" s="650" t="s">
        <v>2063</v>
      </c>
      <c r="D738" s="650" t="s">
        <v>2064</v>
      </c>
      <c r="E738" s="650" t="s">
        <v>1842</v>
      </c>
      <c r="F738" s="653"/>
      <c r="G738" s="653"/>
      <c r="H738" s="666"/>
      <c r="I738" s="653">
        <v>1</v>
      </c>
      <c r="J738" s="653">
        <v>0</v>
      </c>
      <c r="K738" s="666"/>
      <c r="L738" s="653">
        <v>1</v>
      </c>
      <c r="M738" s="654">
        <v>0</v>
      </c>
    </row>
    <row r="739" spans="1:13" ht="14.4" customHeight="1" x14ac:dyDescent="0.3">
      <c r="A739" s="649" t="s">
        <v>3659</v>
      </c>
      <c r="B739" s="650" t="s">
        <v>3427</v>
      </c>
      <c r="C739" s="650" t="s">
        <v>2865</v>
      </c>
      <c r="D739" s="650" t="s">
        <v>2018</v>
      </c>
      <c r="E739" s="650" t="s">
        <v>2866</v>
      </c>
      <c r="F739" s="653"/>
      <c r="G739" s="653"/>
      <c r="H739" s="666">
        <v>0</v>
      </c>
      <c r="I739" s="653">
        <v>4</v>
      </c>
      <c r="J739" s="653">
        <v>3751.72</v>
      </c>
      <c r="K739" s="666">
        <v>1</v>
      </c>
      <c r="L739" s="653">
        <v>4</v>
      </c>
      <c r="M739" s="654">
        <v>3751.72</v>
      </c>
    </row>
    <row r="740" spans="1:13" ht="14.4" customHeight="1" x14ac:dyDescent="0.3">
      <c r="A740" s="649" t="s">
        <v>3659</v>
      </c>
      <c r="B740" s="650" t="s">
        <v>3427</v>
      </c>
      <c r="C740" s="650" t="s">
        <v>2868</v>
      </c>
      <c r="D740" s="650" t="s">
        <v>2018</v>
      </c>
      <c r="E740" s="650" t="s">
        <v>2869</v>
      </c>
      <c r="F740" s="653"/>
      <c r="G740" s="653"/>
      <c r="H740" s="666">
        <v>0</v>
      </c>
      <c r="I740" s="653">
        <v>1</v>
      </c>
      <c r="J740" s="653">
        <v>1166.47</v>
      </c>
      <c r="K740" s="666">
        <v>1</v>
      </c>
      <c r="L740" s="653">
        <v>1</v>
      </c>
      <c r="M740" s="654">
        <v>1166.47</v>
      </c>
    </row>
    <row r="741" spans="1:13" ht="14.4" customHeight="1" x14ac:dyDescent="0.3">
      <c r="A741" s="649" t="s">
        <v>3659</v>
      </c>
      <c r="B741" s="650" t="s">
        <v>3427</v>
      </c>
      <c r="C741" s="650" t="s">
        <v>1923</v>
      </c>
      <c r="D741" s="650" t="s">
        <v>1924</v>
      </c>
      <c r="E741" s="650" t="s">
        <v>2866</v>
      </c>
      <c r="F741" s="653"/>
      <c r="G741" s="653"/>
      <c r="H741" s="666">
        <v>0</v>
      </c>
      <c r="I741" s="653">
        <v>3</v>
      </c>
      <c r="J741" s="653">
        <v>5249.07</v>
      </c>
      <c r="K741" s="666">
        <v>1</v>
      </c>
      <c r="L741" s="653">
        <v>3</v>
      </c>
      <c r="M741" s="654">
        <v>5249.07</v>
      </c>
    </row>
    <row r="742" spans="1:13" ht="14.4" customHeight="1" x14ac:dyDescent="0.3">
      <c r="A742" s="649" t="s">
        <v>3659</v>
      </c>
      <c r="B742" s="650" t="s">
        <v>3435</v>
      </c>
      <c r="C742" s="650" t="s">
        <v>1973</v>
      </c>
      <c r="D742" s="650" t="s">
        <v>1974</v>
      </c>
      <c r="E742" s="650" t="s">
        <v>1975</v>
      </c>
      <c r="F742" s="653"/>
      <c r="G742" s="653"/>
      <c r="H742" s="666">
        <v>0</v>
      </c>
      <c r="I742" s="653">
        <v>2</v>
      </c>
      <c r="J742" s="653">
        <v>134.84</v>
      </c>
      <c r="K742" s="666">
        <v>1</v>
      </c>
      <c r="L742" s="653">
        <v>2</v>
      </c>
      <c r="M742" s="654">
        <v>134.84</v>
      </c>
    </row>
    <row r="743" spans="1:13" ht="14.4" customHeight="1" x14ac:dyDescent="0.3">
      <c r="A743" s="649" t="s">
        <v>3659</v>
      </c>
      <c r="B743" s="650" t="s">
        <v>3562</v>
      </c>
      <c r="C743" s="650" t="s">
        <v>4122</v>
      </c>
      <c r="D743" s="650" t="s">
        <v>4123</v>
      </c>
      <c r="E743" s="650" t="s">
        <v>4124</v>
      </c>
      <c r="F743" s="653"/>
      <c r="G743" s="653"/>
      <c r="H743" s="666">
        <v>0</v>
      </c>
      <c r="I743" s="653">
        <v>1</v>
      </c>
      <c r="J743" s="653">
        <v>50.57</v>
      </c>
      <c r="K743" s="666">
        <v>1</v>
      </c>
      <c r="L743" s="653">
        <v>1</v>
      </c>
      <c r="M743" s="654">
        <v>50.57</v>
      </c>
    </row>
    <row r="744" spans="1:13" ht="14.4" customHeight="1" x14ac:dyDescent="0.3">
      <c r="A744" s="649" t="s">
        <v>3659</v>
      </c>
      <c r="B744" s="650" t="s">
        <v>3452</v>
      </c>
      <c r="C744" s="650" t="s">
        <v>2175</v>
      </c>
      <c r="D744" s="650" t="s">
        <v>3453</v>
      </c>
      <c r="E744" s="650" t="s">
        <v>3454</v>
      </c>
      <c r="F744" s="653"/>
      <c r="G744" s="653"/>
      <c r="H744" s="666">
        <v>0</v>
      </c>
      <c r="I744" s="653">
        <v>3</v>
      </c>
      <c r="J744" s="653">
        <v>647.03</v>
      </c>
      <c r="K744" s="666">
        <v>1</v>
      </c>
      <c r="L744" s="653">
        <v>3</v>
      </c>
      <c r="M744" s="654">
        <v>647.03</v>
      </c>
    </row>
    <row r="745" spans="1:13" ht="14.4" customHeight="1" x14ac:dyDescent="0.3">
      <c r="A745" s="649" t="s">
        <v>3659</v>
      </c>
      <c r="B745" s="650" t="s">
        <v>5592</v>
      </c>
      <c r="C745" s="650" t="s">
        <v>4825</v>
      </c>
      <c r="D745" s="650" t="s">
        <v>4826</v>
      </c>
      <c r="E745" s="650" t="s">
        <v>4827</v>
      </c>
      <c r="F745" s="653"/>
      <c r="G745" s="653"/>
      <c r="H745" s="666">
        <v>0</v>
      </c>
      <c r="I745" s="653">
        <v>3</v>
      </c>
      <c r="J745" s="653">
        <v>22701.9</v>
      </c>
      <c r="K745" s="666">
        <v>1</v>
      </c>
      <c r="L745" s="653">
        <v>3</v>
      </c>
      <c r="M745" s="654">
        <v>22701.9</v>
      </c>
    </row>
    <row r="746" spans="1:13" ht="14.4" customHeight="1" x14ac:dyDescent="0.3">
      <c r="A746" s="649" t="s">
        <v>3659</v>
      </c>
      <c r="B746" s="650" t="s">
        <v>5592</v>
      </c>
      <c r="C746" s="650" t="s">
        <v>4828</v>
      </c>
      <c r="D746" s="650" t="s">
        <v>4829</v>
      </c>
      <c r="E746" s="650" t="s">
        <v>4830</v>
      </c>
      <c r="F746" s="653"/>
      <c r="G746" s="653"/>
      <c r="H746" s="666">
        <v>0</v>
      </c>
      <c r="I746" s="653">
        <v>8</v>
      </c>
      <c r="J746" s="653">
        <v>141651.12</v>
      </c>
      <c r="K746" s="666">
        <v>1</v>
      </c>
      <c r="L746" s="653">
        <v>8</v>
      </c>
      <c r="M746" s="654">
        <v>141651.12</v>
      </c>
    </row>
    <row r="747" spans="1:13" ht="14.4" customHeight="1" x14ac:dyDescent="0.3">
      <c r="A747" s="649" t="s">
        <v>3659</v>
      </c>
      <c r="B747" s="650" t="s">
        <v>5592</v>
      </c>
      <c r="C747" s="650" t="s">
        <v>5429</v>
      </c>
      <c r="D747" s="650" t="s">
        <v>5430</v>
      </c>
      <c r="E747" s="650" t="s">
        <v>4830</v>
      </c>
      <c r="F747" s="653">
        <v>4</v>
      </c>
      <c r="G747" s="653">
        <v>106143.32</v>
      </c>
      <c r="H747" s="666">
        <v>1</v>
      </c>
      <c r="I747" s="653"/>
      <c r="J747" s="653"/>
      <c r="K747" s="666">
        <v>0</v>
      </c>
      <c r="L747" s="653">
        <v>4</v>
      </c>
      <c r="M747" s="654">
        <v>106143.32</v>
      </c>
    </row>
    <row r="748" spans="1:13" ht="14.4" customHeight="1" x14ac:dyDescent="0.3">
      <c r="A748" s="649" t="s">
        <v>3659</v>
      </c>
      <c r="B748" s="650" t="s">
        <v>5592</v>
      </c>
      <c r="C748" s="650" t="s">
        <v>5431</v>
      </c>
      <c r="D748" s="650" t="s">
        <v>5432</v>
      </c>
      <c r="E748" s="650" t="s">
        <v>4827</v>
      </c>
      <c r="F748" s="653">
        <v>1</v>
      </c>
      <c r="G748" s="653">
        <v>10614.34</v>
      </c>
      <c r="H748" s="666">
        <v>1</v>
      </c>
      <c r="I748" s="653"/>
      <c r="J748" s="653"/>
      <c r="K748" s="666">
        <v>0</v>
      </c>
      <c r="L748" s="653">
        <v>1</v>
      </c>
      <c r="M748" s="654">
        <v>10614.34</v>
      </c>
    </row>
    <row r="749" spans="1:13" ht="14.4" customHeight="1" x14ac:dyDescent="0.3">
      <c r="A749" s="649" t="s">
        <v>3659</v>
      </c>
      <c r="B749" s="650" t="s">
        <v>5592</v>
      </c>
      <c r="C749" s="650" t="s">
        <v>5433</v>
      </c>
      <c r="D749" s="650" t="s">
        <v>5432</v>
      </c>
      <c r="E749" s="650" t="s">
        <v>4827</v>
      </c>
      <c r="F749" s="653">
        <v>1</v>
      </c>
      <c r="G749" s="653">
        <v>10614.34</v>
      </c>
      <c r="H749" s="666">
        <v>1</v>
      </c>
      <c r="I749" s="653"/>
      <c r="J749" s="653"/>
      <c r="K749" s="666">
        <v>0</v>
      </c>
      <c r="L749" s="653">
        <v>1</v>
      </c>
      <c r="M749" s="654">
        <v>10614.34</v>
      </c>
    </row>
    <row r="750" spans="1:13" ht="14.4" customHeight="1" x14ac:dyDescent="0.3">
      <c r="A750" s="649" t="s">
        <v>3659</v>
      </c>
      <c r="B750" s="650" t="s">
        <v>5592</v>
      </c>
      <c r="C750" s="650" t="s">
        <v>5438</v>
      </c>
      <c r="D750" s="650" t="s">
        <v>5439</v>
      </c>
      <c r="E750" s="650" t="s">
        <v>5440</v>
      </c>
      <c r="F750" s="653">
        <v>1</v>
      </c>
      <c r="G750" s="653">
        <v>14860.07</v>
      </c>
      <c r="H750" s="666">
        <v>1</v>
      </c>
      <c r="I750" s="653"/>
      <c r="J750" s="653"/>
      <c r="K750" s="666">
        <v>0</v>
      </c>
      <c r="L750" s="653">
        <v>1</v>
      </c>
      <c r="M750" s="654">
        <v>14860.07</v>
      </c>
    </row>
    <row r="751" spans="1:13" ht="14.4" customHeight="1" x14ac:dyDescent="0.3">
      <c r="A751" s="649" t="s">
        <v>3659</v>
      </c>
      <c r="B751" s="650" t="s">
        <v>5592</v>
      </c>
      <c r="C751" s="650" t="s">
        <v>5436</v>
      </c>
      <c r="D751" s="650" t="s">
        <v>5437</v>
      </c>
      <c r="E751" s="650" t="s">
        <v>4830</v>
      </c>
      <c r="F751" s="653"/>
      <c r="G751" s="653"/>
      <c r="H751" s="666">
        <v>0</v>
      </c>
      <c r="I751" s="653">
        <v>9</v>
      </c>
      <c r="J751" s="653">
        <v>238822.47000000003</v>
      </c>
      <c r="K751" s="666">
        <v>1</v>
      </c>
      <c r="L751" s="653">
        <v>9</v>
      </c>
      <c r="M751" s="654">
        <v>238822.47000000003</v>
      </c>
    </row>
    <row r="752" spans="1:13" ht="14.4" customHeight="1" x14ac:dyDescent="0.3">
      <c r="A752" s="649" t="s">
        <v>3659</v>
      </c>
      <c r="B752" s="650" t="s">
        <v>5592</v>
      </c>
      <c r="C752" s="650" t="s">
        <v>5441</v>
      </c>
      <c r="D752" s="650" t="s">
        <v>5442</v>
      </c>
      <c r="E752" s="650" t="s">
        <v>5440</v>
      </c>
      <c r="F752" s="653"/>
      <c r="G752" s="653"/>
      <c r="H752" s="666">
        <v>0</v>
      </c>
      <c r="I752" s="653">
        <v>1</v>
      </c>
      <c r="J752" s="653">
        <v>14860.07</v>
      </c>
      <c r="K752" s="666">
        <v>1</v>
      </c>
      <c r="L752" s="653">
        <v>1</v>
      </c>
      <c r="M752" s="654">
        <v>14860.07</v>
      </c>
    </row>
    <row r="753" spans="1:13" ht="14.4" customHeight="1" x14ac:dyDescent="0.3">
      <c r="A753" s="649" t="s">
        <v>3659</v>
      </c>
      <c r="B753" s="650" t="s">
        <v>5592</v>
      </c>
      <c r="C753" s="650" t="s">
        <v>5434</v>
      </c>
      <c r="D753" s="650" t="s">
        <v>5435</v>
      </c>
      <c r="E753" s="650" t="s">
        <v>4827</v>
      </c>
      <c r="F753" s="653"/>
      <c r="G753" s="653"/>
      <c r="H753" s="666"/>
      <c r="I753" s="653">
        <v>3</v>
      </c>
      <c r="J753" s="653">
        <v>0</v>
      </c>
      <c r="K753" s="666"/>
      <c r="L753" s="653">
        <v>3</v>
      </c>
      <c r="M753" s="654">
        <v>0</v>
      </c>
    </row>
    <row r="754" spans="1:13" ht="14.4" customHeight="1" x14ac:dyDescent="0.3">
      <c r="A754" s="649" t="s">
        <v>3659</v>
      </c>
      <c r="B754" s="650" t="s">
        <v>5592</v>
      </c>
      <c r="C754" s="650" t="s">
        <v>5443</v>
      </c>
      <c r="D754" s="650" t="s">
        <v>5439</v>
      </c>
      <c r="E754" s="650" t="s">
        <v>5440</v>
      </c>
      <c r="F754" s="653">
        <v>1</v>
      </c>
      <c r="G754" s="653">
        <v>14860.07</v>
      </c>
      <c r="H754" s="666">
        <v>1</v>
      </c>
      <c r="I754" s="653"/>
      <c r="J754" s="653"/>
      <c r="K754" s="666">
        <v>0</v>
      </c>
      <c r="L754" s="653">
        <v>1</v>
      </c>
      <c r="M754" s="654">
        <v>14860.07</v>
      </c>
    </row>
    <row r="755" spans="1:13" ht="14.4" customHeight="1" x14ac:dyDescent="0.3">
      <c r="A755" s="649" t="s">
        <v>3659</v>
      </c>
      <c r="B755" s="650" t="s">
        <v>5592</v>
      </c>
      <c r="C755" s="650" t="s">
        <v>5444</v>
      </c>
      <c r="D755" s="650" t="s">
        <v>5435</v>
      </c>
      <c r="E755" s="650" t="s">
        <v>4827</v>
      </c>
      <c r="F755" s="653"/>
      <c r="G755" s="653"/>
      <c r="H755" s="666">
        <v>0</v>
      </c>
      <c r="I755" s="653">
        <v>3</v>
      </c>
      <c r="J755" s="653">
        <v>31842.989999999998</v>
      </c>
      <c r="K755" s="666">
        <v>1</v>
      </c>
      <c r="L755" s="653">
        <v>3</v>
      </c>
      <c r="M755" s="654">
        <v>31842.989999999998</v>
      </c>
    </row>
    <row r="756" spans="1:13" ht="14.4" customHeight="1" x14ac:dyDescent="0.3">
      <c r="A756" s="649" t="s">
        <v>3659</v>
      </c>
      <c r="B756" s="650" t="s">
        <v>3489</v>
      </c>
      <c r="C756" s="650" t="s">
        <v>2121</v>
      </c>
      <c r="D756" s="650" t="s">
        <v>2122</v>
      </c>
      <c r="E756" s="650" t="s">
        <v>3490</v>
      </c>
      <c r="F756" s="653"/>
      <c r="G756" s="653"/>
      <c r="H756" s="666">
        <v>0</v>
      </c>
      <c r="I756" s="653">
        <v>1</v>
      </c>
      <c r="J756" s="653">
        <v>804.58</v>
      </c>
      <c r="K756" s="666">
        <v>1</v>
      </c>
      <c r="L756" s="653">
        <v>1</v>
      </c>
      <c r="M756" s="654">
        <v>804.58</v>
      </c>
    </row>
    <row r="757" spans="1:13" ht="14.4" customHeight="1" x14ac:dyDescent="0.3">
      <c r="A757" s="649" t="s">
        <v>3659</v>
      </c>
      <c r="B757" s="650" t="s">
        <v>3497</v>
      </c>
      <c r="C757" s="650" t="s">
        <v>1878</v>
      </c>
      <c r="D757" s="650" t="s">
        <v>1879</v>
      </c>
      <c r="E757" s="650" t="s">
        <v>1880</v>
      </c>
      <c r="F757" s="653"/>
      <c r="G757" s="653"/>
      <c r="H757" s="666">
        <v>0</v>
      </c>
      <c r="I757" s="653">
        <v>1</v>
      </c>
      <c r="J757" s="653">
        <v>32.74</v>
      </c>
      <c r="K757" s="666">
        <v>1</v>
      </c>
      <c r="L757" s="653">
        <v>1</v>
      </c>
      <c r="M757" s="654">
        <v>32.74</v>
      </c>
    </row>
    <row r="758" spans="1:13" ht="14.4" customHeight="1" x14ac:dyDescent="0.3">
      <c r="A758" s="649" t="s">
        <v>3659</v>
      </c>
      <c r="B758" s="650" t="s">
        <v>3497</v>
      </c>
      <c r="C758" s="650" t="s">
        <v>2082</v>
      </c>
      <c r="D758" s="650" t="s">
        <v>2083</v>
      </c>
      <c r="E758" s="650" t="s">
        <v>1472</v>
      </c>
      <c r="F758" s="653"/>
      <c r="G758" s="653"/>
      <c r="H758" s="666">
        <v>0</v>
      </c>
      <c r="I758" s="653">
        <v>1</v>
      </c>
      <c r="J758" s="653">
        <v>196.46</v>
      </c>
      <c r="K758" s="666">
        <v>1</v>
      </c>
      <c r="L758" s="653">
        <v>1</v>
      </c>
      <c r="M758" s="654">
        <v>196.46</v>
      </c>
    </row>
    <row r="759" spans="1:13" ht="14.4" customHeight="1" x14ac:dyDescent="0.3">
      <c r="A759" s="649" t="s">
        <v>3659</v>
      </c>
      <c r="B759" s="650" t="s">
        <v>3497</v>
      </c>
      <c r="C759" s="650" t="s">
        <v>1920</v>
      </c>
      <c r="D759" s="650" t="s">
        <v>1917</v>
      </c>
      <c r="E759" s="650" t="s">
        <v>2826</v>
      </c>
      <c r="F759" s="653"/>
      <c r="G759" s="653"/>
      <c r="H759" s="666">
        <v>0</v>
      </c>
      <c r="I759" s="653">
        <v>4</v>
      </c>
      <c r="J759" s="653">
        <v>392.92</v>
      </c>
      <c r="K759" s="666">
        <v>1</v>
      </c>
      <c r="L759" s="653">
        <v>4</v>
      </c>
      <c r="M759" s="654">
        <v>392.92</v>
      </c>
    </row>
    <row r="760" spans="1:13" ht="14.4" customHeight="1" x14ac:dyDescent="0.3">
      <c r="A760" s="649" t="s">
        <v>3659</v>
      </c>
      <c r="B760" s="650" t="s">
        <v>3497</v>
      </c>
      <c r="C760" s="650" t="s">
        <v>4039</v>
      </c>
      <c r="D760" s="650" t="s">
        <v>1917</v>
      </c>
      <c r="E760" s="650" t="s">
        <v>4040</v>
      </c>
      <c r="F760" s="653"/>
      <c r="G760" s="653"/>
      <c r="H760" s="666">
        <v>0</v>
      </c>
      <c r="I760" s="653">
        <v>2</v>
      </c>
      <c r="J760" s="653">
        <v>327.45999999999998</v>
      </c>
      <c r="K760" s="666">
        <v>1</v>
      </c>
      <c r="L760" s="653">
        <v>2</v>
      </c>
      <c r="M760" s="654">
        <v>327.45999999999998</v>
      </c>
    </row>
    <row r="761" spans="1:13" ht="14.4" customHeight="1" x14ac:dyDescent="0.3">
      <c r="A761" s="649" t="s">
        <v>3659</v>
      </c>
      <c r="B761" s="650" t="s">
        <v>3497</v>
      </c>
      <c r="C761" s="650" t="s">
        <v>4083</v>
      </c>
      <c r="D761" s="650" t="s">
        <v>2036</v>
      </c>
      <c r="E761" s="650" t="s">
        <v>4084</v>
      </c>
      <c r="F761" s="653"/>
      <c r="G761" s="653"/>
      <c r="H761" s="666">
        <v>0</v>
      </c>
      <c r="I761" s="653">
        <v>1</v>
      </c>
      <c r="J761" s="653">
        <v>314.33999999999997</v>
      </c>
      <c r="K761" s="666">
        <v>1</v>
      </c>
      <c r="L761" s="653">
        <v>1</v>
      </c>
      <c r="M761" s="654">
        <v>314.33999999999997</v>
      </c>
    </row>
    <row r="762" spans="1:13" ht="14.4" customHeight="1" x14ac:dyDescent="0.3">
      <c r="A762" s="649" t="s">
        <v>3659</v>
      </c>
      <c r="B762" s="650" t="s">
        <v>5586</v>
      </c>
      <c r="C762" s="650" t="s">
        <v>4118</v>
      </c>
      <c r="D762" s="650" t="s">
        <v>4119</v>
      </c>
      <c r="E762" s="650" t="s">
        <v>4120</v>
      </c>
      <c r="F762" s="653"/>
      <c r="G762" s="653"/>
      <c r="H762" s="666">
        <v>0</v>
      </c>
      <c r="I762" s="653">
        <v>1</v>
      </c>
      <c r="J762" s="653">
        <v>139.71</v>
      </c>
      <c r="K762" s="666">
        <v>1</v>
      </c>
      <c r="L762" s="653">
        <v>1</v>
      </c>
      <c r="M762" s="654">
        <v>139.71</v>
      </c>
    </row>
    <row r="763" spans="1:13" ht="14.4" customHeight="1" x14ac:dyDescent="0.3">
      <c r="A763" s="649" t="s">
        <v>3659</v>
      </c>
      <c r="B763" s="650" t="s">
        <v>3576</v>
      </c>
      <c r="C763" s="650" t="s">
        <v>2959</v>
      </c>
      <c r="D763" s="650" t="s">
        <v>2936</v>
      </c>
      <c r="E763" s="650" t="s">
        <v>3578</v>
      </c>
      <c r="F763" s="653"/>
      <c r="G763" s="653"/>
      <c r="H763" s="666">
        <v>0</v>
      </c>
      <c r="I763" s="653">
        <v>1</v>
      </c>
      <c r="J763" s="653">
        <v>1344.66</v>
      </c>
      <c r="K763" s="666">
        <v>1</v>
      </c>
      <c r="L763" s="653">
        <v>1</v>
      </c>
      <c r="M763" s="654">
        <v>1344.66</v>
      </c>
    </row>
    <row r="764" spans="1:13" ht="14.4" customHeight="1" x14ac:dyDescent="0.3">
      <c r="A764" s="649" t="s">
        <v>3659</v>
      </c>
      <c r="B764" s="650" t="s">
        <v>3503</v>
      </c>
      <c r="C764" s="650" t="s">
        <v>1941</v>
      </c>
      <c r="D764" s="650" t="s">
        <v>3506</v>
      </c>
      <c r="E764" s="650" t="s">
        <v>3507</v>
      </c>
      <c r="F764" s="653"/>
      <c r="G764" s="653"/>
      <c r="H764" s="666">
        <v>0</v>
      </c>
      <c r="I764" s="653">
        <v>1</v>
      </c>
      <c r="J764" s="653">
        <v>6.98</v>
      </c>
      <c r="K764" s="666">
        <v>1</v>
      </c>
      <c r="L764" s="653">
        <v>1</v>
      </c>
      <c r="M764" s="654">
        <v>6.98</v>
      </c>
    </row>
    <row r="765" spans="1:13" ht="14.4" customHeight="1" thickBot="1" x14ac:dyDescent="0.35">
      <c r="A765" s="655" t="s">
        <v>3659</v>
      </c>
      <c r="B765" s="656" t="s">
        <v>3513</v>
      </c>
      <c r="C765" s="656" t="s">
        <v>2031</v>
      </c>
      <c r="D765" s="656" t="s">
        <v>2032</v>
      </c>
      <c r="E765" s="656" t="s">
        <v>3515</v>
      </c>
      <c r="F765" s="659"/>
      <c r="G765" s="659"/>
      <c r="H765" s="667">
        <v>0</v>
      </c>
      <c r="I765" s="659">
        <v>1</v>
      </c>
      <c r="J765" s="659">
        <v>216.16</v>
      </c>
      <c r="K765" s="667">
        <v>1</v>
      </c>
      <c r="L765" s="659">
        <v>1</v>
      </c>
      <c r="M765" s="660">
        <v>216.16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580</v>
      </c>
      <c r="B5" s="634" t="s">
        <v>581</v>
      </c>
      <c r="C5" s="635" t="s">
        <v>582</v>
      </c>
      <c r="D5" s="635" t="s">
        <v>582</v>
      </c>
      <c r="E5" s="635"/>
      <c r="F5" s="635" t="s">
        <v>582</v>
      </c>
      <c r="G5" s="635" t="s">
        <v>582</v>
      </c>
      <c r="H5" s="635" t="s">
        <v>582</v>
      </c>
      <c r="I5" s="636" t="s">
        <v>582</v>
      </c>
      <c r="J5" s="637" t="s">
        <v>74</v>
      </c>
    </row>
    <row r="6" spans="1:10" ht="14.4" customHeight="1" x14ac:dyDescent="0.3">
      <c r="A6" s="633" t="s">
        <v>580</v>
      </c>
      <c r="B6" s="634" t="s">
        <v>356</v>
      </c>
      <c r="C6" s="635">
        <v>0</v>
      </c>
      <c r="D6" s="635">
        <v>0</v>
      </c>
      <c r="E6" s="635"/>
      <c r="F6" s="635">
        <v>0</v>
      </c>
      <c r="G6" s="635">
        <v>2.2259028338040001</v>
      </c>
      <c r="H6" s="635">
        <v>-2.2259028338040001</v>
      </c>
      <c r="I6" s="636">
        <v>0</v>
      </c>
      <c r="J6" s="637" t="s">
        <v>1</v>
      </c>
    </row>
    <row r="7" spans="1:10" ht="14.4" customHeight="1" x14ac:dyDescent="0.3">
      <c r="A7" s="633" t="s">
        <v>580</v>
      </c>
      <c r="B7" s="634" t="s">
        <v>357</v>
      </c>
      <c r="C7" s="635">
        <v>7.1962199999999994</v>
      </c>
      <c r="D7" s="635">
        <v>5.5070200000000007</v>
      </c>
      <c r="E7" s="635"/>
      <c r="F7" s="635">
        <v>68.766699999999986</v>
      </c>
      <c r="G7" s="635">
        <v>20.610023170832502</v>
      </c>
      <c r="H7" s="635">
        <v>48.15667682916748</v>
      </c>
      <c r="I7" s="636">
        <v>3.3365658752542919</v>
      </c>
      <c r="J7" s="637" t="s">
        <v>1</v>
      </c>
    </row>
    <row r="8" spans="1:10" ht="14.4" customHeight="1" x14ac:dyDescent="0.3">
      <c r="A8" s="633" t="s">
        <v>580</v>
      </c>
      <c r="B8" s="634" t="s">
        <v>358</v>
      </c>
      <c r="C8" s="635">
        <v>0.23175000000000001</v>
      </c>
      <c r="D8" s="635">
        <v>0.27576000000000001</v>
      </c>
      <c r="E8" s="635"/>
      <c r="F8" s="635">
        <v>0</v>
      </c>
      <c r="G8" s="635">
        <v>0.27583743684950002</v>
      </c>
      <c r="H8" s="635">
        <v>-0.27583743684950002</v>
      </c>
      <c r="I8" s="636">
        <v>0</v>
      </c>
      <c r="J8" s="637" t="s">
        <v>1</v>
      </c>
    </row>
    <row r="9" spans="1:10" ht="14.4" customHeight="1" x14ac:dyDescent="0.3">
      <c r="A9" s="633" t="s">
        <v>580</v>
      </c>
      <c r="B9" s="634" t="s">
        <v>359</v>
      </c>
      <c r="C9" s="635">
        <v>75.392430000000004</v>
      </c>
      <c r="D9" s="635">
        <v>75.877089999999001</v>
      </c>
      <c r="E9" s="635"/>
      <c r="F9" s="635">
        <v>87.127990000000011</v>
      </c>
      <c r="G9" s="635">
        <v>85.195458966485504</v>
      </c>
      <c r="H9" s="635">
        <v>1.9325310335145076</v>
      </c>
      <c r="I9" s="636">
        <v>1.0226834981225317</v>
      </c>
      <c r="J9" s="637" t="s">
        <v>1</v>
      </c>
    </row>
    <row r="10" spans="1:10" ht="14.4" customHeight="1" x14ac:dyDescent="0.3">
      <c r="A10" s="633" t="s">
        <v>580</v>
      </c>
      <c r="B10" s="634" t="s">
        <v>360</v>
      </c>
      <c r="C10" s="635">
        <v>459.81566000000009</v>
      </c>
      <c r="D10" s="635">
        <v>448.79213999999803</v>
      </c>
      <c r="E10" s="635"/>
      <c r="F10" s="635">
        <v>424.29147000000006</v>
      </c>
      <c r="G10" s="635">
        <v>424.13952897768496</v>
      </c>
      <c r="H10" s="635">
        <v>0.15194102231509987</v>
      </c>
      <c r="I10" s="636">
        <v>1.0003582335810135</v>
      </c>
      <c r="J10" s="637" t="s">
        <v>1</v>
      </c>
    </row>
    <row r="11" spans="1:10" ht="14.4" customHeight="1" x14ac:dyDescent="0.3">
      <c r="A11" s="633" t="s">
        <v>580</v>
      </c>
      <c r="B11" s="634" t="s">
        <v>361</v>
      </c>
      <c r="C11" s="635">
        <v>40.187399999999997</v>
      </c>
      <c r="D11" s="635">
        <v>68.854959999997007</v>
      </c>
      <c r="E11" s="635"/>
      <c r="F11" s="635">
        <v>68.756100000000004</v>
      </c>
      <c r="G11" s="635">
        <v>73.001584080306998</v>
      </c>
      <c r="H11" s="635">
        <v>-4.2454840803069942</v>
      </c>
      <c r="I11" s="636">
        <v>0.94184394580209851</v>
      </c>
      <c r="J11" s="637" t="s">
        <v>1</v>
      </c>
    </row>
    <row r="12" spans="1:10" ht="14.4" customHeight="1" x14ac:dyDescent="0.3">
      <c r="A12" s="633" t="s">
        <v>580</v>
      </c>
      <c r="B12" s="634" t="s">
        <v>362</v>
      </c>
      <c r="C12" s="635" t="s">
        <v>582</v>
      </c>
      <c r="D12" s="635">
        <v>0</v>
      </c>
      <c r="E12" s="635"/>
      <c r="F12" s="635">
        <v>0</v>
      </c>
      <c r="G12" s="635">
        <v>1.033391855573</v>
      </c>
      <c r="H12" s="635">
        <v>-1.033391855573</v>
      </c>
      <c r="I12" s="636">
        <v>0</v>
      </c>
      <c r="J12" s="637" t="s">
        <v>1</v>
      </c>
    </row>
    <row r="13" spans="1:10" ht="14.4" customHeight="1" x14ac:dyDescent="0.3">
      <c r="A13" s="633" t="s">
        <v>580</v>
      </c>
      <c r="B13" s="634" t="s">
        <v>363</v>
      </c>
      <c r="C13" s="635">
        <v>80.252999999999986</v>
      </c>
      <c r="D13" s="635">
        <v>74.665000000000006</v>
      </c>
      <c r="E13" s="635"/>
      <c r="F13" s="635">
        <v>83.404019999999988</v>
      </c>
      <c r="G13" s="635">
        <v>81.261787339718495</v>
      </c>
      <c r="H13" s="635">
        <v>2.1422326602814934</v>
      </c>
      <c r="I13" s="636">
        <v>1.0263621159515701</v>
      </c>
      <c r="J13" s="637" t="s">
        <v>1</v>
      </c>
    </row>
    <row r="14" spans="1:10" ht="14.4" customHeight="1" x14ac:dyDescent="0.3">
      <c r="A14" s="633" t="s">
        <v>580</v>
      </c>
      <c r="B14" s="634" t="s">
        <v>364</v>
      </c>
      <c r="C14" s="635">
        <v>40.729900000000008</v>
      </c>
      <c r="D14" s="635">
        <v>34.254199999999997</v>
      </c>
      <c r="E14" s="635"/>
      <c r="F14" s="635">
        <v>32.470349999999996</v>
      </c>
      <c r="G14" s="635">
        <v>37.140492750096996</v>
      </c>
      <c r="H14" s="635">
        <v>-4.6701427500969999</v>
      </c>
      <c r="I14" s="636">
        <v>0.87425738313380874</v>
      </c>
      <c r="J14" s="637" t="s">
        <v>1</v>
      </c>
    </row>
    <row r="15" spans="1:10" ht="14.4" customHeight="1" x14ac:dyDescent="0.3">
      <c r="A15" s="633" t="s">
        <v>580</v>
      </c>
      <c r="B15" s="634" t="s">
        <v>365</v>
      </c>
      <c r="C15" s="635">
        <v>384.57299999999998</v>
      </c>
      <c r="D15" s="635">
        <v>198.69045</v>
      </c>
      <c r="E15" s="635"/>
      <c r="F15" s="635">
        <v>122.57221000000001</v>
      </c>
      <c r="G15" s="635">
        <v>177.08189139485899</v>
      </c>
      <c r="H15" s="635">
        <v>-54.509681394858973</v>
      </c>
      <c r="I15" s="636">
        <v>0.69217811620662706</v>
      </c>
      <c r="J15" s="637" t="s">
        <v>1</v>
      </c>
    </row>
    <row r="16" spans="1:10" ht="14.4" customHeight="1" x14ac:dyDescent="0.3">
      <c r="A16" s="633" t="s">
        <v>580</v>
      </c>
      <c r="B16" s="634" t="s">
        <v>583</v>
      </c>
      <c r="C16" s="635">
        <v>1088.3793599999999</v>
      </c>
      <c r="D16" s="635">
        <v>906.91661999999405</v>
      </c>
      <c r="E16" s="635"/>
      <c r="F16" s="635">
        <v>887.38884000000007</v>
      </c>
      <c r="G16" s="635">
        <v>901.96589880621093</v>
      </c>
      <c r="H16" s="635">
        <v>-14.577058806210857</v>
      </c>
      <c r="I16" s="636">
        <v>0.98383856992209551</v>
      </c>
      <c r="J16" s="637" t="s">
        <v>584</v>
      </c>
    </row>
    <row r="18" spans="1:10" ht="14.4" customHeight="1" x14ac:dyDescent="0.3">
      <c r="A18" s="633" t="s">
        <v>580</v>
      </c>
      <c r="B18" s="634" t="s">
        <v>581</v>
      </c>
      <c r="C18" s="635" t="s">
        <v>582</v>
      </c>
      <c r="D18" s="635" t="s">
        <v>582</v>
      </c>
      <c r="E18" s="635"/>
      <c r="F18" s="635" t="s">
        <v>582</v>
      </c>
      <c r="G18" s="635" t="s">
        <v>582</v>
      </c>
      <c r="H18" s="635" t="s">
        <v>582</v>
      </c>
      <c r="I18" s="636" t="s">
        <v>582</v>
      </c>
      <c r="J18" s="637" t="s">
        <v>74</v>
      </c>
    </row>
    <row r="19" spans="1:10" ht="14.4" customHeight="1" x14ac:dyDescent="0.3">
      <c r="A19" s="633" t="s">
        <v>585</v>
      </c>
      <c r="B19" s="634" t="s">
        <v>586</v>
      </c>
      <c r="C19" s="635" t="s">
        <v>582</v>
      </c>
      <c r="D19" s="635" t="s">
        <v>582</v>
      </c>
      <c r="E19" s="635"/>
      <c r="F19" s="635" t="s">
        <v>582</v>
      </c>
      <c r="G19" s="635" t="s">
        <v>582</v>
      </c>
      <c r="H19" s="635" t="s">
        <v>582</v>
      </c>
      <c r="I19" s="636" t="s">
        <v>582</v>
      </c>
      <c r="J19" s="637" t="s">
        <v>0</v>
      </c>
    </row>
    <row r="20" spans="1:10" ht="14.4" customHeight="1" x14ac:dyDescent="0.3">
      <c r="A20" s="633" t="s">
        <v>585</v>
      </c>
      <c r="B20" s="634" t="s">
        <v>357</v>
      </c>
      <c r="C20" s="635">
        <v>1.52593</v>
      </c>
      <c r="D20" s="635">
        <v>2.0042400000000002</v>
      </c>
      <c r="E20" s="635"/>
      <c r="F20" s="635">
        <v>26.329819999999998</v>
      </c>
      <c r="G20" s="635">
        <v>4.9505897565680002</v>
      </c>
      <c r="H20" s="635">
        <v>21.379230243431998</v>
      </c>
      <c r="I20" s="636">
        <v>5.318521892279187</v>
      </c>
      <c r="J20" s="637" t="s">
        <v>1</v>
      </c>
    </row>
    <row r="21" spans="1:10" ht="14.4" customHeight="1" x14ac:dyDescent="0.3">
      <c r="A21" s="633" t="s">
        <v>585</v>
      </c>
      <c r="B21" s="634" t="s">
        <v>358</v>
      </c>
      <c r="C21" s="635">
        <v>0.23175000000000001</v>
      </c>
      <c r="D21" s="635">
        <v>0.27576000000000001</v>
      </c>
      <c r="E21" s="635"/>
      <c r="F21" s="635">
        <v>0</v>
      </c>
      <c r="G21" s="635">
        <v>0.137888716528</v>
      </c>
      <c r="H21" s="635">
        <v>-0.137888716528</v>
      </c>
      <c r="I21" s="636">
        <v>0</v>
      </c>
      <c r="J21" s="637" t="s">
        <v>1</v>
      </c>
    </row>
    <row r="22" spans="1:10" ht="14.4" customHeight="1" x14ac:dyDescent="0.3">
      <c r="A22" s="633" t="s">
        <v>585</v>
      </c>
      <c r="B22" s="634" t="s">
        <v>359</v>
      </c>
      <c r="C22" s="635">
        <v>18.26643</v>
      </c>
      <c r="D22" s="635">
        <v>28.654239999999</v>
      </c>
      <c r="E22" s="635"/>
      <c r="F22" s="635">
        <v>33.520479999999999</v>
      </c>
      <c r="G22" s="635">
        <v>31.236141427849496</v>
      </c>
      <c r="H22" s="635">
        <v>2.284338572150503</v>
      </c>
      <c r="I22" s="636">
        <v>1.0731312661465233</v>
      </c>
      <c r="J22" s="637" t="s">
        <v>1</v>
      </c>
    </row>
    <row r="23" spans="1:10" ht="14.4" customHeight="1" x14ac:dyDescent="0.3">
      <c r="A23" s="633" t="s">
        <v>585</v>
      </c>
      <c r="B23" s="634" t="s">
        <v>360</v>
      </c>
      <c r="C23" s="635">
        <v>83.186419999999998</v>
      </c>
      <c r="D23" s="635">
        <v>82.568640000000002</v>
      </c>
      <c r="E23" s="635"/>
      <c r="F23" s="635">
        <v>81.275810000000007</v>
      </c>
      <c r="G23" s="635">
        <v>83.696609480217504</v>
      </c>
      <c r="H23" s="635">
        <v>-2.4207994802174966</v>
      </c>
      <c r="I23" s="636">
        <v>0.97107649288004105</v>
      </c>
      <c r="J23" s="637" t="s">
        <v>1</v>
      </c>
    </row>
    <row r="24" spans="1:10" ht="14.4" customHeight="1" x14ac:dyDescent="0.3">
      <c r="A24" s="633" t="s">
        <v>585</v>
      </c>
      <c r="B24" s="634" t="s">
        <v>361</v>
      </c>
      <c r="C24" s="635">
        <v>9.3048999999999999</v>
      </c>
      <c r="D24" s="635">
        <v>19.402819999999</v>
      </c>
      <c r="E24" s="635"/>
      <c r="F24" s="635">
        <v>20.996299999999998</v>
      </c>
      <c r="G24" s="635">
        <v>21.400438137076002</v>
      </c>
      <c r="H24" s="635">
        <v>-0.40413813707600355</v>
      </c>
      <c r="I24" s="636">
        <v>0.98111542696054255</v>
      </c>
      <c r="J24" s="637" t="s">
        <v>1</v>
      </c>
    </row>
    <row r="25" spans="1:10" ht="14.4" customHeight="1" x14ac:dyDescent="0.3">
      <c r="A25" s="633" t="s">
        <v>585</v>
      </c>
      <c r="B25" s="634" t="s">
        <v>362</v>
      </c>
      <c r="C25" s="635" t="s">
        <v>582</v>
      </c>
      <c r="D25" s="635">
        <v>0</v>
      </c>
      <c r="E25" s="635"/>
      <c r="F25" s="635">
        <v>0</v>
      </c>
      <c r="G25" s="635">
        <v>1.033391855573</v>
      </c>
      <c r="H25" s="635">
        <v>-1.033391855573</v>
      </c>
      <c r="I25" s="636">
        <v>0</v>
      </c>
      <c r="J25" s="637" t="s">
        <v>1</v>
      </c>
    </row>
    <row r="26" spans="1:10" ht="14.4" customHeight="1" x14ac:dyDescent="0.3">
      <c r="A26" s="633" t="s">
        <v>585</v>
      </c>
      <c r="B26" s="634" t="s">
        <v>363</v>
      </c>
      <c r="C26" s="635">
        <v>3.3069999999999999</v>
      </c>
      <c r="D26" s="635">
        <v>6.3009999999999993</v>
      </c>
      <c r="E26" s="635"/>
      <c r="F26" s="635">
        <v>19.674999999999997</v>
      </c>
      <c r="G26" s="635">
        <v>4.9644353966260004</v>
      </c>
      <c r="H26" s="635">
        <v>14.710564603373996</v>
      </c>
      <c r="I26" s="636">
        <v>3.9631898550582001</v>
      </c>
      <c r="J26" s="637" t="s">
        <v>1</v>
      </c>
    </row>
    <row r="27" spans="1:10" ht="14.4" customHeight="1" x14ac:dyDescent="0.3">
      <c r="A27" s="633" t="s">
        <v>585</v>
      </c>
      <c r="B27" s="634" t="s">
        <v>364</v>
      </c>
      <c r="C27" s="635">
        <v>16.826000000000001</v>
      </c>
      <c r="D27" s="635">
        <v>13.2501</v>
      </c>
      <c r="E27" s="635"/>
      <c r="F27" s="635">
        <v>12.002549999999999</v>
      </c>
      <c r="G27" s="635">
        <v>13.230130529488502</v>
      </c>
      <c r="H27" s="635">
        <v>-1.2275805294885025</v>
      </c>
      <c r="I27" s="636">
        <v>0.90721327149778597</v>
      </c>
      <c r="J27" s="637" t="s">
        <v>1</v>
      </c>
    </row>
    <row r="28" spans="1:10" ht="14.4" customHeight="1" x14ac:dyDescent="0.3">
      <c r="A28" s="633" t="s">
        <v>585</v>
      </c>
      <c r="B28" s="634" t="s">
        <v>365</v>
      </c>
      <c r="C28" s="635">
        <v>85.688860000000005</v>
      </c>
      <c r="D28" s="635">
        <v>108.49115</v>
      </c>
      <c r="E28" s="635"/>
      <c r="F28" s="635">
        <v>63.942720000000008</v>
      </c>
      <c r="G28" s="635">
        <v>99.612486925183504</v>
      </c>
      <c r="H28" s="635">
        <v>-35.669766925183495</v>
      </c>
      <c r="I28" s="636">
        <v>0.64191470340486345</v>
      </c>
      <c r="J28" s="637" t="s">
        <v>1</v>
      </c>
    </row>
    <row r="29" spans="1:10" ht="14.4" customHeight="1" x14ac:dyDescent="0.3">
      <c r="A29" s="633" t="s">
        <v>585</v>
      </c>
      <c r="B29" s="634" t="s">
        <v>587</v>
      </c>
      <c r="C29" s="635">
        <v>218.33729000000002</v>
      </c>
      <c r="D29" s="635">
        <v>260.947949999998</v>
      </c>
      <c r="E29" s="635"/>
      <c r="F29" s="635">
        <v>257.74268000000001</v>
      </c>
      <c r="G29" s="635">
        <v>260.26211222510995</v>
      </c>
      <c r="H29" s="635">
        <v>-2.5194322251099379</v>
      </c>
      <c r="I29" s="636">
        <v>0.99031963506493492</v>
      </c>
      <c r="J29" s="637" t="s">
        <v>588</v>
      </c>
    </row>
    <row r="30" spans="1:10" ht="14.4" customHeight="1" x14ac:dyDescent="0.3">
      <c r="A30" s="633" t="s">
        <v>582</v>
      </c>
      <c r="B30" s="634" t="s">
        <v>582</v>
      </c>
      <c r="C30" s="635" t="s">
        <v>582</v>
      </c>
      <c r="D30" s="635" t="s">
        <v>582</v>
      </c>
      <c r="E30" s="635"/>
      <c r="F30" s="635" t="s">
        <v>582</v>
      </c>
      <c r="G30" s="635" t="s">
        <v>582</v>
      </c>
      <c r="H30" s="635" t="s">
        <v>582</v>
      </c>
      <c r="I30" s="636" t="s">
        <v>582</v>
      </c>
      <c r="J30" s="637" t="s">
        <v>589</v>
      </c>
    </row>
    <row r="31" spans="1:10" ht="14.4" customHeight="1" x14ac:dyDescent="0.3">
      <c r="A31" s="633" t="s">
        <v>590</v>
      </c>
      <c r="B31" s="634" t="s">
        <v>591</v>
      </c>
      <c r="C31" s="635" t="s">
        <v>582</v>
      </c>
      <c r="D31" s="635" t="s">
        <v>582</v>
      </c>
      <c r="E31" s="635"/>
      <c r="F31" s="635" t="s">
        <v>582</v>
      </c>
      <c r="G31" s="635" t="s">
        <v>582</v>
      </c>
      <c r="H31" s="635" t="s">
        <v>582</v>
      </c>
      <c r="I31" s="636" t="s">
        <v>582</v>
      </c>
      <c r="J31" s="637" t="s">
        <v>0</v>
      </c>
    </row>
    <row r="32" spans="1:10" ht="14.4" customHeight="1" x14ac:dyDescent="0.3">
      <c r="A32" s="633" t="s">
        <v>590</v>
      </c>
      <c r="B32" s="634" t="s">
        <v>357</v>
      </c>
      <c r="C32" s="635">
        <v>5.6487599999999993</v>
      </c>
      <c r="D32" s="635">
        <v>3.50278</v>
      </c>
      <c r="E32" s="635"/>
      <c r="F32" s="635">
        <v>42.368719999999996</v>
      </c>
      <c r="G32" s="635">
        <v>11.191288146713999</v>
      </c>
      <c r="H32" s="635">
        <v>31.177431853285995</v>
      </c>
      <c r="I32" s="636">
        <v>3.78586624207691</v>
      </c>
      <c r="J32" s="637" t="s">
        <v>1</v>
      </c>
    </row>
    <row r="33" spans="1:10" ht="14.4" customHeight="1" x14ac:dyDescent="0.3">
      <c r="A33" s="633" t="s">
        <v>590</v>
      </c>
      <c r="B33" s="634" t="s">
        <v>358</v>
      </c>
      <c r="C33" s="635">
        <v>0</v>
      </c>
      <c r="D33" s="635">
        <v>0</v>
      </c>
      <c r="E33" s="635"/>
      <c r="F33" s="635">
        <v>0</v>
      </c>
      <c r="G33" s="635">
        <v>0.13794872032149999</v>
      </c>
      <c r="H33" s="635">
        <v>-0.13794872032149999</v>
      </c>
      <c r="I33" s="636">
        <v>0</v>
      </c>
      <c r="J33" s="637" t="s">
        <v>1</v>
      </c>
    </row>
    <row r="34" spans="1:10" ht="14.4" customHeight="1" x14ac:dyDescent="0.3">
      <c r="A34" s="633" t="s">
        <v>590</v>
      </c>
      <c r="B34" s="634" t="s">
        <v>359</v>
      </c>
      <c r="C34" s="635">
        <v>33.481580000000001</v>
      </c>
      <c r="D34" s="635">
        <v>27.369840000000003</v>
      </c>
      <c r="E34" s="635"/>
      <c r="F34" s="635">
        <v>26.61026</v>
      </c>
      <c r="G34" s="635">
        <v>27.193543891975001</v>
      </c>
      <c r="H34" s="635">
        <v>-0.5832838919750003</v>
      </c>
      <c r="I34" s="636">
        <v>0.9785506481136822</v>
      </c>
      <c r="J34" s="637" t="s">
        <v>1</v>
      </c>
    </row>
    <row r="35" spans="1:10" ht="14.4" customHeight="1" x14ac:dyDescent="0.3">
      <c r="A35" s="633" t="s">
        <v>590</v>
      </c>
      <c r="B35" s="634" t="s">
        <v>360</v>
      </c>
      <c r="C35" s="635">
        <v>91.916039999999981</v>
      </c>
      <c r="D35" s="635">
        <v>92.038599999999988</v>
      </c>
      <c r="E35" s="635"/>
      <c r="F35" s="635">
        <v>87.211609999999993</v>
      </c>
      <c r="G35" s="635">
        <v>87.458634329982999</v>
      </c>
      <c r="H35" s="635">
        <v>-0.24702432998300594</v>
      </c>
      <c r="I35" s="636">
        <v>0.99717552953032651</v>
      </c>
      <c r="J35" s="637" t="s">
        <v>1</v>
      </c>
    </row>
    <row r="36" spans="1:10" ht="14.4" customHeight="1" x14ac:dyDescent="0.3">
      <c r="A36" s="633" t="s">
        <v>590</v>
      </c>
      <c r="B36" s="634" t="s">
        <v>361</v>
      </c>
      <c r="C36" s="635">
        <v>13.343</v>
      </c>
      <c r="D36" s="635">
        <v>19.536939999998999</v>
      </c>
      <c r="E36" s="635"/>
      <c r="F36" s="635">
        <v>21.627800000000001</v>
      </c>
      <c r="G36" s="635">
        <v>23.050287456292502</v>
      </c>
      <c r="H36" s="635">
        <v>-1.422487456292501</v>
      </c>
      <c r="I36" s="636">
        <v>0.93828764786600627</v>
      </c>
      <c r="J36" s="637" t="s">
        <v>1</v>
      </c>
    </row>
    <row r="37" spans="1:10" ht="14.4" customHeight="1" x14ac:dyDescent="0.3">
      <c r="A37" s="633" t="s">
        <v>590</v>
      </c>
      <c r="B37" s="634" t="s">
        <v>363</v>
      </c>
      <c r="C37" s="635">
        <v>11.083999999999998</v>
      </c>
      <c r="D37" s="635">
        <v>13.048</v>
      </c>
      <c r="E37" s="635"/>
      <c r="F37" s="635">
        <v>10.30902</v>
      </c>
      <c r="G37" s="635">
        <v>12.157713433004499</v>
      </c>
      <c r="H37" s="635">
        <v>-1.8486934330044988</v>
      </c>
      <c r="I37" s="636">
        <v>0.8479406968101536</v>
      </c>
      <c r="J37" s="637" t="s">
        <v>1</v>
      </c>
    </row>
    <row r="38" spans="1:10" ht="14.4" customHeight="1" x14ac:dyDescent="0.3">
      <c r="A38" s="633" t="s">
        <v>590</v>
      </c>
      <c r="B38" s="634" t="s">
        <v>364</v>
      </c>
      <c r="C38" s="635">
        <v>10.876999999999999</v>
      </c>
      <c r="D38" s="635">
        <v>10.703900000000001</v>
      </c>
      <c r="E38" s="635"/>
      <c r="F38" s="635">
        <v>11.357200000000001</v>
      </c>
      <c r="G38" s="635">
        <v>12.0039414654495</v>
      </c>
      <c r="H38" s="635">
        <v>-0.64674146544949984</v>
      </c>
      <c r="I38" s="636">
        <v>0.94612257421356216</v>
      </c>
      <c r="J38" s="637" t="s">
        <v>1</v>
      </c>
    </row>
    <row r="39" spans="1:10" ht="14.4" customHeight="1" x14ac:dyDescent="0.3">
      <c r="A39" s="633" t="s">
        <v>590</v>
      </c>
      <c r="B39" s="634" t="s">
        <v>365</v>
      </c>
      <c r="C39" s="635">
        <v>49.609590000000004</v>
      </c>
      <c r="D39" s="635">
        <v>45.099249999999998</v>
      </c>
      <c r="E39" s="635"/>
      <c r="F39" s="635">
        <v>27.059750000000001</v>
      </c>
      <c r="G39" s="635">
        <v>41.634732718111003</v>
      </c>
      <c r="H39" s="635">
        <v>-14.574982718111002</v>
      </c>
      <c r="I39" s="636">
        <v>0.64993211757137281</v>
      </c>
      <c r="J39" s="637" t="s">
        <v>1</v>
      </c>
    </row>
    <row r="40" spans="1:10" ht="14.4" customHeight="1" x14ac:dyDescent="0.3">
      <c r="A40" s="633" t="s">
        <v>590</v>
      </c>
      <c r="B40" s="634" t="s">
        <v>592</v>
      </c>
      <c r="C40" s="635">
        <v>215.95997</v>
      </c>
      <c r="D40" s="635">
        <v>211.29930999999897</v>
      </c>
      <c r="E40" s="635"/>
      <c r="F40" s="635">
        <v>226.54436000000001</v>
      </c>
      <c r="G40" s="635">
        <v>214.82809016185101</v>
      </c>
      <c r="H40" s="635">
        <v>11.716269838149003</v>
      </c>
      <c r="I40" s="636">
        <v>1.0545378857547074</v>
      </c>
      <c r="J40" s="637" t="s">
        <v>588</v>
      </c>
    </row>
    <row r="41" spans="1:10" ht="14.4" customHeight="1" x14ac:dyDescent="0.3">
      <c r="A41" s="633" t="s">
        <v>582</v>
      </c>
      <c r="B41" s="634" t="s">
        <v>582</v>
      </c>
      <c r="C41" s="635" t="s">
        <v>582</v>
      </c>
      <c r="D41" s="635" t="s">
        <v>582</v>
      </c>
      <c r="E41" s="635"/>
      <c r="F41" s="635" t="s">
        <v>582</v>
      </c>
      <c r="G41" s="635" t="s">
        <v>582</v>
      </c>
      <c r="H41" s="635" t="s">
        <v>582</v>
      </c>
      <c r="I41" s="636" t="s">
        <v>582</v>
      </c>
      <c r="J41" s="637" t="s">
        <v>589</v>
      </c>
    </row>
    <row r="42" spans="1:10" ht="14.4" customHeight="1" x14ac:dyDescent="0.3">
      <c r="A42" s="633" t="s">
        <v>596</v>
      </c>
      <c r="B42" s="634" t="s">
        <v>597</v>
      </c>
      <c r="C42" s="635" t="s">
        <v>582</v>
      </c>
      <c r="D42" s="635" t="s">
        <v>582</v>
      </c>
      <c r="E42" s="635"/>
      <c r="F42" s="635" t="s">
        <v>582</v>
      </c>
      <c r="G42" s="635" t="s">
        <v>582</v>
      </c>
      <c r="H42" s="635" t="s">
        <v>582</v>
      </c>
      <c r="I42" s="636" t="s">
        <v>582</v>
      </c>
      <c r="J42" s="637" t="s">
        <v>0</v>
      </c>
    </row>
    <row r="43" spans="1:10" ht="14.4" customHeight="1" x14ac:dyDescent="0.3">
      <c r="A43" s="633" t="s">
        <v>596</v>
      </c>
      <c r="B43" s="634" t="s">
        <v>357</v>
      </c>
      <c r="C43" s="635">
        <v>2.1530000000000001E-2</v>
      </c>
      <c r="D43" s="635">
        <v>0</v>
      </c>
      <c r="E43" s="635"/>
      <c r="F43" s="635">
        <v>0</v>
      </c>
      <c r="G43" s="635">
        <v>4.4681452675504998</v>
      </c>
      <c r="H43" s="635">
        <v>-4.4681452675504998</v>
      </c>
      <c r="I43" s="636">
        <v>0</v>
      </c>
      <c r="J43" s="637" t="s">
        <v>1</v>
      </c>
    </row>
    <row r="44" spans="1:10" ht="14.4" customHeight="1" x14ac:dyDescent="0.3">
      <c r="A44" s="633" t="s">
        <v>596</v>
      </c>
      <c r="B44" s="634" t="s">
        <v>359</v>
      </c>
      <c r="C44" s="635">
        <v>20.488350000000001</v>
      </c>
      <c r="D44" s="635">
        <v>15.50883</v>
      </c>
      <c r="E44" s="635"/>
      <c r="F44" s="635">
        <v>16.866330000000001</v>
      </c>
      <c r="G44" s="635">
        <v>16.382079166503999</v>
      </c>
      <c r="H44" s="635">
        <v>0.48425083349600229</v>
      </c>
      <c r="I44" s="636">
        <v>1.0295597908283911</v>
      </c>
      <c r="J44" s="637" t="s">
        <v>1</v>
      </c>
    </row>
    <row r="45" spans="1:10" ht="14.4" customHeight="1" x14ac:dyDescent="0.3">
      <c r="A45" s="633" t="s">
        <v>596</v>
      </c>
      <c r="B45" s="634" t="s">
        <v>360</v>
      </c>
      <c r="C45" s="635">
        <v>267.52527000000003</v>
      </c>
      <c r="D45" s="635">
        <v>241.76895999999999</v>
      </c>
      <c r="E45" s="635"/>
      <c r="F45" s="635">
        <v>233.28481000000002</v>
      </c>
      <c r="G45" s="635">
        <v>221.489736429895</v>
      </c>
      <c r="H45" s="635">
        <v>11.795073570105018</v>
      </c>
      <c r="I45" s="636">
        <v>1.0532533640620334</v>
      </c>
      <c r="J45" s="637" t="s">
        <v>1</v>
      </c>
    </row>
    <row r="46" spans="1:10" ht="14.4" customHeight="1" x14ac:dyDescent="0.3">
      <c r="A46" s="633" t="s">
        <v>596</v>
      </c>
      <c r="B46" s="634" t="s">
        <v>361</v>
      </c>
      <c r="C46" s="635">
        <v>17.5395</v>
      </c>
      <c r="D46" s="635">
        <v>29.915199999999</v>
      </c>
      <c r="E46" s="635"/>
      <c r="F46" s="635">
        <v>26.132000000000001</v>
      </c>
      <c r="G46" s="635">
        <v>28.470921138036999</v>
      </c>
      <c r="H46" s="635">
        <v>-2.3389211380369979</v>
      </c>
      <c r="I46" s="636">
        <v>0.91784877185051061</v>
      </c>
      <c r="J46" s="637" t="s">
        <v>1</v>
      </c>
    </row>
    <row r="47" spans="1:10" ht="14.4" customHeight="1" x14ac:dyDescent="0.3">
      <c r="A47" s="633" t="s">
        <v>596</v>
      </c>
      <c r="B47" s="634" t="s">
        <v>363</v>
      </c>
      <c r="C47" s="635">
        <v>65.832999999999998</v>
      </c>
      <c r="D47" s="635">
        <v>55.257999999999996</v>
      </c>
      <c r="E47" s="635"/>
      <c r="F47" s="635">
        <v>53.419999999999995</v>
      </c>
      <c r="G47" s="635">
        <v>64.109889852891996</v>
      </c>
      <c r="H47" s="635">
        <v>-10.689889852892001</v>
      </c>
      <c r="I47" s="636">
        <v>0.83325677399506903</v>
      </c>
      <c r="J47" s="637" t="s">
        <v>1</v>
      </c>
    </row>
    <row r="48" spans="1:10" ht="14.4" customHeight="1" x14ac:dyDescent="0.3">
      <c r="A48" s="633" t="s">
        <v>596</v>
      </c>
      <c r="B48" s="634" t="s">
        <v>364</v>
      </c>
      <c r="C48" s="635">
        <v>10.9208</v>
      </c>
      <c r="D48" s="635">
        <v>8.0973000000000006</v>
      </c>
      <c r="E48" s="635"/>
      <c r="F48" s="635">
        <v>7.3996000000000013</v>
      </c>
      <c r="G48" s="635">
        <v>9.4635452170915002</v>
      </c>
      <c r="H48" s="635">
        <v>-2.0639452170914989</v>
      </c>
      <c r="I48" s="636">
        <v>0.78190570555272032</v>
      </c>
      <c r="J48" s="637" t="s">
        <v>1</v>
      </c>
    </row>
    <row r="49" spans="1:10" ht="14.4" customHeight="1" x14ac:dyDescent="0.3">
      <c r="A49" s="633" t="s">
        <v>596</v>
      </c>
      <c r="B49" s="634" t="s">
        <v>365</v>
      </c>
      <c r="C49" s="635">
        <v>49.861350000000002</v>
      </c>
      <c r="D49" s="635">
        <v>45.100050000000003</v>
      </c>
      <c r="E49" s="635"/>
      <c r="F49" s="635">
        <v>31.569739999999999</v>
      </c>
      <c r="G49" s="635">
        <v>35.8346717515645</v>
      </c>
      <c r="H49" s="635">
        <v>-4.2649317515645002</v>
      </c>
      <c r="I49" s="636">
        <v>0.8809830942185678</v>
      </c>
      <c r="J49" s="637" t="s">
        <v>1</v>
      </c>
    </row>
    <row r="50" spans="1:10" ht="14.4" customHeight="1" x14ac:dyDescent="0.3">
      <c r="A50" s="633" t="s">
        <v>596</v>
      </c>
      <c r="B50" s="634" t="s">
        <v>598</v>
      </c>
      <c r="C50" s="635">
        <v>432.18979999999999</v>
      </c>
      <c r="D50" s="635">
        <v>395.648339999999</v>
      </c>
      <c r="E50" s="635"/>
      <c r="F50" s="635">
        <v>368.67248000000006</v>
      </c>
      <c r="G50" s="635">
        <v>380.21898882353446</v>
      </c>
      <c r="H50" s="635">
        <v>-11.546508823534396</v>
      </c>
      <c r="I50" s="636">
        <v>0.96963195115724921</v>
      </c>
      <c r="J50" s="637" t="s">
        <v>588</v>
      </c>
    </row>
    <row r="51" spans="1:10" ht="14.4" customHeight="1" x14ac:dyDescent="0.3">
      <c r="A51" s="633" t="s">
        <v>582</v>
      </c>
      <c r="B51" s="634" t="s">
        <v>582</v>
      </c>
      <c r="C51" s="635" t="s">
        <v>582</v>
      </c>
      <c r="D51" s="635" t="s">
        <v>582</v>
      </c>
      <c r="E51" s="635"/>
      <c r="F51" s="635" t="s">
        <v>582</v>
      </c>
      <c r="G51" s="635" t="s">
        <v>582</v>
      </c>
      <c r="H51" s="635" t="s">
        <v>582</v>
      </c>
      <c r="I51" s="636" t="s">
        <v>582</v>
      </c>
      <c r="J51" s="637" t="s">
        <v>589</v>
      </c>
    </row>
    <row r="52" spans="1:10" ht="14.4" customHeight="1" x14ac:dyDescent="0.3">
      <c r="A52" s="633" t="s">
        <v>599</v>
      </c>
      <c r="B52" s="634" t="s">
        <v>600</v>
      </c>
      <c r="C52" s="635" t="s">
        <v>582</v>
      </c>
      <c r="D52" s="635" t="s">
        <v>582</v>
      </c>
      <c r="E52" s="635"/>
      <c r="F52" s="635" t="s">
        <v>582</v>
      </c>
      <c r="G52" s="635" t="s">
        <v>582</v>
      </c>
      <c r="H52" s="635" t="s">
        <v>582</v>
      </c>
      <c r="I52" s="636" t="s">
        <v>582</v>
      </c>
      <c r="J52" s="637" t="s">
        <v>0</v>
      </c>
    </row>
    <row r="53" spans="1:10" ht="14.4" customHeight="1" x14ac:dyDescent="0.3">
      <c r="A53" s="633" t="s">
        <v>599</v>
      </c>
      <c r="B53" s="634" t="s">
        <v>356</v>
      </c>
      <c r="C53" s="635">
        <v>0</v>
      </c>
      <c r="D53" s="635">
        <v>0</v>
      </c>
      <c r="E53" s="635"/>
      <c r="F53" s="635">
        <v>0</v>
      </c>
      <c r="G53" s="635">
        <v>2.2259028338040001</v>
      </c>
      <c r="H53" s="635">
        <v>-2.2259028338040001</v>
      </c>
      <c r="I53" s="636">
        <v>0</v>
      </c>
      <c r="J53" s="637" t="s">
        <v>1</v>
      </c>
    </row>
    <row r="54" spans="1:10" ht="14.4" customHeight="1" x14ac:dyDescent="0.3">
      <c r="A54" s="633" t="s">
        <v>599</v>
      </c>
      <c r="B54" s="634" t="s">
        <v>359</v>
      </c>
      <c r="C54" s="635">
        <v>1.0765</v>
      </c>
      <c r="D54" s="635">
        <v>1.30904</v>
      </c>
      <c r="E54" s="635"/>
      <c r="F54" s="635">
        <v>1.5958199999999998</v>
      </c>
      <c r="G54" s="635">
        <v>1.4488873687949999</v>
      </c>
      <c r="H54" s="635">
        <v>0.14693263120499989</v>
      </c>
      <c r="I54" s="636">
        <v>1.1014106647414559</v>
      </c>
      <c r="J54" s="637" t="s">
        <v>1</v>
      </c>
    </row>
    <row r="55" spans="1:10" ht="14.4" customHeight="1" x14ac:dyDescent="0.3">
      <c r="A55" s="633" t="s">
        <v>599</v>
      </c>
      <c r="B55" s="634" t="s">
        <v>360</v>
      </c>
      <c r="C55" s="635">
        <v>12.446</v>
      </c>
      <c r="D55" s="635">
        <v>30.688899999998998</v>
      </c>
      <c r="E55" s="635"/>
      <c r="F55" s="635">
        <v>21.410699999999999</v>
      </c>
      <c r="G55" s="635">
        <v>29.349838661240501</v>
      </c>
      <c r="H55" s="635">
        <v>-7.9391386612405022</v>
      </c>
      <c r="I55" s="636">
        <v>0.72949975116132559</v>
      </c>
      <c r="J55" s="637" t="s">
        <v>1</v>
      </c>
    </row>
    <row r="56" spans="1:10" ht="14.4" customHeight="1" x14ac:dyDescent="0.3">
      <c r="A56" s="633" t="s">
        <v>599</v>
      </c>
      <c r="B56" s="634" t="s">
        <v>364</v>
      </c>
      <c r="C56" s="635">
        <v>0.48699999999999999</v>
      </c>
      <c r="D56" s="635">
        <v>0</v>
      </c>
      <c r="E56" s="635"/>
      <c r="F56" s="635" t="s">
        <v>582</v>
      </c>
      <c r="G56" s="635" t="s">
        <v>582</v>
      </c>
      <c r="H56" s="635" t="s">
        <v>582</v>
      </c>
      <c r="I56" s="636" t="s">
        <v>582</v>
      </c>
      <c r="J56" s="637" t="s">
        <v>1</v>
      </c>
    </row>
    <row r="57" spans="1:10" ht="14.4" customHeight="1" x14ac:dyDescent="0.3">
      <c r="A57" s="633" t="s">
        <v>599</v>
      </c>
      <c r="B57" s="634" t="s">
        <v>601</v>
      </c>
      <c r="C57" s="635">
        <v>14.009499999999999</v>
      </c>
      <c r="D57" s="635">
        <v>31.997939999998998</v>
      </c>
      <c r="E57" s="635"/>
      <c r="F57" s="635">
        <v>23.006519999999998</v>
      </c>
      <c r="G57" s="635">
        <v>33.024628863839503</v>
      </c>
      <c r="H57" s="635">
        <v>-10.018108863839505</v>
      </c>
      <c r="I57" s="636">
        <v>0.69664734446693855</v>
      </c>
      <c r="J57" s="637" t="s">
        <v>588</v>
      </c>
    </row>
    <row r="58" spans="1:10" ht="14.4" customHeight="1" x14ac:dyDescent="0.3">
      <c r="A58" s="633" t="s">
        <v>582</v>
      </c>
      <c r="B58" s="634" t="s">
        <v>582</v>
      </c>
      <c r="C58" s="635" t="s">
        <v>582</v>
      </c>
      <c r="D58" s="635" t="s">
        <v>582</v>
      </c>
      <c r="E58" s="635"/>
      <c r="F58" s="635" t="s">
        <v>582</v>
      </c>
      <c r="G58" s="635" t="s">
        <v>582</v>
      </c>
      <c r="H58" s="635" t="s">
        <v>582</v>
      </c>
      <c r="I58" s="636" t="s">
        <v>582</v>
      </c>
      <c r="J58" s="637" t="s">
        <v>589</v>
      </c>
    </row>
    <row r="59" spans="1:10" ht="14.4" customHeight="1" x14ac:dyDescent="0.3">
      <c r="A59" s="633" t="s">
        <v>602</v>
      </c>
      <c r="B59" s="634" t="s">
        <v>603</v>
      </c>
      <c r="C59" s="635" t="s">
        <v>582</v>
      </c>
      <c r="D59" s="635" t="s">
        <v>582</v>
      </c>
      <c r="E59" s="635"/>
      <c r="F59" s="635" t="s">
        <v>582</v>
      </c>
      <c r="G59" s="635" t="s">
        <v>582</v>
      </c>
      <c r="H59" s="635" t="s">
        <v>582</v>
      </c>
      <c r="I59" s="636" t="s">
        <v>582</v>
      </c>
      <c r="J59" s="637" t="s">
        <v>0</v>
      </c>
    </row>
    <row r="60" spans="1:10" ht="14.4" customHeight="1" x14ac:dyDescent="0.3">
      <c r="A60" s="633" t="s">
        <v>602</v>
      </c>
      <c r="B60" s="634" t="s">
        <v>356</v>
      </c>
      <c r="C60" s="635">
        <v>0</v>
      </c>
      <c r="D60" s="635">
        <v>0</v>
      </c>
      <c r="E60" s="635"/>
      <c r="F60" s="635" t="s">
        <v>582</v>
      </c>
      <c r="G60" s="635" t="s">
        <v>582</v>
      </c>
      <c r="H60" s="635" t="s">
        <v>582</v>
      </c>
      <c r="I60" s="636" t="s">
        <v>582</v>
      </c>
      <c r="J60" s="637" t="s">
        <v>1</v>
      </c>
    </row>
    <row r="61" spans="1:10" ht="14.4" customHeight="1" x14ac:dyDescent="0.3">
      <c r="A61" s="633" t="s">
        <v>602</v>
      </c>
      <c r="B61" s="634" t="s">
        <v>359</v>
      </c>
      <c r="C61" s="635">
        <v>2.0795699999999999</v>
      </c>
      <c r="D61" s="635">
        <v>3.0351399999999997</v>
      </c>
      <c r="E61" s="635"/>
      <c r="F61" s="635">
        <v>8.5350999999999999</v>
      </c>
      <c r="G61" s="635">
        <v>8.9348071113619998</v>
      </c>
      <c r="H61" s="635">
        <v>-0.39970711136199988</v>
      </c>
      <c r="I61" s="636">
        <v>0.9552640469592556</v>
      </c>
      <c r="J61" s="637" t="s">
        <v>1</v>
      </c>
    </row>
    <row r="62" spans="1:10" ht="14.4" customHeight="1" x14ac:dyDescent="0.3">
      <c r="A62" s="633" t="s">
        <v>602</v>
      </c>
      <c r="B62" s="634" t="s">
        <v>360</v>
      </c>
      <c r="C62" s="635">
        <v>3.6728799999999997</v>
      </c>
      <c r="D62" s="635">
        <v>1.727039999999</v>
      </c>
      <c r="E62" s="635"/>
      <c r="F62" s="635">
        <v>1.1085400000000001</v>
      </c>
      <c r="G62" s="635">
        <v>2.1447100763489999</v>
      </c>
      <c r="H62" s="635">
        <v>-1.0361700763489998</v>
      </c>
      <c r="I62" s="636">
        <v>0.51687172649792312</v>
      </c>
      <c r="J62" s="637" t="s">
        <v>1</v>
      </c>
    </row>
    <row r="63" spans="1:10" ht="14.4" customHeight="1" x14ac:dyDescent="0.3">
      <c r="A63" s="633" t="s">
        <v>602</v>
      </c>
      <c r="B63" s="634" t="s">
        <v>361</v>
      </c>
      <c r="C63" s="635" t="s">
        <v>582</v>
      </c>
      <c r="D63" s="635">
        <v>0</v>
      </c>
      <c r="E63" s="635"/>
      <c r="F63" s="635">
        <v>0</v>
      </c>
      <c r="G63" s="635">
        <v>7.9937348901500005E-2</v>
      </c>
      <c r="H63" s="635">
        <v>-7.9937348901500005E-2</v>
      </c>
      <c r="I63" s="636">
        <v>0</v>
      </c>
      <c r="J63" s="637" t="s">
        <v>1</v>
      </c>
    </row>
    <row r="64" spans="1:10" ht="14.4" customHeight="1" x14ac:dyDescent="0.3">
      <c r="A64" s="633" t="s">
        <v>602</v>
      </c>
      <c r="B64" s="634" t="s">
        <v>363</v>
      </c>
      <c r="C64" s="635">
        <v>2.9000000000000001E-2</v>
      </c>
      <c r="D64" s="635">
        <v>5.7999999999999996E-2</v>
      </c>
      <c r="E64" s="635"/>
      <c r="F64" s="635">
        <v>0</v>
      </c>
      <c r="G64" s="635">
        <v>2.9748657195999999E-2</v>
      </c>
      <c r="H64" s="635">
        <v>-2.9748657195999999E-2</v>
      </c>
      <c r="I64" s="636">
        <v>0</v>
      </c>
      <c r="J64" s="637" t="s">
        <v>1</v>
      </c>
    </row>
    <row r="65" spans="1:10" ht="14.4" customHeight="1" x14ac:dyDescent="0.3">
      <c r="A65" s="633" t="s">
        <v>602</v>
      </c>
      <c r="B65" s="634" t="s">
        <v>364</v>
      </c>
      <c r="C65" s="635">
        <v>1.6191</v>
      </c>
      <c r="D65" s="635">
        <v>2.2029000000000001</v>
      </c>
      <c r="E65" s="635"/>
      <c r="F65" s="635">
        <v>1.7109999999999999</v>
      </c>
      <c r="G65" s="635">
        <v>2.4428755380674998</v>
      </c>
      <c r="H65" s="635">
        <v>-0.73187553806749994</v>
      </c>
      <c r="I65" s="636">
        <v>0.7004040825401735</v>
      </c>
      <c r="J65" s="637" t="s">
        <v>1</v>
      </c>
    </row>
    <row r="66" spans="1:10" ht="14.4" customHeight="1" x14ac:dyDescent="0.3">
      <c r="A66" s="633" t="s">
        <v>602</v>
      </c>
      <c r="B66" s="634" t="s">
        <v>604</v>
      </c>
      <c r="C66" s="635">
        <v>7.4005499999999991</v>
      </c>
      <c r="D66" s="635">
        <v>7.0230799999990001</v>
      </c>
      <c r="E66" s="635"/>
      <c r="F66" s="635">
        <v>11.35464</v>
      </c>
      <c r="G66" s="635">
        <v>13.632078731876</v>
      </c>
      <c r="H66" s="635">
        <v>-2.2774387318759999</v>
      </c>
      <c r="I66" s="636">
        <v>0.83293533021118438</v>
      </c>
      <c r="J66" s="637" t="s">
        <v>588</v>
      </c>
    </row>
    <row r="67" spans="1:10" ht="14.4" customHeight="1" x14ac:dyDescent="0.3">
      <c r="A67" s="633" t="s">
        <v>582</v>
      </c>
      <c r="B67" s="634" t="s">
        <v>582</v>
      </c>
      <c r="C67" s="635" t="s">
        <v>582</v>
      </c>
      <c r="D67" s="635" t="s">
        <v>582</v>
      </c>
      <c r="E67" s="635"/>
      <c r="F67" s="635" t="s">
        <v>582</v>
      </c>
      <c r="G67" s="635" t="s">
        <v>582</v>
      </c>
      <c r="H67" s="635" t="s">
        <v>582</v>
      </c>
      <c r="I67" s="636" t="s">
        <v>582</v>
      </c>
      <c r="J67" s="637" t="s">
        <v>589</v>
      </c>
    </row>
    <row r="68" spans="1:10" ht="14.4" customHeight="1" x14ac:dyDescent="0.3">
      <c r="A68" s="633" t="s">
        <v>605</v>
      </c>
      <c r="B68" s="634" t="s">
        <v>606</v>
      </c>
      <c r="C68" s="635" t="s">
        <v>582</v>
      </c>
      <c r="D68" s="635" t="s">
        <v>582</v>
      </c>
      <c r="E68" s="635"/>
      <c r="F68" s="635" t="s">
        <v>582</v>
      </c>
      <c r="G68" s="635" t="s">
        <v>582</v>
      </c>
      <c r="H68" s="635" t="s">
        <v>582</v>
      </c>
      <c r="I68" s="636" t="s">
        <v>582</v>
      </c>
      <c r="J68" s="637" t="s">
        <v>0</v>
      </c>
    </row>
    <row r="69" spans="1:10" ht="14.4" customHeight="1" x14ac:dyDescent="0.3">
      <c r="A69" s="633" t="s">
        <v>605</v>
      </c>
      <c r="B69" s="634" t="s">
        <v>360</v>
      </c>
      <c r="C69" s="635">
        <v>1.0690500000000001</v>
      </c>
      <c r="D69" s="635" t="s">
        <v>582</v>
      </c>
      <c r="E69" s="635"/>
      <c r="F69" s="635" t="s">
        <v>582</v>
      </c>
      <c r="G69" s="635" t="s">
        <v>582</v>
      </c>
      <c r="H69" s="635" t="s">
        <v>582</v>
      </c>
      <c r="I69" s="636" t="s">
        <v>582</v>
      </c>
      <c r="J69" s="637" t="s">
        <v>1</v>
      </c>
    </row>
    <row r="70" spans="1:10" ht="14.4" customHeight="1" x14ac:dyDescent="0.3">
      <c r="A70" s="633" t="s">
        <v>605</v>
      </c>
      <c r="B70" s="634" t="s">
        <v>607</v>
      </c>
      <c r="C70" s="635">
        <v>1.0690500000000001</v>
      </c>
      <c r="D70" s="635" t="s">
        <v>582</v>
      </c>
      <c r="E70" s="635"/>
      <c r="F70" s="635" t="s">
        <v>582</v>
      </c>
      <c r="G70" s="635" t="s">
        <v>582</v>
      </c>
      <c r="H70" s="635" t="s">
        <v>582</v>
      </c>
      <c r="I70" s="636" t="s">
        <v>582</v>
      </c>
      <c r="J70" s="637" t="s">
        <v>588</v>
      </c>
    </row>
    <row r="71" spans="1:10" ht="14.4" customHeight="1" x14ac:dyDescent="0.3">
      <c r="A71" s="633" t="s">
        <v>582</v>
      </c>
      <c r="B71" s="634" t="s">
        <v>582</v>
      </c>
      <c r="C71" s="635" t="s">
        <v>582</v>
      </c>
      <c r="D71" s="635" t="s">
        <v>582</v>
      </c>
      <c r="E71" s="635"/>
      <c r="F71" s="635" t="s">
        <v>582</v>
      </c>
      <c r="G71" s="635" t="s">
        <v>582</v>
      </c>
      <c r="H71" s="635" t="s">
        <v>582</v>
      </c>
      <c r="I71" s="636" t="s">
        <v>582</v>
      </c>
      <c r="J71" s="637" t="s">
        <v>589</v>
      </c>
    </row>
    <row r="72" spans="1:10" ht="14.4" customHeight="1" x14ac:dyDescent="0.3">
      <c r="A72" s="633" t="s">
        <v>4605</v>
      </c>
      <c r="B72" s="634" t="s">
        <v>594</v>
      </c>
      <c r="C72" s="635" t="s">
        <v>582</v>
      </c>
      <c r="D72" s="635" t="s">
        <v>582</v>
      </c>
      <c r="E72" s="635"/>
      <c r="F72" s="635" t="s">
        <v>582</v>
      </c>
      <c r="G72" s="635" t="s">
        <v>582</v>
      </c>
      <c r="H72" s="635" t="s">
        <v>582</v>
      </c>
      <c r="I72" s="636" t="s">
        <v>582</v>
      </c>
      <c r="J72" s="637" t="s">
        <v>0</v>
      </c>
    </row>
    <row r="73" spans="1:10" ht="14.4" customHeight="1" x14ac:dyDescent="0.3">
      <c r="A73" s="633" t="s">
        <v>4605</v>
      </c>
      <c r="B73" s="634" t="s">
        <v>357</v>
      </c>
      <c r="C73" s="635">
        <v>0</v>
      </c>
      <c r="D73" s="635" t="s">
        <v>582</v>
      </c>
      <c r="E73" s="635"/>
      <c r="F73" s="635" t="s">
        <v>582</v>
      </c>
      <c r="G73" s="635" t="s">
        <v>582</v>
      </c>
      <c r="H73" s="635" t="s">
        <v>582</v>
      </c>
      <c r="I73" s="636" t="s">
        <v>582</v>
      </c>
      <c r="J73" s="637" t="s">
        <v>1</v>
      </c>
    </row>
    <row r="74" spans="1:10" ht="14.4" customHeight="1" x14ac:dyDescent="0.3">
      <c r="A74" s="633" t="s">
        <v>4605</v>
      </c>
      <c r="B74" s="634" t="s">
        <v>360</v>
      </c>
      <c r="C74" s="635">
        <v>0</v>
      </c>
      <c r="D74" s="635" t="s">
        <v>582</v>
      </c>
      <c r="E74" s="635"/>
      <c r="F74" s="635" t="s">
        <v>582</v>
      </c>
      <c r="G74" s="635" t="s">
        <v>582</v>
      </c>
      <c r="H74" s="635" t="s">
        <v>582</v>
      </c>
      <c r="I74" s="636" t="s">
        <v>582</v>
      </c>
      <c r="J74" s="637" t="s">
        <v>1</v>
      </c>
    </row>
    <row r="75" spans="1:10" ht="14.4" customHeight="1" x14ac:dyDescent="0.3">
      <c r="A75" s="633" t="s">
        <v>4605</v>
      </c>
      <c r="B75" s="634" t="s">
        <v>363</v>
      </c>
      <c r="C75" s="635">
        <v>0</v>
      </c>
      <c r="D75" s="635" t="s">
        <v>582</v>
      </c>
      <c r="E75" s="635"/>
      <c r="F75" s="635" t="s">
        <v>582</v>
      </c>
      <c r="G75" s="635" t="s">
        <v>582</v>
      </c>
      <c r="H75" s="635" t="s">
        <v>582</v>
      </c>
      <c r="I75" s="636" t="s">
        <v>582</v>
      </c>
      <c r="J75" s="637" t="s">
        <v>1</v>
      </c>
    </row>
    <row r="76" spans="1:10" ht="14.4" customHeight="1" x14ac:dyDescent="0.3">
      <c r="A76" s="633" t="s">
        <v>4605</v>
      </c>
      <c r="B76" s="634" t="s">
        <v>365</v>
      </c>
      <c r="C76" s="635">
        <v>199.41319999999999</v>
      </c>
      <c r="D76" s="635" t="s">
        <v>582</v>
      </c>
      <c r="E76" s="635"/>
      <c r="F76" s="635" t="s">
        <v>582</v>
      </c>
      <c r="G76" s="635" t="s">
        <v>582</v>
      </c>
      <c r="H76" s="635" t="s">
        <v>582</v>
      </c>
      <c r="I76" s="636" t="s">
        <v>582</v>
      </c>
      <c r="J76" s="637" t="s">
        <v>1</v>
      </c>
    </row>
    <row r="77" spans="1:10" ht="14.4" customHeight="1" x14ac:dyDescent="0.3">
      <c r="A77" s="633" t="s">
        <v>4605</v>
      </c>
      <c r="B77" s="634" t="s">
        <v>595</v>
      </c>
      <c r="C77" s="635">
        <v>199.41319999999999</v>
      </c>
      <c r="D77" s="635" t="s">
        <v>582</v>
      </c>
      <c r="E77" s="635"/>
      <c r="F77" s="635" t="s">
        <v>582</v>
      </c>
      <c r="G77" s="635" t="s">
        <v>582</v>
      </c>
      <c r="H77" s="635" t="s">
        <v>582</v>
      </c>
      <c r="I77" s="636" t="s">
        <v>582</v>
      </c>
      <c r="J77" s="637" t="s">
        <v>588</v>
      </c>
    </row>
    <row r="78" spans="1:10" ht="14.4" customHeight="1" x14ac:dyDescent="0.3">
      <c r="A78" s="633" t="s">
        <v>582</v>
      </c>
      <c r="B78" s="634" t="s">
        <v>582</v>
      </c>
      <c r="C78" s="635" t="s">
        <v>582</v>
      </c>
      <c r="D78" s="635" t="s">
        <v>582</v>
      </c>
      <c r="E78" s="635"/>
      <c r="F78" s="635" t="s">
        <v>582</v>
      </c>
      <c r="G78" s="635" t="s">
        <v>582</v>
      </c>
      <c r="H78" s="635" t="s">
        <v>582</v>
      </c>
      <c r="I78" s="636" t="s">
        <v>582</v>
      </c>
      <c r="J78" s="637" t="s">
        <v>589</v>
      </c>
    </row>
    <row r="79" spans="1:10" ht="14.4" customHeight="1" x14ac:dyDescent="0.3">
      <c r="A79" s="633" t="s">
        <v>5610</v>
      </c>
      <c r="B79" s="634" t="s">
        <v>5611</v>
      </c>
      <c r="C79" s="635" t="s">
        <v>582</v>
      </c>
      <c r="D79" s="635" t="s">
        <v>582</v>
      </c>
      <c r="E79" s="635"/>
      <c r="F79" s="635" t="s">
        <v>582</v>
      </c>
      <c r="G79" s="635" t="s">
        <v>582</v>
      </c>
      <c r="H79" s="635" t="s">
        <v>582</v>
      </c>
      <c r="I79" s="636" t="s">
        <v>582</v>
      </c>
      <c r="J79" s="637" t="s">
        <v>0</v>
      </c>
    </row>
    <row r="80" spans="1:10" ht="14.4" customHeight="1" x14ac:dyDescent="0.3">
      <c r="A80" s="633" t="s">
        <v>5610</v>
      </c>
      <c r="B80" s="634" t="s">
        <v>357</v>
      </c>
      <c r="C80" s="635" t="s">
        <v>582</v>
      </c>
      <c r="D80" s="635" t="s">
        <v>582</v>
      </c>
      <c r="E80" s="635"/>
      <c r="F80" s="635">
        <v>6.8159999999999998E-2</v>
      </c>
      <c r="G80" s="635">
        <v>0</v>
      </c>
      <c r="H80" s="635">
        <v>6.8159999999999998E-2</v>
      </c>
      <c r="I80" s="636" t="s">
        <v>582</v>
      </c>
      <c r="J80" s="637" t="s">
        <v>1</v>
      </c>
    </row>
    <row r="81" spans="1:10" ht="14.4" customHeight="1" x14ac:dyDescent="0.3">
      <c r="A81" s="633" t="s">
        <v>5610</v>
      </c>
      <c r="B81" s="634" t="s">
        <v>5612</v>
      </c>
      <c r="C81" s="635" t="s">
        <v>582</v>
      </c>
      <c r="D81" s="635" t="s">
        <v>582</v>
      </c>
      <c r="E81" s="635"/>
      <c r="F81" s="635">
        <v>6.8159999999999998E-2</v>
      </c>
      <c r="G81" s="635">
        <v>0</v>
      </c>
      <c r="H81" s="635">
        <v>6.8159999999999998E-2</v>
      </c>
      <c r="I81" s="636" t="s">
        <v>582</v>
      </c>
      <c r="J81" s="637" t="s">
        <v>588</v>
      </c>
    </row>
    <row r="82" spans="1:10" ht="14.4" customHeight="1" x14ac:dyDescent="0.3">
      <c r="A82" s="633" t="s">
        <v>582</v>
      </c>
      <c r="B82" s="634" t="s">
        <v>582</v>
      </c>
      <c r="C82" s="635" t="s">
        <v>582</v>
      </c>
      <c r="D82" s="635" t="s">
        <v>582</v>
      </c>
      <c r="E82" s="635"/>
      <c r="F82" s="635" t="s">
        <v>582</v>
      </c>
      <c r="G82" s="635" t="s">
        <v>582</v>
      </c>
      <c r="H82" s="635" t="s">
        <v>582</v>
      </c>
      <c r="I82" s="636" t="s">
        <v>582</v>
      </c>
      <c r="J82" s="637" t="s">
        <v>589</v>
      </c>
    </row>
    <row r="83" spans="1:10" ht="14.4" customHeight="1" x14ac:dyDescent="0.3">
      <c r="A83" s="633" t="s">
        <v>5613</v>
      </c>
      <c r="B83" s="634" t="s">
        <v>5614</v>
      </c>
      <c r="C83" s="635" t="s">
        <v>582</v>
      </c>
      <c r="D83" s="635" t="s">
        <v>582</v>
      </c>
      <c r="E83" s="635"/>
      <c r="F83" s="635" t="s">
        <v>582</v>
      </c>
      <c r="G83" s="635" t="s">
        <v>582</v>
      </c>
      <c r="H83" s="635" t="s">
        <v>582</v>
      </c>
      <c r="I83" s="636" t="s">
        <v>582</v>
      </c>
      <c r="J83" s="637" t="s">
        <v>0</v>
      </c>
    </row>
    <row r="84" spans="1:10" ht="14.4" customHeight="1" x14ac:dyDescent="0.3">
      <c r="A84" s="633" t="s">
        <v>5613</v>
      </c>
      <c r="B84" s="634" t="s">
        <v>364</v>
      </c>
      <c r="C84" s="635">
        <v>0</v>
      </c>
      <c r="D84" s="635">
        <v>0</v>
      </c>
      <c r="E84" s="635"/>
      <c r="F84" s="635" t="s">
        <v>582</v>
      </c>
      <c r="G84" s="635" t="s">
        <v>582</v>
      </c>
      <c r="H84" s="635" t="s">
        <v>582</v>
      </c>
      <c r="I84" s="636" t="s">
        <v>582</v>
      </c>
      <c r="J84" s="637" t="s">
        <v>1</v>
      </c>
    </row>
    <row r="85" spans="1:10" ht="14.4" customHeight="1" x14ac:dyDescent="0.3">
      <c r="A85" s="633" t="s">
        <v>5613</v>
      </c>
      <c r="B85" s="634" t="s">
        <v>5615</v>
      </c>
      <c r="C85" s="635">
        <v>0</v>
      </c>
      <c r="D85" s="635">
        <v>0</v>
      </c>
      <c r="E85" s="635"/>
      <c r="F85" s="635" t="s">
        <v>582</v>
      </c>
      <c r="G85" s="635" t="s">
        <v>582</v>
      </c>
      <c r="H85" s="635" t="s">
        <v>582</v>
      </c>
      <c r="I85" s="636" t="s">
        <v>582</v>
      </c>
      <c r="J85" s="637" t="s">
        <v>588</v>
      </c>
    </row>
    <row r="86" spans="1:10" ht="14.4" customHeight="1" x14ac:dyDescent="0.3">
      <c r="A86" s="633" t="s">
        <v>582</v>
      </c>
      <c r="B86" s="634" t="s">
        <v>582</v>
      </c>
      <c r="C86" s="635" t="s">
        <v>582</v>
      </c>
      <c r="D86" s="635" t="s">
        <v>582</v>
      </c>
      <c r="E86" s="635"/>
      <c r="F86" s="635" t="s">
        <v>582</v>
      </c>
      <c r="G86" s="635" t="s">
        <v>582</v>
      </c>
      <c r="H86" s="635" t="s">
        <v>582</v>
      </c>
      <c r="I86" s="636" t="s">
        <v>582</v>
      </c>
      <c r="J86" s="637" t="s">
        <v>589</v>
      </c>
    </row>
    <row r="87" spans="1:10" ht="14.4" customHeight="1" x14ac:dyDescent="0.3">
      <c r="A87" s="633" t="s">
        <v>580</v>
      </c>
      <c r="B87" s="634" t="s">
        <v>583</v>
      </c>
      <c r="C87" s="635">
        <v>1088.3793600000001</v>
      </c>
      <c r="D87" s="635">
        <v>906.91661999999383</v>
      </c>
      <c r="E87" s="635"/>
      <c r="F87" s="635">
        <v>887.38883999999985</v>
      </c>
      <c r="G87" s="635">
        <v>901.96589880621104</v>
      </c>
      <c r="H87" s="635">
        <v>-14.577058806211198</v>
      </c>
      <c r="I87" s="636">
        <v>0.98383856992209517</v>
      </c>
      <c r="J87" s="637" t="s">
        <v>584</v>
      </c>
    </row>
  </sheetData>
  <mergeCells count="3">
    <mergeCell ref="A1:I1"/>
    <mergeCell ref="F3:I3"/>
    <mergeCell ref="C4:D4"/>
  </mergeCells>
  <conditionalFormatting sqref="F17 F88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7">
    <cfRule type="expression" dxfId="27" priority="5">
      <formula>$H18&gt;0</formula>
    </cfRule>
  </conditionalFormatting>
  <conditionalFormatting sqref="A18:A87">
    <cfRule type="expression" dxfId="26" priority="2">
      <formula>AND($J18&lt;&gt;"mezeraKL",$J18&lt;&gt;"")</formula>
    </cfRule>
  </conditionalFormatting>
  <conditionalFormatting sqref="I18:I87">
    <cfRule type="expression" dxfId="25" priority="6">
      <formula>$I18&gt;1</formula>
    </cfRule>
  </conditionalFormatting>
  <conditionalFormatting sqref="B18:B87">
    <cfRule type="expression" dxfId="24" priority="1">
      <formula>OR($J18="NS",$J18="SumaNS",$J18="Účet")</formula>
    </cfRule>
  </conditionalFormatting>
  <conditionalFormatting sqref="A18:D87 F18:I87">
    <cfRule type="expression" dxfId="23" priority="8">
      <formula>AND($J18&lt;&gt;"",$J18&lt;&gt;"mezeraKL")</formula>
    </cfRule>
  </conditionalFormatting>
  <conditionalFormatting sqref="B18:D87 F18:I87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7 F18:I87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6015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3.6998303079067192</v>
      </c>
      <c r="J3" s="207">
        <f>SUBTOTAL(9,J5:J1048576)</f>
        <v>239461</v>
      </c>
      <c r="K3" s="208">
        <f>SUBTOTAL(9,K5:K1048576)</f>
        <v>885965.06536165089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580</v>
      </c>
      <c r="B5" s="723" t="s">
        <v>581</v>
      </c>
      <c r="C5" s="726" t="s">
        <v>585</v>
      </c>
      <c r="D5" s="741" t="s">
        <v>3291</v>
      </c>
      <c r="E5" s="726" t="s">
        <v>6000</v>
      </c>
      <c r="F5" s="741" t="s">
        <v>6001</v>
      </c>
      <c r="G5" s="726" t="s">
        <v>5616</v>
      </c>
      <c r="H5" s="726" t="s">
        <v>5617</v>
      </c>
      <c r="I5" s="229">
        <v>99.053333333333327</v>
      </c>
      <c r="J5" s="229">
        <v>15</v>
      </c>
      <c r="K5" s="736">
        <v>1485.8000000000002</v>
      </c>
    </row>
    <row r="6" spans="1:11" ht="14.4" customHeight="1" x14ac:dyDescent="0.3">
      <c r="A6" s="649" t="s">
        <v>580</v>
      </c>
      <c r="B6" s="650" t="s">
        <v>581</v>
      </c>
      <c r="C6" s="651" t="s">
        <v>585</v>
      </c>
      <c r="D6" s="652" t="s">
        <v>3291</v>
      </c>
      <c r="E6" s="651" t="s">
        <v>6000</v>
      </c>
      <c r="F6" s="652" t="s">
        <v>6001</v>
      </c>
      <c r="G6" s="651" t="s">
        <v>5618</v>
      </c>
      <c r="H6" s="651" t="s">
        <v>5619</v>
      </c>
      <c r="I6" s="653">
        <v>0.39200000000000002</v>
      </c>
      <c r="J6" s="653">
        <v>900</v>
      </c>
      <c r="K6" s="654">
        <v>353</v>
      </c>
    </row>
    <row r="7" spans="1:11" ht="14.4" customHeight="1" x14ac:dyDescent="0.3">
      <c r="A7" s="649" t="s">
        <v>580</v>
      </c>
      <c r="B7" s="650" t="s">
        <v>581</v>
      </c>
      <c r="C7" s="651" t="s">
        <v>585</v>
      </c>
      <c r="D7" s="652" t="s">
        <v>3291</v>
      </c>
      <c r="E7" s="651" t="s">
        <v>6000</v>
      </c>
      <c r="F7" s="652" t="s">
        <v>6001</v>
      </c>
      <c r="G7" s="651" t="s">
        <v>5620</v>
      </c>
      <c r="H7" s="651" t="s">
        <v>5621</v>
      </c>
      <c r="I7" s="653">
        <v>123.05</v>
      </c>
      <c r="J7" s="653">
        <v>20</v>
      </c>
      <c r="K7" s="654">
        <v>2461</v>
      </c>
    </row>
    <row r="8" spans="1:11" ht="14.4" customHeight="1" x14ac:dyDescent="0.3">
      <c r="A8" s="649" t="s">
        <v>580</v>
      </c>
      <c r="B8" s="650" t="s">
        <v>581</v>
      </c>
      <c r="C8" s="651" t="s">
        <v>585</v>
      </c>
      <c r="D8" s="652" t="s">
        <v>3291</v>
      </c>
      <c r="E8" s="651" t="s">
        <v>6000</v>
      </c>
      <c r="F8" s="652" t="s">
        <v>6001</v>
      </c>
      <c r="G8" s="651" t="s">
        <v>5622</v>
      </c>
      <c r="H8" s="651" t="s">
        <v>5623</v>
      </c>
      <c r="I8" s="653">
        <v>0.15333333333333332</v>
      </c>
      <c r="J8" s="653">
        <v>500</v>
      </c>
      <c r="K8" s="654">
        <v>77</v>
      </c>
    </row>
    <row r="9" spans="1:11" ht="14.4" customHeight="1" x14ac:dyDescent="0.3">
      <c r="A9" s="649" t="s">
        <v>580</v>
      </c>
      <c r="B9" s="650" t="s">
        <v>581</v>
      </c>
      <c r="C9" s="651" t="s">
        <v>585</v>
      </c>
      <c r="D9" s="652" t="s">
        <v>3291</v>
      </c>
      <c r="E9" s="651" t="s">
        <v>6000</v>
      </c>
      <c r="F9" s="652" t="s">
        <v>6001</v>
      </c>
      <c r="G9" s="651" t="s">
        <v>5624</v>
      </c>
      <c r="H9" s="651" t="s">
        <v>5625</v>
      </c>
      <c r="I9" s="653">
        <v>3.78</v>
      </c>
      <c r="J9" s="653">
        <v>60</v>
      </c>
      <c r="K9" s="654">
        <v>226.79999999999998</v>
      </c>
    </row>
    <row r="10" spans="1:11" ht="14.4" customHeight="1" x14ac:dyDescent="0.3">
      <c r="A10" s="649" t="s">
        <v>580</v>
      </c>
      <c r="B10" s="650" t="s">
        <v>581</v>
      </c>
      <c r="C10" s="651" t="s">
        <v>585</v>
      </c>
      <c r="D10" s="652" t="s">
        <v>3291</v>
      </c>
      <c r="E10" s="651" t="s">
        <v>6000</v>
      </c>
      <c r="F10" s="652" t="s">
        <v>6001</v>
      </c>
      <c r="G10" s="651" t="s">
        <v>5626</v>
      </c>
      <c r="H10" s="651" t="s">
        <v>5627</v>
      </c>
      <c r="I10" s="653">
        <v>0.5083333333333333</v>
      </c>
      <c r="J10" s="653">
        <v>2200</v>
      </c>
      <c r="K10" s="654">
        <v>1120</v>
      </c>
    </row>
    <row r="11" spans="1:11" ht="14.4" customHeight="1" x14ac:dyDescent="0.3">
      <c r="A11" s="649" t="s">
        <v>580</v>
      </c>
      <c r="B11" s="650" t="s">
        <v>581</v>
      </c>
      <c r="C11" s="651" t="s">
        <v>585</v>
      </c>
      <c r="D11" s="652" t="s">
        <v>3291</v>
      </c>
      <c r="E11" s="651" t="s">
        <v>6000</v>
      </c>
      <c r="F11" s="652" t="s">
        <v>6001</v>
      </c>
      <c r="G11" s="651" t="s">
        <v>5628</v>
      </c>
      <c r="H11" s="651" t="s">
        <v>5629</v>
      </c>
      <c r="I11" s="653">
        <v>12.08</v>
      </c>
      <c r="J11" s="653">
        <v>35</v>
      </c>
      <c r="K11" s="654">
        <v>422.8</v>
      </c>
    </row>
    <row r="12" spans="1:11" ht="14.4" customHeight="1" x14ac:dyDescent="0.3">
      <c r="A12" s="649" t="s">
        <v>580</v>
      </c>
      <c r="B12" s="650" t="s">
        <v>581</v>
      </c>
      <c r="C12" s="651" t="s">
        <v>585</v>
      </c>
      <c r="D12" s="652" t="s">
        <v>3291</v>
      </c>
      <c r="E12" s="651" t="s">
        <v>6000</v>
      </c>
      <c r="F12" s="652" t="s">
        <v>6001</v>
      </c>
      <c r="G12" s="651" t="s">
        <v>5630</v>
      </c>
      <c r="H12" s="651" t="s">
        <v>5631</v>
      </c>
      <c r="I12" s="653">
        <v>27.365000000000002</v>
      </c>
      <c r="J12" s="653">
        <v>48</v>
      </c>
      <c r="K12" s="654">
        <v>1313.52</v>
      </c>
    </row>
    <row r="13" spans="1:11" ht="14.4" customHeight="1" x14ac:dyDescent="0.3">
      <c r="A13" s="649" t="s">
        <v>580</v>
      </c>
      <c r="B13" s="650" t="s">
        <v>581</v>
      </c>
      <c r="C13" s="651" t="s">
        <v>585</v>
      </c>
      <c r="D13" s="652" t="s">
        <v>3291</v>
      </c>
      <c r="E13" s="651" t="s">
        <v>6000</v>
      </c>
      <c r="F13" s="652" t="s">
        <v>6001</v>
      </c>
      <c r="G13" s="651" t="s">
        <v>5632</v>
      </c>
      <c r="H13" s="651" t="s">
        <v>5633</v>
      </c>
      <c r="I13" s="653">
        <v>1.92</v>
      </c>
      <c r="J13" s="653">
        <v>75</v>
      </c>
      <c r="K13" s="654">
        <v>143.65</v>
      </c>
    </row>
    <row r="14" spans="1:11" ht="14.4" customHeight="1" x14ac:dyDescent="0.3">
      <c r="A14" s="649" t="s">
        <v>580</v>
      </c>
      <c r="B14" s="650" t="s">
        <v>581</v>
      </c>
      <c r="C14" s="651" t="s">
        <v>585</v>
      </c>
      <c r="D14" s="652" t="s">
        <v>3291</v>
      </c>
      <c r="E14" s="651" t="s">
        <v>6000</v>
      </c>
      <c r="F14" s="652" t="s">
        <v>6001</v>
      </c>
      <c r="G14" s="651" t="s">
        <v>5634</v>
      </c>
      <c r="H14" s="651" t="s">
        <v>5635</v>
      </c>
      <c r="I14" s="653">
        <v>2.0499999999999998</v>
      </c>
      <c r="J14" s="653">
        <v>75</v>
      </c>
      <c r="K14" s="654">
        <v>153.80000000000001</v>
      </c>
    </row>
    <row r="15" spans="1:11" ht="14.4" customHeight="1" x14ac:dyDescent="0.3">
      <c r="A15" s="649" t="s">
        <v>580</v>
      </c>
      <c r="B15" s="650" t="s">
        <v>581</v>
      </c>
      <c r="C15" s="651" t="s">
        <v>585</v>
      </c>
      <c r="D15" s="652" t="s">
        <v>3291</v>
      </c>
      <c r="E15" s="651" t="s">
        <v>6000</v>
      </c>
      <c r="F15" s="652" t="s">
        <v>6001</v>
      </c>
      <c r="G15" s="651" t="s">
        <v>5636</v>
      </c>
      <c r="H15" s="651" t="s">
        <v>5637</v>
      </c>
      <c r="I15" s="653">
        <v>2.9766666666666666</v>
      </c>
      <c r="J15" s="653">
        <v>280</v>
      </c>
      <c r="K15" s="654">
        <v>834.4</v>
      </c>
    </row>
    <row r="16" spans="1:11" ht="14.4" customHeight="1" x14ac:dyDescent="0.3">
      <c r="A16" s="649" t="s">
        <v>580</v>
      </c>
      <c r="B16" s="650" t="s">
        <v>581</v>
      </c>
      <c r="C16" s="651" t="s">
        <v>585</v>
      </c>
      <c r="D16" s="652" t="s">
        <v>3291</v>
      </c>
      <c r="E16" s="651" t="s">
        <v>6000</v>
      </c>
      <c r="F16" s="652" t="s">
        <v>6001</v>
      </c>
      <c r="G16" s="651" t="s">
        <v>5638</v>
      </c>
      <c r="H16" s="651" t="s">
        <v>5639</v>
      </c>
      <c r="I16" s="653">
        <v>0.86333333333333329</v>
      </c>
      <c r="J16" s="653">
        <v>700</v>
      </c>
      <c r="K16" s="654">
        <v>604</v>
      </c>
    </row>
    <row r="17" spans="1:11" ht="14.4" customHeight="1" x14ac:dyDescent="0.3">
      <c r="A17" s="649" t="s">
        <v>580</v>
      </c>
      <c r="B17" s="650" t="s">
        <v>581</v>
      </c>
      <c r="C17" s="651" t="s">
        <v>585</v>
      </c>
      <c r="D17" s="652" t="s">
        <v>3291</v>
      </c>
      <c r="E17" s="651" t="s">
        <v>6000</v>
      </c>
      <c r="F17" s="652" t="s">
        <v>6001</v>
      </c>
      <c r="G17" s="651" t="s">
        <v>5640</v>
      </c>
      <c r="H17" s="651" t="s">
        <v>5641</v>
      </c>
      <c r="I17" s="653">
        <v>86.38</v>
      </c>
      <c r="J17" s="653">
        <v>20</v>
      </c>
      <c r="K17" s="654">
        <v>1727.57</v>
      </c>
    </row>
    <row r="18" spans="1:11" ht="14.4" customHeight="1" x14ac:dyDescent="0.3">
      <c r="A18" s="649" t="s">
        <v>580</v>
      </c>
      <c r="B18" s="650" t="s">
        <v>581</v>
      </c>
      <c r="C18" s="651" t="s">
        <v>585</v>
      </c>
      <c r="D18" s="652" t="s">
        <v>3291</v>
      </c>
      <c r="E18" s="651" t="s">
        <v>6000</v>
      </c>
      <c r="F18" s="652" t="s">
        <v>6001</v>
      </c>
      <c r="G18" s="651" t="s">
        <v>5642</v>
      </c>
      <c r="H18" s="651" t="s">
        <v>5643</v>
      </c>
      <c r="I18" s="653">
        <v>5.34</v>
      </c>
      <c r="J18" s="653">
        <v>300</v>
      </c>
      <c r="K18" s="654">
        <v>1601.16</v>
      </c>
    </row>
    <row r="19" spans="1:11" ht="14.4" customHeight="1" x14ac:dyDescent="0.3">
      <c r="A19" s="649" t="s">
        <v>580</v>
      </c>
      <c r="B19" s="650" t="s">
        <v>581</v>
      </c>
      <c r="C19" s="651" t="s">
        <v>585</v>
      </c>
      <c r="D19" s="652" t="s">
        <v>3291</v>
      </c>
      <c r="E19" s="651" t="s">
        <v>6000</v>
      </c>
      <c r="F19" s="652" t="s">
        <v>6001</v>
      </c>
      <c r="G19" s="651" t="s">
        <v>5644</v>
      </c>
      <c r="H19" s="651" t="s">
        <v>5645</v>
      </c>
      <c r="I19" s="653">
        <v>2.74</v>
      </c>
      <c r="J19" s="653">
        <v>50</v>
      </c>
      <c r="K19" s="654">
        <v>136.80000000000001</v>
      </c>
    </row>
    <row r="20" spans="1:11" ht="14.4" customHeight="1" x14ac:dyDescent="0.3">
      <c r="A20" s="649" t="s">
        <v>580</v>
      </c>
      <c r="B20" s="650" t="s">
        <v>581</v>
      </c>
      <c r="C20" s="651" t="s">
        <v>585</v>
      </c>
      <c r="D20" s="652" t="s">
        <v>3291</v>
      </c>
      <c r="E20" s="651" t="s">
        <v>6000</v>
      </c>
      <c r="F20" s="652" t="s">
        <v>6001</v>
      </c>
      <c r="G20" s="651" t="s">
        <v>5646</v>
      </c>
      <c r="H20" s="651" t="s">
        <v>5647</v>
      </c>
      <c r="I20" s="653">
        <v>0.43</v>
      </c>
      <c r="J20" s="653">
        <v>100</v>
      </c>
      <c r="K20" s="654">
        <v>43</v>
      </c>
    </row>
    <row r="21" spans="1:11" ht="14.4" customHeight="1" x14ac:dyDescent="0.3">
      <c r="A21" s="649" t="s">
        <v>580</v>
      </c>
      <c r="B21" s="650" t="s">
        <v>581</v>
      </c>
      <c r="C21" s="651" t="s">
        <v>585</v>
      </c>
      <c r="D21" s="652" t="s">
        <v>3291</v>
      </c>
      <c r="E21" s="651" t="s">
        <v>6000</v>
      </c>
      <c r="F21" s="652" t="s">
        <v>6001</v>
      </c>
      <c r="G21" s="651" t="s">
        <v>5648</v>
      </c>
      <c r="H21" s="651" t="s">
        <v>5649</v>
      </c>
      <c r="I21" s="653">
        <v>22.15</v>
      </c>
      <c r="J21" s="653">
        <v>25</v>
      </c>
      <c r="K21" s="654">
        <v>553.75</v>
      </c>
    </row>
    <row r="22" spans="1:11" ht="14.4" customHeight="1" x14ac:dyDescent="0.3">
      <c r="A22" s="649" t="s">
        <v>580</v>
      </c>
      <c r="B22" s="650" t="s">
        <v>581</v>
      </c>
      <c r="C22" s="651" t="s">
        <v>585</v>
      </c>
      <c r="D22" s="652" t="s">
        <v>3291</v>
      </c>
      <c r="E22" s="651" t="s">
        <v>6000</v>
      </c>
      <c r="F22" s="652" t="s">
        <v>6001</v>
      </c>
      <c r="G22" s="651" t="s">
        <v>5650</v>
      </c>
      <c r="H22" s="651" t="s">
        <v>5651</v>
      </c>
      <c r="I22" s="653">
        <v>30.18</v>
      </c>
      <c r="J22" s="653">
        <v>25</v>
      </c>
      <c r="K22" s="654">
        <v>754.5</v>
      </c>
    </row>
    <row r="23" spans="1:11" ht="14.4" customHeight="1" x14ac:dyDescent="0.3">
      <c r="A23" s="649" t="s">
        <v>580</v>
      </c>
      <c r="B23" s="650" t="s">
        <v>581</v>
      </c>
      <c r="C23" s="651" t="s">
        <v>585</v>
      </c>
      <c r="D23" s="652" t="s">
        <v>3291</v>
      </c>
      <c r="E23" s="651" t="s">
        <v>6000</v>
      </c>
      <c r="F23" s="652" t="s">
        <v>6001</v>
      </c>
      <c r="G23" s="651" t="s">
        <v>5652</v>
      </c>
      <c r="H23" s="651" t="s">
        <v>5653</v>
      </c>
      <c r="I23" s="653">
        <v>1.3800000000000001</v>
      </c>
      <c r="J23" s="653">
        <v>1000</v>
      </c>
      <c r="K23" s="654">
        <v>1380</v>
      </c>
    </row>
    <row r="24" spans="1:11" ht="14.4" customHeight="1" x14ac:dyDescent="0.3">
      <c r="A24" s="649" t="s">
        <v>580</v>
      </c>
      <c r="B24" s="650" t="s">
        <v>581</v>
      </c>
      <c r="C24" s="651" t="s">
        <v>585</v>
      </c>
      <c r="D24" s="652" t="s">
        <v>3291</v>
      </c>
      <c r="E24" s="651" t="s">
        <v>6000</v>
      </c>
      <c r="F24" s="652" t="s">
        <v>6001</v>
      </c>
      <c r="G24" s="651" t="s">
        <v>5654</v>
      </c>
      <c r="H24" s="651" t="s">
        <v>5655</v>
      </c>
      <c r="I24" s="653">
        <v>112.80499999999999</v>
      </c>
      <c r="J24" s="653">
        <v>4</v>
      </c>
      <c r="K24" s="654">
        <v>451.21999999999997</v>
      </c>
    </row>
    <row r="25" spans="1:11" ht="14.4" customHeight="1" x14ac:dyDescent="0.3">
      <c r="A25" s="649" t="s">
        <v>580</v>
      </c>
      <c r="B25" s="650" t="s">
        <v>581</v>
      </c>
      <c r="C25" s="651" t="s">
        <v>585</v>
      </c>
      <c r="D25" s="652" t="s">
        <v>3291</v>
      </c>
      <c r="E25" s="651" t="s">
        <v>6000</v>
      </c>
      <c r="F25" s="652" t="s">
        <v>6001</v>
      </c>
      <c r="G25" s="651" t="s">
        <v>5656</v>
      </c>
      <c r="H25" s="651" t="s">
        <v>5657</v>
      </c>
      <c r="I25" s="653">
        <v>39.1</v>
      </c>
      <c r="J25" s="653">
        <v>20</v>
      </c>
      <c r="K25" s="654">
        <v>782.06</v>
      </c>
    </row>
    <row r="26" spans="1:11" ht="14.4" customHeight="1" x14ac:dyDescent="0.3">
      <c r="A26" s="649" t="s">
        <v>580</v>
      </c>
      <c r="B26" s="650" t="s">
        <v>581</v>
      </c>
      <c r="C26" s="651" t="s">
        <v>585</v>
      </c>
      <c r="D26" s="652" t="s">
        <v>3291</v>
      </c>
      <c r="E26" s="651" t="s">
        <v>6000</v>
      </c>
      <c r="F26" s="652" t="s">
        <v>6001</v>
      </c>
      <c r="G26" s="651" t="s">
        <v>5658</v>
      </c>
      <c r="H26" s="651" t="s">
        <v>5659</v>
      </c>
      <c r="I26" s="653">
        <v>0.6</v>
      </c>
      <c r="J26" s="653">
        <v>500</v>
      </c>
      <c r="K26" s="654">
        <v>300</v>
      </c>
    </row>
    <row r="27" spans="1:11" ht="14.4" customHeight="1" x14ac:dyDescent="0.3">
      <c r="A27" s="649" t="s">
        <v>580</v>
      </c>
      <c r="B27" s="650" t="s">
        <v>581</v>
      </c>
      <c r="C27" s="651" t="s">
        <v>585</v>
      </c>
      <c r="D27" s="652" t="s">
        <v>3291</v>
      </c>
      <c r="E27" s="651" t="s">
        <v>6000</v>
      </c>
      <c r="F27" s="652" t="s">
        <v>6001</v>
      </c>
      <c r="G27" s="651" t="s">
        <v>5660</v>
      </c>
      <c r="H27" s="651" t="s">
        <v>5661</v>
      </c>
      <c r="I27" s="653">
        <v>0.44500000000000001</v>
      </c>
      <c r="J27" s="653">
        <v>1700</v>
      </c>
      <c r="K27" s="654">
        <v>753.35</v>
      </c>
    </row>
    <row r="28" spans="1:11" ht="14.4" customHeight="1" x14ac:dyDescent="0.3">
      <c r="A28" s="649" t="s">
        <v>580</v>
      </c>
      <c r="B28" s="650" t="s">
        <v>581</v>
      </c>
      <c r="C28" s="651" t="s">
        <v>585</v>
      </c>
      <c r="D28" s="652" t="s">
        <v>3291</v>
      </c>
      <c r="E28" s="651" t="s">
        <v>6000</v>
      </c>
      <c r="F28" s="652" t="s">
        <v>6001</v>
      </c>
      <c r="G28" s="651" t="s">
        <v>5662</v>
      </c>
      <c r="H28" s="651" t="s">
        <v>5663</v>
      </c>
      <c r="I28" s="653">
        <v>8.58</v>
      </c>
      <c r="J28" s="653">
        <v>144</v>
      </c>
      <c r="K28" s="654">
        <v>1235.52</v>
      </c>
    </row>
    <row r="29" spans="1:11" ht="14.4" customHeight="1" x14ac:dyDescent="0.3">
      <c r="A29" s="649" t="s">
        <v>580</v>
      </c>
      <c r="B29" s="650" t="s">
        <v>581</v>
      </c>
      <c r="C29" s="651" t="s">
        <v>585</v>
      </c>
      <c r="D29" s="652" t="s">
        <v>3291</v>
      </c>
      <c r="E29" s="651" t="s">
        <v>6000</v>
      </c>
      <c r="F29" s="652" t="s">
        <v>6001</v>
      </c>
      <c r="G29" s="651" t="s">
        <v>5664</v>
      </c>
      <c r="H29" s="651" t="s">
        <v>5665</v>
      </c>
      <c r="I29" s="653">
        <v>28.150000000000002</v>
      </c>
      <c r="J29" s="653">
        <v>37</v>
      </c>
      <c r="K29" s="654">
        <v>1041.3399999999999</v>
      </c>
    </row>
    <row r="30" spans="1:11" ht="14.4" customHeight="1" x14ac:dyDescent="0.3">
      <c r="A30" s="649" t="s">
        <v>580</v>
      </c>
      <c r="B30" s="650" t="s">
        <v>581</v>
      </c>
      <c r="C30" s="651" t="s">
        <v>585</v>
      </c>
      <c r="D30" s="652" t="s">
        <v>3291</v>
      </c>
      <c r="E30" s="651" t="s">
        <v>6000</v>
      </c>
      <c r="F30" s="652" t="s">
        <v>6001</v>
      </c>
      <c r="G30" s="651" t="s">
        <v>5666</v>
      </c>
      <c r="H30" s="651" t="s">
        <v>5667</v>
      </c>
      <c r="I30" s="653">
        <v>159.55000000000001</v>
      </c>
      <c r="J30" s="653">
        <v>25</v>
      </c>
      <c r="K30" s="654">
        <v>3988.8</v>
      </c>
    </row>
    <row r="31" spans="1:11" ht="14.4" customHeight="1" x14ac:dyDescent="0.3">
      <c r="A31" s="649" t="s">
        <v>580</v>
      </c>
      <c r="B31" s="650" t="s">
        <v>581</v>
      </c>
      <c r="C31" s="651" t="s">
        <v>585</v>
      </c>
      <c r="D31" s="652" t="s">
        <v>3291</v>
      </c>
      <c r="E31" s="651" t="s">
        <v>6000</v>
      </c>
      <c r="F31" s="652" t="s">
        <v>6001</v>
      </c>
      <c r="G31" s="651" t="s">
        <v>5668</v>
      </c>
      <c r="H31" s="651" t="s">
        <v>5669</v>
      </c>
      <c r="I31" s="653">
        <v>26.1675</v>
      </c>
      <c r="J31" s="653">
        <v>8</v>
      </c>
      <c r="K31" s="654">
        <v>209.34</v>
      </c>
    </row>
    <row r="32" spans="1:11" ht="14.4" customHeight="1" x14ac:dyDescent="0.3">
      <c r="A32" s="649" t="s">
        <v>580</v>
      </c>
      <c r="B32" s="650" t="s">
        <v>581</v>
      </c>
      <c r="C32" s="651" t="s">
        <v>585</v>
      </c>
      <c r="D32" s="652" t="s">
        <v>3291</v>
      </c>
      <c r="E32" s="651" t="s">
        <v>6000</v>
      </c>
      <c r="F32" s="652" t="s">
        <v>6001</v>
      </c>
      <c r="G32" s="651" t="s">
        <v>5670</v>
      </c>
      <c r="H32" s="651" t="s">
        <v>5671</v>
      </c>
      <c r="I32" s="653">
        <v>283.02</v>
      </c>
      <c r="J32" s="653">
        <v>5</v>
      </c>
      <c r="K32" s="654">
        <v>1415.08</v>
      </c>
    </row>
    <row r="33" spans="1:11" ht="14.4" customHeight="1" x14ac:dyDescent="0.3">
      <c r="A33" s="649" t="s">
        <v>580</v>
      </c>
      <c r="B33" s="650" t="s">
        <v>581</v>
      </c>
      <c r="C33" s="651" t="s">
        <v>585</v>
      </c>
      <c r="D33" s="652" t="s">
        <v>3291</v>
      </c>
      <c r="E33" s="651" t="s">
        <v>6000</v>
      </c>
      <c r="F33" s="652" t="s">
        <v>6001</v>
      </c>
      <c r="G33" s="651" t="s">
        <v>5672</v>
      </c>
      <c r="H33" s="651" t="s">
        <v>5673</v>
      </c>
      <c r="I33" s="653">
        <v>120.69</v>
      </c>
      <c r="J33" s="653">
        <v>10</v>
      </c>
      <c r="K33" s="654">
        <v>1206.93</v>
      </c>
    </row>
    <row r="34" spans="1:11" ht="14.4" customHeight="1" x14ac:dyDescent="0.3">
      <c r="A34" s="649" t="s">
        <v>580</v>
      </c>
      <c r="B34" s="650" t="s">
        <v>581</v>
      </c>
      <c r="C34" s="651" t="s">
        <v>585</v>
      </c>
      <c r="D34" s="652" t="s">
        <v>3291</v>
      </c>
      <c r="E34" s="651" t="s">
        <v>6000</v>
      </c>
      <c r="F34" s="652" t="s">
        <v>6001</v>
      </c>
      <c r="G34" s="651" t="s">
        <v>5674</v>
      </c>
      <c r="H34" s="651" t="s">
        <v>5675</v>
      </c>
      <c r="I34" s="653">
        <v>7.496666666666667</v>
      </c>
      <c r="J34" s="653">
        <v>48</v>
      </c>
      <c r="K34" s="654">
        <v>359.84000000000003</v>
      </c>
    </row>
    <row r="35" spans="1:11" ht="14.4" customHeight="1" x14ac:dyDescent="0.3">
      <c r="A35" s="649" t="s">
        <v>580</v>
      </c>
      <c r="B35" s="650" t="s">
        <v>581</v>
      </c>
      <c r="C35" s="651" t="s">
        <v>585</v>
      </c>
      <c r="D35" s="652" t="s">
        <v>3291</v>
      </c>
      <c r="E35" s="651" t="s">
        <v>6000</v>
      </c>
      <c r="F35" s="652" t="s">
        <v>6001</v>
      </c>
      <c r="G35" s="651" t="s">
        <v>5676</v>
      </c>
      <c r="H35" s="651" t="s">
        <v>5677</v>
      </c>
      <c r="I35" s="653">
        <v>1.52</v>
      </c>
      <c r="J35" s="653">
        <v>50</v>
      </c>
      <c r="K35" s="654">
        <v>76</v>
      </c>
    </row>
    <row r="36" spans="1:11" ht="14.4" customHeight="1" x14ac:dyDescent="0.3">
      <c r="A36" s="649" t="s">
        <v>580</v>
      </c>
      <c r="B36" s="650" t="s">
        <v>581</v>
      </c>
      <c r="C36" s="651" t="s">
        <v>585</v>
      </c>
      <c r="D36" s="652" t="s">
        <v>3291</v>
      </c>
      <c r="E36" s="651" t="s">
        <v>6000</v>
      </c>
      <c r="F36" s="652" t="s">
        <v>6001</v>
      </c>
      <c r="G36" s="651" t="s">
        <v>5678</v>
      </c>
      <c r="H36" s="651" t="s">
        <v>5679</v>
      </c>
      <c r="I36" s="653">
        <v>63.96</v>
      </c>
      <c r="J36" s="653">
        <v>20</v>
      </c>
      <c r="K36" s="654">
        <v>1279.19</v>
      </c>
    </row>
    <row r="37" spans="1:11" ht="14.4" customHeight="1" x14ac:dyDescent="0.3">
      <c r="A37" s="649" t="s">
        <v>580</v>
      </c>
      <c r="B37" s="650" t="s">
        <v>581</v>
      </c>
      <c r="C37" s="651" t="s">
        <v>585</v>
      </c>
      <c r="D37" s="652" t="s">
        <v>3291</v>
      </c>
      <c r="E37" s="651" t="s">
        <v>6000</v>
      </c>
      <c r="F37" s="652" t="s">
        <v>6001</v>
      </c>
      <c r="G37" s="651" t="s">
        <v>5680</v>
      </c>
      <c r="H37" s="651" t="s">
        <v>5681</v>
      </c>
      <c r="I37" s="653">
        <v>0.91</v>
      </c>
      <c r="J37" s="653">
        <v>250</v>
      </c>
      <c r="K37" s="654">
        <v>227.7</v>
      </c>
    </row>
    <row r="38" spans="1:11" ht="14.4" customHeight="1" x14ac:dyDescent="0.3">
      <c r="A38" s="649" t="s">
        <v>580</v>
      </c>
      <c r="B38" s="650" t="s">
        <v>581</v>
      </c>
      <c r="C38" s="651" t="s">
        <v>585</v>
      </c>
      <c r="D38" s="652" t="s">
        <v>3291</v>
      </c>
      <c r="E38" s="651" t="s">
        <v>6000</v>
      </c>
      <c r="F38" s="652" t="s">
        <v>6001</v>
      </c>
      <c r="G38" s="651" t="s">
        <v>5682</v>
      </c>
      <c r="H38" s="651" t="s">
        <v>5683</v>
      </c>
      <c r="I38" s="653">
        <v>5.18</v>
      </c>
      <c r="J38" s="653">
        <v>110</v>
      </c>
      <c r="K38" s="654">
        <v>569.25</v>
      </c>
    </row>
    <row r="39" spans="1:11" ht="14.4" customHeight="1" x14ac:dyDescent="0.3">
      <c r="A39" s="649" t="s">
        <v>580</v>
      </c>
      <c r="B39" s="650" t="s">
        <v>581</v>
      </c>
      <c r="C39" s="651" t="s">
        <v>585</v>
      </c>
      <c r="D39" s="652" t="s">
        <v>3291</v>
      </c>
      <c r="E39" s="651" t="s">
        <v>6000</v>
      </c>
      <c r="F39" s="652" t="s">
        <v>6001</v>
      </c>
      <c r="G39" s="651" t="s">
        <v>5684</v>
      </c>
      <c r="H39" s="651" t="s">
        <v>5685</v>
      </c>
      <c r="I39" s="653">
        <v>9.77</v>
      </c>
      <c r="J39" s="653">
        <v>50</v>
      </c>
      <c r="K39" s="654">
        <v>488.65</v>
      </c>
    </row>
    <row r="40" spans="1:11" ht="14.4" customHeight="1" x14ac:dyDescent="0.3">
      <c r="A40" s="649" t="s">
        <v>580</v>
      </c>
      <c r="B40" s="650" t="s">
        <v>581</v>
      </c>
      <c r="C40" s="651" t="s">
        <v>585</v>
      </c>
      <c r="D40" s="652" t="s">
        <v>3291</v>
      </c>
      <c r="E40" s="651" t="s">
        <v>6000</v>
      </c>
      <c r="F40" s="652" t="s">
        <v>6001</v>
      </c>
      <c r="G40" s="651" t="s">
        <v>5686</v>
      </c>
      <c r="H40" s="651" t="s">
        <v>5687</v>
      </c>
      <c r="I40" s="653">
        <v>0.32</v>
      </c>
      <c r="J40" s="653">
        <v>2</v>
      </c>
      <c r="K40" s="654">
        <v>0.64</v>
      </c>
    </row>
    <row r="41" spans="1:11" ht="14.4" customHeight="1" x14ac:dyDescent="0.3">
      <c r="A41" s="649" t="s">
        <v>580</v>
      </c>
      <c r="B41" s="650" t="s">
        <v>581</v>
      </c>
      <c r="C41" s="651" t="s">
        <v>585</v>
      </c>
      <c r="D41" s="652" t="s">
        <v>3291</v>
      </c>
      <c r="E41" s="651" t="s">
        <v>6000</v>
      </c>
      <c r="F41" s="652" t="s">
        <v>6001</v>
      </c>
      <c r="G41" s="651" t="s">
        <v>5688</v>
      </c>
      <c r="H41" s="651" t="s">
        <v>5689</v>
      </c>
      <c r="I41" s="653">
        <v>14.06</v>
      </c>
      <c r="J41" s="653">
        <v>1</v>
      </c>
      <c r="K41" s="654">
        <v>14.06</v>
      </c>
    </row>
    <row r="42" spans="1:11" ht="14.4" customHeight="1" x14ac:dyDescent="0.3">
      <c r="A42" s="649" t="s">
        <v>580</v>
      </c>
      <c r="B42" s="650" t="s">
        <v>581</v>
      </c>
      <c r="C42" s="651" t="s">
        <v>585</v>
      </c>
      <c r="D42" s="652" t="s">
        <v>3291</v>
      </c>
      <c r="E42" s="651" t="s">
        <v>6000</v>
      </c>
      <c r="F42" s="652" t="s">
        <v>6001</v>
      </c>
      <c r="G42" s="651" t="s">
        <v>5690</v>
      </c>
      <c r="H42" s="651" t="s">
        <v>5691</v>
      </c>
      <c r="I42" s="653">
        <v>7.0949999999999998</v>
      </c>
      <c r="J42" s="653">
        <v>2</v>
      </c>
      <c r="K42" s="654">
        <v>14.19</v>
      </c>
    </row>
    <row r="43" spans="1:11" ht="14.4" customHeight="1" x14ac:dyDescent="0.3">
      <c r="A43" s="649" t="s">
        <v>580</v>
      </c>
      <c r="B43" s="650" t="s">
        <v>581</v>
      </c>
      <c r="C43" s="651" t="s">
        <v>585</v>
      </c>
      <c r="D43" s="652" t="s">
        <v>3291</v>
      </c>
      <c r="E43" s="651" t="s">
        <v>6000</v>
      </c>
      <c r="F43" s="652" t="s">
        <v>6001</v>
      </c>
      <c r="G43" s="651" t="s">
        <v>5692</v>
      </c>
      <c r="H43" s="651" t="s">
        <v>5693</v>
      </c>
      <c r="I43" s="653">
        <v>3.45</v>
      </c>
      <c r="J43" s="653">
        <v>40</v>
      </c>
      <c r="K43" s="654">
        <v>138</v>
      </c>
    </row>
    <row r="44" spans="1:11" ht="14.4" customHeight="1" x14ac:dyDescent="0.3">
      <c r="A44" s="649" t="s">
        <v>580</v>
      </c>
      <c r="B44" s="650" t="s">
        <v>581</v>
      </c>
      <c r="C44" s="651" t="s">
        <v>585</v>
      </c>
      <c r="D44" s="652" t="s">
        <v>3291</v>
      </c>
      <c r="E44" s="651" t="s">
        <v>6000</v>
      </c>
      <c r="F44" s="652" t="s">
        <v>6001</v>
      </c>
      <c r="G44" s="651" t="s">
        <v>5694</v>
      </c>
      <c r="H44" s="651" t="s">
        <v>5695</v>
      </c>
      <c r="I44" s="653">
        <v>2.5499999999999998</v>
      </c>
      <c r="J44" s="653">
        <v>6</v>
      </c>
      <c r="K44" s="654">
        <v>15.3</v>
      </c>
    </row>
    <row r="45" spans="1:11" ht="14.4" customHeight="1" x14ac:dyDescent="0.3">
      <c r="A45" s="649" t="s">
        <v>580</v>
      </c>
      <c r="B45" s="650" t="s">
        <v>581</v>
      </c>
      <c r="C45" s="651" t="s">
        <v>585</v>
      </c>
      <c r="D45" s="652" t="s">
        <v>3291</v>
      </c>
      <c r="E45" s="651" t="s">
        <v>6000</v>
      </c>
      <c r="F45" s="652" t="s">
        <v>6001</v>
      </c>
      <c r="G45" s="651" t="s">
        <v>5696</v>
      </c>
      <c r="H45" s="651" t="s">
        <v>5697</v>
      </c>
      <c r="I45" s="653">
        <v>37.61</v>
      </c>
      <c r="J45" s="653">
        <v>10</v>
      </c>
      <c r="K45" s="654">
        <v>376.05</v>
      </c>
    </row>
    <row r="46" spans="1:11" ht="14.4" customHeight="1" x14ac:dyDescent="0.3">
      <c r="A46" s="649" t="s">
        <v>580</v>
      </c>
      <c r="B46" s="650" t="s">
        <v>581</v>
      </c>
      <c r="C46" s="651" t="s">
        <v>585</v>
      </c>
      <c r="D46" s="652" t="s">
        <v>3291</v>
      </c>
      <c r="E46" s="651" t="s">
        <v>6000</v>
      </c>
      <c r="F46" s="652" t="s">
        <v>6001</v>
      </c>
      <c r="G46" s="651" t="s">
        <v>5698</v>
      </c>
      <c r="H46" s="651" t="s">
        <v>5699</v>
      </c>
      <c r="I46" s="653">
        <v>153</v>
      </c>
      <c r="J46" s="653">
        <v>20</v>
      </c>
      <c r="K46" s="654">
        <v>3059.92</v>
      </c>
    </row>
    <row r="47" spans="1:11" ht="14.4" customHeight="1" x14ac:dyDescent="0.3">
      <c r="A47" s="649" t="s">
        <v>580</v>
      </c>
      <c r="B47" s="650" t="s">
        <v>581</v>
      </c>
      <c r="C47" s="651" t="s">
        <v>585</v>
      </c>
      <c r="D47" s="652" t="s">
        <v>3291</v>
      </c>
      <c r="E47" s="651" t="s">
        <v>6000</v>
      </c>
      <c r="F47" s="652" t="s">
        <v>6001</v>
      </c>
      <c r="G47" s="651" t="s">
        <v>5700</v>
      </c>
      <c r="H47" s="651" t="s">
        <v>5701</v>
      </c>
      <c r="I47" s="653">
        <v>5.0199999999999996</v>
      </c>
      <c r="J47" s="653">
        <v>25</v>
      </c>
      <c r="K47" s="654">
        <v>125.5</v>
      </c>
    </row>
    <row r="48" spans="1:11" ht="14.4" customHeight="1" x14ac:dyDescent="0.3">
      <c r="A48" s="649" t="s">
        <v>580</v>
      </c>
      <c r="B48" s="650" t="s">
        <v>581</v>
      </c>
      <c r="C48" s="651" t="s">
        <v>585</v>
      </c>
      <c r="D48" s="652" t="s">
        <v>3291</v>
      </c>
      <c r="E48" s="651" t="s">
        <v>6002</v>
      </c>
      <c r="F48" s="652" t="s">
        <v>6003</v>
      </c>
      <c r="G48" s="651" t="s">
        <v>5702</v>
      </c>
      <c r="H48" s="651" t="s">
        <v>5703</v>
      </c>
      <c r="I48" s="653">
        <v>2.82</v>
      </c>
      <c r="J48" s="653">
        <v>15</v>
      </c>
      <c r="K48" s="654">
        <v>42.6</v>
      </c>
    </row>
    <row r="49" spans="1:11" ht="14.4" customHeight="1" x14ac:dyDescent="0.3">
      <c r="A49" s="649" t="s">
        <v>580</v>
      </c>
      <c r="B49" s="650" t="s">
        <v>581</v>
      </c>
      <c r="C49" s="651" t="s">
        <v>585</v>
      </c>
      <c r="D49" s="652" t="s">
        <v>3291</v>
      </c>
      <c r="E49" s="651" t="s">
        <v>6002</v>
      </c>
      <c r="F49" s="652" t="s">
        <v>6003</v>
      </c>
      <c r="G49" s="651" t="s">
        <v>5704</v>
      </c>
      <c r="H49" s="651" t="s">
        <v>5705</v>
      </c>
      <c r="I49" s="653">
        <v>15.924000000000001</v>
      </c>
      <c r="J49" s="653">
        <v>250</v>
      </c>
      <c r="K49" s="654">
        <v>3981</v>
      </c>
    </row>
    <row r="50" spans="1:11" ht="14.4" customHeight="1" x14ac:dyDescent="0.3">
      <c r="A50" s="649" t="s">
        <v>580</v>
      </c>
      <c r="B50" s="650" t="s">
        <v>581</v>
      </c>
      <c r="C50" s="651" t="s">
        <v>585</v>
      </c>
      <c r="D50" s="652" t="s">
        <v>3291</v>
      </c>
      <c r="E50" s="651" t="s">
        <v>6002</v>
      </c>
      <c r="F50" s="652" t="s">
        <v>6003</v>
      </c>
      <c r="G50" s="651" t="s">
        <v>5706</v>
      </c>
      <c r="H50" s="651" t="s">
        <v>5707</v>
      </c>
      <c r="I50" s="653">
        <v>23.71</v>
      </c>
      <c r="J50" s="653">
        <v>5</v>
      </c>
      <c r="K50" s="654">
        <v>118.55</v>
      </c>
    </row>
    <row r="51" spans="1:11" ht="14.4" customHeight="1" x14ac:dyDescent="0.3">
      <c r="A51" s="649" t="s">
        <v>580</v>
      </c>
      <c r="B51" s="650" t="s">
        <v>581</v>
      </c>
      <c r="C51" s="651" t="s">
        <v>585</v>
      </c>
      <c r="D51" s="652" t="s">
        <v>3291</v>
      </c>
      <c r="E51" s="651" t="s">
        <v>6002</v>
      </c>
      <c r="F51" s="652" t="s">
        <v>6003</v>
      </c>
      <c r="G51" s="651" t="s">
        <v>5708</v>
      </c>
      <c r="H51" s="651" t="s">
        <v>5709</v>
      </c>
      <c r="I51" s="653">
        <v>0.96</v>
      </c>
      <c r="J51" s="653">
        <v>4500</v>
      </c>
      <c r="K51" s="654">
        <v>4329</v>
      </c>
    </row>
    <row r="52" spans="1:11" ht="14.4" customHeight="1" x14ac:dyDescent="0.3">
      <c r="A52" s="649" t="s">
        <v>580</v>
      </c>
      <c r="B52" s="650" t="s">
        <v>581</v>
      </c>
      <c r="C52" s="651" t="s">
        <v>585</v>
      </c>
      <c r="D52" s="652" t="s">
        <v>3291</v>
      </c>
      <c r="E52" s="651" t="s">
        <v>6002</v>
      </c>
      <c r="F52" s="652" t="s">
        <v>6003</v>
      </c>
      <c r="G52" s="651" t="s">
        <v>5710</v>
      </c>
      <c r="H52" s="651" t="s">
        <v>5711</v>
      </c>
      <c r="I52" s="653">
        <v>1.488</v>
      </c>
      <c r="J52" s="653">
        <v>1300</v>
      </c>
      <c r="K52" s="654">
        <v>1944</v>
      </c>
    </row>
    <row r="53" spans="1:11" ht="14.4" customHeight="1" x14ac:dyDescent="0.3">
      <c r="A53" s="649" t="s">
        <v>580</v>
      </c>
      <c r="B53" s="650" t="s">
        <v>581</v>
      </c>
      <c r="C53" s="651" t="s">
        <v>585</v>
      </c>
      <c r="D53" s="652" t="s">
        <v>3291</v>
      </c>
      <c r="E53" s="651" t="s">
        <v>6002</v>
      </c>
      <c r="F53" s="652" t="s">
        <v>6003</v>
      </c>
      <c r="G53" s="651" t="s">
        <v>5712</v>
      </c>
      <c r="H53" s="651" t="s">
        <v>5713</v>
      </c>
      <c r="I53" s="653">
        <v>0.43</v>
      </c>
      <c r="J53" s="653">
        <v>1200</v>
      </c>
      <c r="K53" s="654">
        <v>519</v>
      </c>
    </row>
    <row r="54" spans="1:11" ht="14.4" customHeight="1" x14ac:dyDescent="0.3">
      <c r="A54" s="649" t="s">
        <v>580</v>
      </c>
      <c r="B54" s="650" t="s">
        <v>581</v>
      </c>
      <c r="C54" s="651" t="s">
        <v>585</v>
      </c>
      <c r="D54" s="652" t="s">
        <v>3291</v>
      </c>
      <c r="E54" s="651" t="s">
        <v>6002</v>
      </c>
      <c r="F54" s="652" t="s">
        <v>6003</v>
      </c>
      <c r="G54" s="651" t="s">
        <v>5714</v>
      </c>
      <c r="H54" s="651" t="s">
        <v>5715</v>
      </c>
      <c r="I54" s="653">
        <v>0.6</v>
      </c>
      <c r="J54" s="653">
        <v>3200</v>
      </c>
      <c r="K54" s="654">
        <v>1924</v>
      </c>
    </row>
    <row r="55" spans="1:11" ht="14.4" customHeight="1" x14ac:dyDescent="0.3">
      <c r="A55" s="649" t="s">
        <v>580</v>
      </c>
      <c r="B55" s="650" t="s">
        <v>581</v>
      </c>
      <c r="C55" s="651" t="s">
        <v>585</v>
      </c>
      <c r="D55" s="652" t="s">
        <v>3291</v>
      </c>
      <c r="E55" s="651" t="s">
        <v>6002</v>
      </c>
      <c r="F55" s="652" t="s">
        <v>6003</v>
      </c>
      <c r="G55" s="651" t="s">
        <v>5716</v>
      </c>
      <c r="H55" s="651" t="s">
        <v>5717</v>
      </c>
      <c r="I55" s="653">
        <v>22.53</v>
      </c>
      <c r="J55" s="653">
        <v>5</v>
      </c>
      <c r="K55" s="654">
        <v>112.65</v>
      </c>
    </row>
    <row r="56" spans="1:11" ht="14.4" customHeight="1" x14ac:dyDescent="0.3">
      <c r="A56" s="649" t="s">
        <v>580</v>
      </c>
      <c r="B56" s="650" t="s">
        <v>581</v>
      </c>
      <c r="C56" s="651" t="s">
        <v>585</v>
      </c>
      <c r="D56" s="652" t="s">
        <v>3291</v>
      </c>
      <c r="E56" s="651" t="s">
        <v>6002</v>
      </c>
      <c r="F56" s="652" t="s">
        <v>6003</v>
      </c>
      <c r="G56" s="651" t="s">
        <v>5718</v>
      </c>
      <c r="H56" s="651" t="s">
        <v>5719</v>
      </c>
      <c r="I56" s="653">
        <v>6.17</v>
      </c>
      <c r="J56" s="653">
        <v>10</v>
      </c>
      <c r="K56" s="654">
        <v>61.7</v>
      </c>
    </row>
    <row r="57" spans="1:11" ht="14.4" customHeight="1" x14ac:dyDescent="0.3">
      <c r="A57" s="649" t="s">
        <v>580</v>
      </c>
      <c r="B57" s="650" t="s">
        <v>581</v>
      </c>
      <c r="C57" s="651" t="s">
        <v>585</v>
      </c>
      <c r="D57" s="652" t="s">
        <v>3291</v>
      </c>
      <c r="E57" s="651" t="s">
        <v>6002</v>
      </c>
      <c r="F57" s="652" t="s">
        <v>6003</v>
      </c>
      <c r="G57" s="651" t="s">
        <v>5718</v>
      </c>
      <c r="H57" s="651" t="s">
        <v>5720</v>
      </c>
      <c r="I57" s="653">
        <v>6.2100000000000009</v>
      </c>
      <c r="J57" s="653">
        <v>10</v>
      </c>
      <c r="K57" s="654">
        <v>62.099999999999994</v>
      </c>
    </row>
    <row r="58" spans="1:11" ht="14.4" customHeight="1" x14ac:dyDescent="0.3">
      <c r="A58" s="649" t="s">
        <v>580</v>
      </c>
      <c r="B58" s="650" t="s">
        <v>581</v>
      </c>
      <c r="C58" s="651" t="s">
        <v>585</v>
      </c>
      <c r="D58" s="652" t="s">
        <v>3291</v>
      </c>
      <c r="E58" s="651" t="s">
        <v>6002</v>
      </c>
      <c r="F58" s="652" t="s">
        <v>6003</v>
      </c>
      <c r="G58" s="651" t="s">
        <v>5721</v>
      </c>
      <c r="H58" s="651" t="s">
        <v>5722</v>
      </c>
      <c r="I58" s="653">
        <v>80.569999999999993</v>
      </c>
      <c r="J58" s="653">
        <v>2</v>
      </c>
      <c r="K58" s="654">
        <v>161.13999999999999</v>
      </c>
    </row>
    <row r="59" spans="1:11" ht="14.4" customHeight="1" x14ac:dyDescent="0.3">
      <c r="A59" s="649" t="s">
        <v>580</v>
      </c>
      <c r="B59" s="650" t="s">
        <v>581</v>
      </c>
      <c r="C59" s="651" t="s">
        <v>585</v>
      </c>
      <c r="D59" s="652" t="s">
        <v>3291</v>
      </c>
      <c r="E59" s="651" t="s">
        <v>6002</v>
      </c>
      <c r="F59" s="652" t="s">
        <v>6003</v>
      </c>
      <c r="G59" s="651" t="s">
        <v>5723</v>
      </c>
      <c r="H59" s="651" t="s">
        <v>5724</v>
      </c>
      <c r="I59" s="653">
        <v>2.4550000000000001</v>
      </c>
      <c r="J59" s="653">
        <v>350</v>
      </c>
      <c r="K59" s="654">
        <v>859.5</v>
      </c>
    </row>
    <row r="60" spans="1:11" ht="14.4" customHeight="1" x14ac:dyDescent="0.3">
      <c r="A60" s="649" t="s">
        <v>580</v>
      </c>
      <c r="B60" s="650" t="s">
        <v>581</v>
      </c>
      <c r="C60" s="651" t="s">
        <v>585</v>
      </c>
      <c r="D60" s="652" t="s">
        <v>3291</v>
      </c>
      <c r="E60" s="651" t="s">
        <v>6002</v>
      </c>
      <c r="F60" s="652" t="s">
        <v>6003</v>
      </c>
      <c r="G60" s="651" t="s">
        <v>5725</v>
      </c>
      <c r="H60" s="651" t="s">
        <v>5726</v>
      </c>
      <c r="I60" s="653">
        <v>17.97</v>
      </c>
      <c r="J60" s="653">
        <v>7</v>
      </c>
      <c r="K60" s="654">
        <v>125.78999999999999</v>
      </c>
    </row>
    <row r="61" spans="1:11" ht="14.4" customHeight="1" x14ac:dyDescent="0.3">
      <c r="A61" s="649" t="s">
        <v>580</v>
      </c>
      <c r="B61" s="650" t="s">
        <v>581</v>
      </c>
      <c r="C61" s="651" t="s">
        <v>585</v>
      </c>
      <c r="D61" s="652" t="s">
        <v>3291</v>
      </c>
      <c r="E61" s="651" t="s">
        <v>6002</v>
      </c>
      <c r="F61" s="652" t="s">
        <v>6003</v>
      </c>
      <c r="G61" s="651" t="s">
        <v>5725</v>
      </c>
      <c r="H61" s="651" t="s">
        <v>5727</v>
      </c>
      <c r="I61" s="653">
        <v>14.08</v>
      </c>
      <c r="J61" s="653">
        <v>8</v>
      </c>
      <c r="K61" s="654">
        <v>112.5</v>
      </c>
    </row>
    <row r="62" spans="1:11" ht="14.4" customHeight="1" x14ac:dyDescent="0.3">
      <c r="A62" s="649" t="s">
        <v>580</v>
      </c>
      <c r="B62" s="650" t="s">
        <v>581</v>
      </c>
      <c r="C62" s="651" t="s">
        <v>585</v>
      </c>
      <c r="D62" s="652" t="s">
        <v>3291</v>
      </c>
      <c r="E62" s="651" t="s">
        <v>6002</v>
      </c>
      <c r="F62" s="652" t="s">
        <v>6003</v>
      </c>
      <c r="G62" s="651" t="s">
        <v>5728</v>
      </c>
      <c r="H62" s="651" t="s">
        <v>5729</v>
      </c>
      <c r="I62" s="653">
        <v>94.37</v>
      </c>
      <c r="J62" s="653">
        <v>3</v>
      </c>
      <c r="K62" s="654">
        <v>283.11</v>
      </c>
    </row>
    <row r="63" spans="1:11" ht="14.4" customHeight="1" x14ac:dyDescent="0.3">
      <c r="A63" s="649" t="s">
        <v>580</v>
      </c>
      <c r="B63" s="650" t="s">
        <v>581</v>
      </c>
      <c r="C63" s="651" t="s">
        <v>585</v>
      </c>
      <c r="D63" s="652" t="s">
        <v>3291</v>
      </c>
      <c r="E63" s="651" t="s">
        <v>6002</v>
      </c>
      <c r="F63" s="652" t="s">
        <v>6003</v>
      </c>
      <c r="G63" s="651" t="s">
        <v>5730</v>
      </c>
      <c r="H63" s="651" t="s">
        <v>5731</v>
      </c>
      <c r="I63" s="653">
        <v>5.5650000000000004</v>
      </c>
      <c r="J63" s="653">
        <v>200</v>
      </c>
      <c r="K63" s="654">
        <v>1112.7</v>
      </c>
    </row>
    <row r="64" spans="1:11" ht="14.4" customHeight="1" x14ac:dyDescent="0.3">
      <c r="A64" s="649" t="s">
        <v>580</v>
      </c>
      <c r="B64" s="650" t="s">
        <v>581</v>
      </c>
      <c r="C64" s="651" t="s">
        <v>585</v>
      </c>
      <c r="D64" s="652" t="s">
        <v>3291</v>
      </c>
      <c r="E64" s="651" t="s">
        <v>6002</v>
      </c>
      <c r="F64" s="652" t="s">
        <v>6003</v>
      </c>
      <c r="G64" s="651" t="s">
        <v>5732</v>
      </c>
      <c r="H64" s="651" t="s">
        <v>5733</v>
      </c>
      <c r="I64" s="653">
        <v>2.3733333333333335</v>
      </c>
      <c r="J64" s="653">
        <v>450</v>
      </c>
      <c r="K64" s="654">
        <v>1068</v>
      </c>
    </row>
    <row r="65" spans="1:11" ht="14.4" customHeight="1" x14ac:dyDescent="0.3">
      <c r="A65" s="649" t="s">
        <v>580</v>
      </c>
      <c r="B65" s="650" t="s">
        <v>581</v>
      </c>
      <c r="C65" s="651" t="s">
        <v>585</v>
      </c>
      <c r="D65" s="652" t="s">
        <v>3291</v>
      </c>
      <c r="E65" s="651" t="s">
        <v>6002</v>
      </c>
      <c r="F65" s="652" t="s">
        <v>6003</v>
      </c>
      <c r="G65" s="651" t="s">
        <v>5734</v>
      </c>
      <c r="H65" s="651" t="s">
        <v>5735</v>
      </c>
      <c r="I65" s="653">
        <v>1.7949999999999999</v>
      </c>
      <c r="J65" s="653">
        <v>150</v>
      </c>
      <c r="K65" s="654">
        <v>269</v>
      </c>
    </row>
    <row r="66" spans="1:11" ht="14.4" customHeight="1" x14ac:dyDescent="0.3">
      <c r="A66" s="649" t="s">
        <v>580</v>
      </c>
      <c r="B66" s="650" t="s">
        <v>581</v>
      </c>
      <c r="C66" s="651" t="s">
        <v>585</v>
      </c>
      <c r="D66" s="652" t="s">
        <v>3291</v>
      </c>
      <c r="E66" s="651" t="s">
        <v>6002</v>
      </c>
      <c r="F66" s="652" t="s">
        <v>6003</v>
      </c>
      <c r="G66" s="651" t="s">
        <v>5736</v>
      </c>
      <c r="H66" s="651" t="s">
        <v>5737</v>
      </c>
      <c r="I66" s="653">
        <v>2.9820000000000002</v>
      </c>
      <c r="J66" s="653">
        <v>500</v>
      </c>
      <c r="K66" s="654">
        <v>1491</v>
      </c>
    </row>
    <row r="67" spans="1:11" ht="14.4" customHeight="1" x14ac:dyDescent="0.3">
      <c r="A67" s="649" t="s">
        <v>580</v>
      </c>
      <c r="B67" s="650" t="s">
        <v>581</v>
      </c>
      <c r="C67" s="651" t="s">
        <v>585</v>
      </c>
      <c r="D67" s="652" t="s">
        <v>3291</v>
      </c>
      <c r="E67" s="651" t="s">
        <v>6002</v>
      </c>
      <c r="F67" s="652" t="s">
        <v>6003</v>
      </c>
      <c r="G67" s="651" t="s">
        <v>5738</v>
      </c>
      <c r="H67" s="651" t="s">
        <v>5739</v>
      </c>
      <c r="I67" s="653">
        <v>1.76</v>
      </c>
      <c r="J67" s="653">
        <v>100</v>
      </c>
      <c r="K67" s="654">
        <v>176</v>
      </c>
    </row>
    <row r="68" spans="1:11" ht="14.4" customHeight="1" x14ac:dyDescent="0.3">
      <c r="A68" s="649" t="s">
        <v>580</v>
      </c>
      <c r="B68" s="650" t="s">
        <v>581</v>
      </c>
      <c r="C68" s="651" t="s">
        <v>585</v>
      </c>
      <c r="D68" s="652" t="s">
        <v>3291</v>
      </c>
      <c r="E68" s="651" t="s">
        <v>6002</v>
      </c>
      <c r="F68" s="652" t="s">
        <v>6003</v>
      </c>
      <c r="G68" s="651" t="s">
        <v>5740</v>
      </c>
      <c r="H68" s="651" t="s">
        <v>5741</v>
      </c>
      <c r="I68" s="653">
        <v>4.8140000000000001</v>
      </c>
      <c r="J68" s="653">
        <v>400</v>
      </c>
      <c r="K68" s="654">
        <v>1926</v>
      </c>
    </row>
    <row r="69" spans="1:11" ht="14.4" customHeight="1" x14ac:dyDescent="0.3">
      <c r="A69" s="649" t="s">
        <v>580</v>
      </c>
      <c r="B69" s="650" t="s">
        <v>581</v>
      </c>
      <c r="C69" s="651" t="s">
        <v>585</v>
      </c>
      <c r="D69" s="652" t="s">
        <v>3291</v>
      </c>
      <c r="E69" s="651" t="s">
        <v>6002</v>
      </c>
      <c r="F69" s="652" t="s">
        <v>6003</v>
      </c>
      <c r="G69" s="651" t="s">
        <v>5742</v>
      </c>
      <c r="H69" s="651" t="s">
        <v>5743</v>
      </c>
      <c r="I69" s="653">
        <v>1.2E-2</v>
      </c>
      <c r="J69" s="653">
        <v>1000</v>
      </c>
      <c r="K69" s="654">
        <v>11</v>
      </c>
    </row>
    <row r="70" spans="1:11" ht="14.4" customHeight="1" x14ac:dyDescent="0.3">
      <c r="A70" s="649" t="s">
        <v>580</v>
      </c>
      <c r="B70" s="650" t="s">
        <v>581</v>
      </c>
      <c r="C70" s="651" t="s">
        <v>585</v>
      </c>
      <c r="D70" s="652" t="s">
        <v>3291</v>
      </c>
      <c r="E70" s="651" t="s">
        <v>6002</v>
      </c>
      <c r="F70" s="652" t="s">
        <v>6003</v>
      </c>
      <c r="G70" s="651" t="s">
        <v>5744</v>
      </c>
      <c r="H70" s="651" t="s">
        <v>5745</v>
      </c>
      <c r="I70" s="653">
        <v>2.0499999999999998</v>
      </c>
      <c r="J70" s="653">
        <v>100</v>
      </c>
      <c r="K70" s="654">
        <v>205</v>
      </c>
    </row>
    <row r="71" spans="1:11" ht="14.4" customHeight="1" x14ac:dyDescent="0.3">
      <c r="A71" s="649" t="s">
        <v>580</v>
      </c>
      <c r="B71" s="650" t="s">
        <v>581</v>
      </c>
      <c r="C71" s="651" t="s">
        <v>585</v>
      </c>
      <c r="D71" s="652" t="s">
        <v>3291</v>
      </c>
      <c r="E71" s="651" t="s">
        <v>6002</v>
      </c>
      <c r="F71" s="652" t="s">
        <v>6003</v>
      </c>
      <c r="G71" s="651" t="s">
        <v>5746</v>
      </c>
      <c r="H71" s="651" t="s">
        <v>5747</v>
      </c>
      <c r="I71" s="653">
        <v>2.8362500000000002</v>
      </c>
      <c r="J71" s="653">
        <v>700</v>
      </c>
      <c r="K71" s="654">
        <v>1990.5</v>
      </c>
    </row>
    <row r="72" spans="1:11" ht="14.4" customHeight="1" x14ac:dyDescent="0.3">
      <c r="A72" s="649" t="s">
        <v>580</v>
      </c>
      <c r="B72" s="650" t="s">
        <v>581</v>
      </c>
      <c r="C72" s="651" t="s">
        <v>585</v>
      </c>
      <c r="D72" s="652" t="s">
        <v>3291</v>
      </c>
      <c r="E72" s="651" t="s">
        <v>6002</v>
      </c>
      <c r="F72" s="652" t="s">
        <v>6003</v>
      </c>
      <c r="G72" s="651" t="s">
        <v>5748</v>
      </c>
      <c r="H72" s="651" t="s">
        <v>5749</v>
      </c>
      <c r="I72" s="653">
        <v>2.1800000000000002</v>
      </c>
      <c r="J72" s="653">
        <v>100</v>
      </c>
      <c r="K72" s="654">
        <v>218</v>
      </c>
    </row>
    <row r="73" spans="1:11" ht="14.4" customHeight="1" x14ac:dyDescent="0.3">
      <c r="A73" s="649" t="s">
        <v>580</v>
      </c>
      <c r="B73" s="650" t="s">
        <v>581</v>
      </c>
      <c r="C73" s="651" t="s">
        <v>585</v>
      </c>
      <c r="D73" s="652" t="s">
        <v>3291</v>
      </c>
      <c r="E73" s="651" t="s">
        <v>6002</v>
      </c>
      <c r="F73" s="652" t="s">
        <v>6003</v>
      </c>
      <c r="G73" s="651" t="s">
        <v>5750</v>
      </c>
      <c r="H73" s="651" t="s">
        <v>5751</v>
      </c>
      <c r="I73" s="653">
        <v>2.86</v>
      </c>
      <c r="J73" s="653">
        <v>25</v>
      </c>
      <c r="K73" s="654">
        <v>71.5</v>
      </c>
    </row>
    <row r="74" spans="1:11" ht="14.4" customHeight="1" x14ac:dyDescent="0.3">
      <c r="A74" s="649" t="s">
        <v>580</v>
      </c>
      <c r="B74" s="650" t="s">
        <v>581</v>
      </c>
      <c r="C74" s="651" t="s">
        <v>585</v>
      </c>
      <c r="D74" s="652" t="s">
        <v>3291</v>
      </c>
      <c r="E74" s="651" t="s">
        <v>6002</v>
      </c>
      <c r="F74" s="652" t="s">
        <v>6003</v>
      </c>
      <c r="G74" s="651" t="s">
        <v>5752</v>
      </c>
      <c r="H74" s="651" t="s">
        <v>5753</v>
      </c>
      <c r="I74" s="653">
        <v>6.05</v>
      </c>
      <c r="J74" s="653">
        <v>20</v>
      </c>
      <c r="K74" s="654">
        <v>121</v>
      </c>
    </row>
    <row r="75" spans="1:11" ht="14.4" customHeight="1" x14ac:dyDescent="0.3">
      <c r="A75" s="649" t="s">
        <v>580</v>
      </c>
      <c r="B75" s="650" t="s">
        <v>581</v>
      </c>
      <c r="C75" s="651" t="s">
        <v>585</v>
      </c>
      <c r="D75" s="652" t="s">
        <v>3291</v>
      </c>
      <c r="E75" s="651" t="s">
        <v>6002</v>
      </c>
      <c r="F75" s="652" t="s">
        <v>6003</v>
      </c>
      <c r="G75" s="651" t="s">
        <v>5754</v>
      </c>
      <c r="H75" s="651" t="s">
        <v>5755</v>
      </c>
      <c r="I75" s="653">
        <v>5.13</v>
      </c>
      <c r="J75" s="653">
        <v>1280</v>
      </c>
      <c r="K75" s="654">
        <v>6566.4</v>
      </c>
    </row>
    <row r="76" spans="1:11" ht="14.4" customHeight="1" x14ac:dyDescent="0.3">
      <c r="A76" s="649" t="s">
        <v>580</v>
      </c>
      <c r="B76" s="650" t="s">
        <v>581</v>
      </c>
      <c r="C76" s="651" t="s">
        <v>585</v>
      </c>
      <c r="D76" s="652" t="s">
        <v>3291</v>
      </c>
      <c r="E76" s="651" t="s">
        <v>6002</v>
      </c>
      <c r="F76" s="652" t="s">
        <v>6003</v>
      </c>
      <c r="G76" s="651" t="s">
        <v>5756</v>
      </c>
      <c r="H76" s="651" t="s">
        <v>5757</v>
      </c>
      <c r="I76" s="653">
        <v>17.98</v>
      </c>
      <c r="J76" s="653">
        <v>1100</v>
      </c>
      <c r="K76" s="654">
        <v>19778</v>
      </c>
    </row>
    <row r="77" spans="1:11" ht="14.4" customHeight="1" x14ac:dyDescent="0.3">
      <c r="A77" s="649" t="s">
        <v>580</v>
      </c>
      <c r="B77" s="650" t="s">
        <v>581</v>
      </c>
      <c r="C77" s="651" t="s">
        <v>585</v>
      </c>
      <c r="D77" s="652" t="s">
        <v>3291</v>
      </c>
      <c r="E77" s="651" t="s">
        <v>6002</v>
      </c>
      <c r="F77" s="652" t="s">
        <v>6003</v>
      </c>
      <c r="G77" s="651" t="s">
        <v>5758</v>
      </c>
      <c r="H77" s="651" t="s">
        <v>5759</v>
      </c>
      <c r="I77" s="653">
        <v>17.98</v>
      </c>
      <c r="J77" s="653">
        <v>80</v>
      </c>
      <c r="K77" s="654">
        <v>1438.4</v>
      </c>
    </row>
    <row r="78" spans="1:11" ht="14.4" customHeight="1" x14ac:dyDescent="0.3">
      <c r="A78" s="649" t="s">
        <v>580</v>
      </c>
      <c r="B78" s="650" t="s">
        <v>581</v>
      </c>
      <c r="C78" s="651" t="s">
        <v>585</v>
      </c>
      <c r="D78" s="652" t="s">
        <v>3291</v>
      </c>
      <c r="E78" s="651" t="s">
        <v>6002</v>
      </c>
      <c r="F78" s="652" t="s">
        <v>6003</v>
      </c>
      <c r="G78" s="651" t="s">
        <v>5760</v>
      </c>
      <c r="H78" s="651" t="s">
        <v>5761</v>
      </c>
      <c r="I78" s="653">
        <v>15.005000000000001</v>
      </c>
      <c r="J78" s="653">
        <v>60</v>
      </c>
      <c r="K78" s="654">
        <v>900.30000000000007</v>
      </c>
    </row>
    <row r="79" spans="1:11" ht="14.4" customHeight="1" x14ac:dyDescent="0.3">
      <c r="A79" s="649" t="s">
        <v>580</v>
      </c>
      <c r="B79" s="650" t="s">
        <v>581</v>
      </c>
      <c r="C79" s="651" t="s">
        <v>585</v>
      </c>
      <c r="D79" s="652" t="s">
        <v>3291</v>
      </c>
      <c r="E79" s="651" t="s">
        <v>6002</v>
      </c>
      <c r="F79" s="652" t="s">
        <v>6003</v>
      </c>
      <c r="G79" s="651" t="s">
        <v>5762</v>
      </c>
      <c r="H79" s="651" t="s">
        <v>5763</v>
      </c>
      <c r="I79" s="653">
        <v>12.104999999999999</v>
      </c>
      <c r="J79" s="653">
        <v>60</v>
      </c>
      <c r="K79" s="654">
        <v>726.30000000000007</v>
      </c>
    </row>
    <row r="80" spans="1:11" ht="14.4" customHeight="1" x14ac:dyDescent="0.3">
      <c r="A80" s="649" t="s">
        <v>580</v>
      </c>
      <c r="B80" s="650" t="s">
        <v>581</v>
      </c>
      <c r="C80" s="651" t="s">
        <v>585</v>
      </c>
      <c r="D80" s="652" t="s">
        <v>3291</v>
      </c>
      <c r="E80" s="651" t="s">
        <v>6002</v>
      </c>
      <c r="F80" s="652" t="s">
        <v>6003</v>
      </c>
      <c r="G80" s="651" t="s">
        <v>5764</v>
      </c>
      <c r="H80" s="651" t="s">
        <v>5765</v>
      </c>
      <c r="I80" s="653">
        <v>456.49</v>
      </c>
      <c r="J80" s="653">
        <v>1</v>
      </c>
      <c r="K80" s="654">
        <v>456.49</v>
      </c>
    </row>
    <row r="81" spans="1:11" ht="14.4" customHeight="1" x14ac:dyDescent="0.3">
      <c r="A81" s="649" t="s">
        <v>580</v>
      </c>
      <c r="B81" s="650" t="s">
        <v>581</v>
      </c>
      <c r="C81" s="651" t="s">
        <v>585</v>
      </c>
      <c r="D81" s="652" t="s">
        <v>3291</v>
      </c>
      <c r="E81" s="651" t="s">
        <v>6002</v>
      </c>
      <c r="F81" s="652" t="s">
        <v>6003</v>
      </c>
      <c r="G81" s="651" t="s">
        <v>5766</v>
      </c>
      <c r="H81" s="651" t="s">
        <v>5767</v>
      </c>
      <c r="I81" s="653">
        <v>2.8633333333333333</v>
      </c>
      <c r="J81" s="653">
        <v>300</v>
      </c>
      <c r="K81" s="654">
        <v>859</v>
      </c>
    </row>
    <row r="82" spans="1:11" ht="14.4" customHeight="1" x14ac:dyDescent="0.3">
      <c r="A82" s="649" t="s">
        <v>580</v>
      </c>
      <c r="B82" s="650" t="s">
        <v>581</v>
      </c>
      <c r="C82" s="651" t="s">
        <v>585</v>
      </c>
      <c r="D82" s="652" t="s">
        <v>3291</v>
      </c>
      <c r="E82" s="651" t="s">
        <v>6002</v>
      </c>
      <c r="F82" s="652" t="s">
        <v>6003</v>
      </c>
      <c r="G82" s="651" t="s">
        <v>5766</v>
      </c>
      <c r="H82" s="651" t="s">
        <v>5768</v>
      </c>
      <c r="I82" s="653">
        <v>2.9433333333333334</v>
      </c>
      <c r="J82" s="653">
        <v>300</v>
      </c>
      <c r="K82" s="654">
        <v>883.5</v>
      </c>
    </row>
    <row r="83" spans="1:11" ht="14.4" customHeight="1" x14ac:dyDescent="0.3">
      <c r="A83" s="649" t="s">
        <v>580</v>
      </c>
      <c r="B83" s="650" t="s">
        <v>581</v>
      </c>
      <c r="C83" s="651" t="s">
        <v>585</v>
      </c>
      <c r="D83" s="652" t="s">
        <v>3291</v>
      </c>
      <c r="E83" s="651" t="s">
        <v>6002</v>
      </c>
      <c r="F83" s="652" t="s">
        <v>6003</v>
      </c>
      <c r="G83" s="651" t="s">
        <v>5769</v>
      </c>
      <c r="H83" s="651" t="s">
        <v>5770</v>
      </c>
      <c r="I83" s="653">
        <v>1.9350000000000001</v>
      </c>
      <c r="J83" s="653">
        <v>200</v>
      </c>
      <c r="K83" s="654">
        <v>387</v>
      </c>
    </row>
    <row r="84" spans="1:11" ht="14.4" customHeight="1" x14ac:dyDescent="0.3">
      <c r="A84" s="649" t="s">
        <v>580</v>
      </c>
      <c r="B84" s="650" t="s">
        <v>581</v>
      </c>
      <c r="C84" s="651" t="s">
        <v>585</v>
      </c>
      <c r="D84" s="652" t="s">
        <v>3291</v>
      </c>
      <c r="E84" s="651" t="s">
        <v>6002</v>
      </c>
      <c r="F84" s="652" t="s">
        <v>6003</v>
      </c>
      <c r="G84" s="651" t="s">
        <v>5769</v>
      </c>
      <c r="H84" s="651" t="s">
        <v>5771</v>
      </c>
      <c r="I84" s="653">
        <v>1.9366666666666665</v>
      </c>
      <c r="J84" s="653">
        <v>300</v>
      </c>
      <c r="K84" s="654">
        <v>581</v>
      </c>
    </row>
    <row r="85" spans="1:11" ht="14.4" customHeight="1" x14ac:dyDescent="0.3">
      <c r="A85" s="649" t="s">
        <v>580</v>
      </c>
      <c r="B85" s="650" t="s">
        <v>581</v>
      </c>
      <c r="C85" s="651" t="s">
        <v>585</v>
      </c>
      <c r="D85" s="652" t="s">
        <v>3291</v>
      </c>
      <c r="E85" s="651" t="s">
        <v>6002</v>
      </c>
      <c r="F85" s="652" t="s">
        <v>6003</v>
      </c>
      <c r="G85" s="651" t="s">
        <v>5772</v>
      </c>
      <c r="H85" s="651" t="s">
        <v>5773</v>
      </c>
      <c r="I85" s="653">
        <v>5.21</v>
      </c>
      <c r="J85" s="653">
        <v>10</v>
      </c>
      <c r="K85" s="654">
        <v>52.1</v>
      </c>
    </row>
    <row r="86" spans="1:11" ht="14.4" customHeight="1" x14ac:dyDescent="0.3">
      <c r="A86" s="649" t="s">
        <v>580</v>
      </c>
      <c r="B86" s="650" t="s">
        <v>581</v>
      </c>
      <c r="C86" s="651" t="s">
        <v>585</v>
      </c>
      <c r="D86" s="652" t="s">
        <v>3291</v>
      </c>
      <c r="E86" s="651" t="s">
        <v>6002</v>
      </c>
      <c r="F86" s="652" t="s">
        <v>6003</v>
      </c>
      <c r="G86" s="651" t="s">
        <v>5774</v>
      </c>
      <c r="H86" s="651" t="s">
        <v>5775</v>
      </c>
      <c r="I86" s="653">
        <v>13.2</v>
      </c>
      <c r="J86" s="653">
        <v>10</v>
      </c>
      <c r="K86" s="654">
        <v>132</v>
      </c>
    </row>
    <row r="87" spans="1:11" ht="14.4" customHeight="1" x14ac:dyDescent="0.3">
      <c r="A87" s="649" t="s">
        <v>580</v>
      </c>
      <c r="B87" s="650" t="s">
        <v>581</v>
      </c>
      <c r="C87" s="651" t="s">
        <v>585</v>
      </c>
      <c r="D87" s="652" t="s">
        <v>3291</v>
      </c>
      <c r="E87" s="651" t="s">
        <v>6002</v>
      </c>
      <c r="F87" s="652" t="s">
        <v>6003</v>
      </c>
      <c r="G87" s="651" t="s">
        <v>5776</v>
      </c>
      <c r="H87" s="651" t="s">
        <v>5777</v>
      </c>
      <c r="I87" s="653">
        <v>194.30000000000004</v>
      </c>
      <c r="J87" s="653">
        <v>9</v>
      </c>
      <c r="K87" s="654">
        <v>1748.6999999999998</v>
      </c>
    </row>
    <row r="88" spans="1:11" ht="14.4" customHeight="1" x14ac:dyDescent="0.3">
      <c r="A88" s="649" t="s">
        <v>580</v>
      </c>
      <c r="B88" s="650" t="s">
        <v>581</v>
      </c>
      <c r="C88" s="651" t="s">
        <v>585</v>
      </c>
      <c r="D88" s="652" t="s">
        <v>3291</v>
      </c>
      <c r="E88" s="651" t="s">
        <v>6002</v>
      </c>
      <c r="F88" s="652" t="s">
        <v>6003</v>
      </c>
      <c r="G88" s="651" t="s">
        <v>5778</v>
      </c>
      <c r="H88" s="651" t="s">
        <v>5779</v>
      </c>
      <c r="I88" s="653">
        <v>13.2</v>
      </c>
      <c r="J88" s="653">
        <v>20</v>
      </c>
      <c r="K88" s="654">
        <v>264</v>
      </c>
    </row>
    <row r="89" spans="1:11" ht="14.4" customHeight="1" x14ac:dyDescent="0.3">
      <c r="A89" s="649" t="s">
        <v>580</v>
      </c>
      <c r="B89" s="650" t="s">
        <v>581</v>
      </c>
      <c r="C89" s="651" t="s">
        <v>585</v>
      </c>
      <c r="D89" s="652" t="s">
        <v>3291</v>
      </c>
      <c r="E89" s="651" t="s">
        <v>6002</v>
      </c>
      <c r="F89" s="652" t="s">
        <v>6003</v>
      </c>
      <c r="G89" s="651" t="s">
        <v>5780</v>
      </c>
      <c r="H89" s="651" t="s">
        <v>5781</v>
      </c>
      <c r="I89" s="653">
        <v>13.2</v>
      </c>
      <c r="J89" s="653">
        <v>10</v>
      </c>
      <c r="K89" s="654">
        <v>132</v>
      </c>
    </row>
    <row r="90" spans="1:11" ht="14.4" customHeight="1" x14ac:dyDescent="0.3">
      <c r="A90" s="649" t="s">
        <v>580</v>
      </c>
      <c r="B90" s="650" t="s">
        <v>581</v>
      </c>
      <c r="C90" s="651" t="s">
        <v>585</v>
      </c>
      <c r="D90" s="652" t="s">
        <v>3291</v>
      </c>
      <c r="E90" s="651" t="s">
        <v>6002</v>
      </c>
      <c r="F90" s="652" t="s">
        <v>6003</v>
      </c>
      <c r="G90" s="651" t="s">
        <v>5782</v>
      </c>
      <c r="H90" s="651" t="s">
        <v>5783</v>
      </c>
      <c r="I90" s="653">
        <v>1.55</v>
      </c>
      <c r="J90" s="653">
        <v>150</v>
      </c>
      <c r="K90" s="654">
        <v>232.5</v>
      </c>
    </row>
    <row r="91" spans="1:11" ht="14.4" customHeight="1" x14ac:dyDescent="0.3">
      <c r="A91" s="649" t="s">
        <v>580</v>
      </c>
      <c r="B91" s="650" t="s">
        <v>581</v>
      </c>
      <c r="C91" s="651" t="s">
        <v>585</v>
      </c>
      <c r="D91" s="652" t="s">
        <v>3291</v>
      </c>
      <c r="E91" s="651" t="s">
        <v>6002</v>
      </c>
      <c r="F91" s="652" t="s">
        <v>6003</v>
      </c>
      <c r="G91" s="651" t="s">
        <v>5784</v>
      </c>
      <c r="H91" s="651" t="s">
        <v>5785</v>
      </c>
      <c r="I91" s="653">
        <v>21.24</v>
      </c>
      <c r="J91" s="653">
        <v>10</v>
      </c>
      <c r="K91" s="654">
        <v>212.4</v>
      </c>
    </row>
    <row r="92" spans="1:11" ht="14.4" customHeight="1" x14ac:dyDescent="0.3">
      <c r="A92" s="649" t="s">
        <v>580</v>
      </c>
      <c r="B92" s="650" t="s">
        <v>581</v>
      </c>
      <c r="C92" s="651" t="s">
        <v>585</v>
      </c>
      <c r="D92" s="652" t="s">
        <v>3291</v>
      </c>
      <c r="E92" s="651" t="s">
        <v>6002</v>
      </c>
      <c r="F92" s="652" t="s">
        <v>6003</v>
      </c>
      <c r="G92" s="651" t="s">
        <v>5786</v>
      </c>
      <c r="H92" s="651" t="s">
        <v>5787</v>
      </c>
      <c r="I92" s="653">
        <v>21.234999999999999</v>
      </c>
      <c r="J92" s="653">
        <v>10</v>
      </c>
      <c r="K92" s="654">
        <v>212.35000000000002</v>
      </c>
    </row>
    <row r="93" spans="1:11" ht="14.4" customHeight="1" x14ac:dyDescent="0.3">
      <c r="A93" s="649" t="s">
        <v>580</v>
      </c>
      <c r="B93" s="650" t="s">
        <v>581</v>
      </c>
      <c r="C93" s="651" t="s">
        <v>585</v>
      </c>
      <c r="D93" s="652" t="s">
        <v>3291</v>
      </c>
      <c r="E93" s="651" t="s">
        <v>6002</v>
      </c>
      <c r="F93" s="652" t="s">
        <v>6003</v>
      </c>
      <c r="G93" s="651" t="s">
        <v>5788</v>
      </c>
      <c r="H93" s="651" t="s">
        <v>5789</v>
      </c>
      <c r="I93" s="653">
        <v>21.24</v>
      </c>
      <c r="J93" s="653">
        <v>25</v>
      </c>
      <c r="K93" s="654">
        <v>531</v>
      </c>
    </row>
    <row r="94" spans="1:11" ht="14.4" customHeight="1" x14ac:dyDescent="0.3">
      <c r="A94" s="649" t="s">
        <v>580</v>
      </c>
      <c r="B94" s="650" t="s">
        <v>581</v>
      </c>
      <c r="C94" s="651" t="s">
        <v>585</v>
      </c>
      <c r="D94" s="652" t="s">
        <v>3291</v>
      </c>
      <c r="E94" s="651" t="s">
        <v>6002</v>
      </c>
      <c r="F94" s="652" t="s">
        <v>6003</v>
      </c>
      <c r="G94" s="651" t="s">
        <v>5790</v>
      </c>
      <c r="H94" s="651" t="s">
        <v>5791</v>
      </c>
      <c r="I94" s="653">
        <v>10.032</v>
      </c>
      <c r="J94" s="653">
        <v>23</v>
      </c>
      <c r="K94" s="654">
        <v>230.42</v>
      </c>
    </row>
    <row r="95" spans="1:11" ht="14.4" customHeight="1" x14ac:dyDescent="0.3">
      <c r="A95" s="649" t="s">
        <v>580</v>
      </c>
      <c r="B95" s="650" t="s">
        <v>581</v>
      </c>
      <c r="C95" s="651" t="s">
        <v>585</v>
      </c>
      <c r="D95" s="652" t="s">
        <v>3291</v>
      </c>
      <c r="E95" s="651" t="s">
        <v>6002</v>
      </c>
      <c r="F95" s="652" t="s">
        <v>6003</v>
      </c>
      <c r="G95" s="651" t="s">
        <v>5792</v>
      </c>
      <c r="H95" s="651" t="s">
        <v>5793</v>
      </c>
      <c r="I95" s="653">
        <v>6.65</v>
      </c>
      <c r="J95" s="653">
        <v>5</v>
      </c>
      <c r="K95" s="654">
        <v>33.25</v>
      </c>
    </row>
    <row r="96" spans="1:11" ht="14.4" customHeight="1" x14ac:dyDescent="0.3">
      <c r="A96" s="649" t="s">
        <v>580</v>
      </c>
      <c r="B96" s="650" t="s">
        <v>581</v>
      </c>
      <c r="C96" s="651" t="s">
        <v>585</v>
      </c>
      <c r="D96" s="652" t="s">
        <v>3291</v>
      </c>
      <c r="E96" s="651" t="s">
        <v>6002</v>
      </c>
      <c r="F96" s="652" t="s">
        <v>6003</v>
      </c>
      <c r="G96" s="651" t="s">
        <v>5794</v>
      </c>
      <c r="H96" s="651" t="s">
        <v>5795</v>
      </c>
      <c r="I96" s="653">
        <v>0.47400000000000003</v>
      </c>
      <c r="J96" s="653">
        <v>500</v>
      </c>
      <c r="K96" s="654">
        <v>237</v>
      </c>
    </row>
    <row r="97" spans="1:11" ht="14.4" customHeight="1" x14ac:dyDescent="0.3">
      <c r="A97" s="649" t="s">
        <v>580</v>
      </c>
      <c r="B97" s="650" t="s">
        <v>581</v>
      </c>
      <c r="C97" s="651" t="s">
        <v>585</v>
      </c>
      <c r="D97" s="652" t="s">
        <v>3291</v>
      </c>
      <c r="E97" s="651" t="s">
        <v>6002</v>
      </c>
      <c r="F97" s="652" t="s">
        <v>6003</v>
      </c>
      <c r="G97" s="651" t="s">
        <v>5796</v>
      </c>
      <c r="H97" s="651" t="s">
        <v>5797</v>
      </c>
      <c r="I97" s="653">
        <v>9.6</v>
      </c>
      <c r="J97" s="653">
        <v>400</v>
      </c>
      <c r="K97" s="654">
        <v>3840</v>
      </c>
    </row>
    <row r="98" spans="1:11" ht="14.4" customHeight="1" x14ac:dyDescent="0.3">
      <c r="A98" s="649" t="s">
        <v>580</v>
      </c>
      <c r="B98" s="650" t="s">
        <v>581</v>
      </c>
      <c r="C98" s="651" t="s">
        <v>585</v>
      </c>
      <c r="D98" s="652" t="s">
        <v>3291</v>
      </c>
      <c r="E98" s="651" t="s">
        <v>6002</v>
      </c>
      <c r="F98" s="652" t="s">
        <v>6003</v>
      </c>
      <c r="G98" s="651" t="s">
        <v>5798</v>
      </c>
      <c r="H98" s="651" t="s">
        <v>5799</v>
      </c>
      <c r="I98" s="653">
        <v>24.2</v>
      </c>
      <c r="J98" s="653">
        <v>100</v>
      </c>
      <c r="K98" s="654">
        <v>2420</v>
      </c>
    </row>
    <row r="99" spans="1:11" ht="14.4" customHeight="1" x14ac:dyDescent="0.3">
      <c r="A99" s="649" t="s">
        <v>580</v>
      </c>
      <c r="B99" s="650" t="s">
        <v>581</v>
      </c>
      <c r="C99" s="651" t="s">
        <v>585</v>
      </c>
      <c r="D99" s="652" t="s">
        <v>3291</v>
      </c>
      <c r="E99" s="651" t="s">
        <v>6002</v>
      </c>
      <c r="F99" s="652" t="s">
        <v>6003</v>
      </c>
      <c r="G99" s="651" t="s">
        <v>5800</v>
      </c>
      <c r="H99" s="651" t="s">
        <v>5801</v>
      </c>
      <c r="I99" s="653">
        <v>24.2</v>
      </c>
      <c r="J99" s="653">
        <v>20</v>
      </c>
      <c r="K99" s="654">
        <v>484</v>
      </c>
    </row>
    <row r="100" spans="1:11" ht="14.4" customHeight="1" x14ac:dyDescent="0.3">
      <c r="A100" s="649" t="s">
        <v>580</v>
      </c>
      <c r="B100" s="650" t="s">
        <v>581</v>
      </c>
      <c r="C100" s="651" t="s">
        <v>585</v>
      </c>
      <c r="D100" s="652" t="s">
        <v>3291</v>
      </c>
      <c r="E100" s="651" t="s">
        <v>6002</v>
      </c>
      <c r="F100" s="652" t="s">
        <v>6003</v>
      </c>
      <c r="G100" s="651" t="s">
        <v>5802</v>
      </c>
      <c r="H100" s="651" t="s">
        <v>5803</v>
      </c>
      <c r="I100" s="653">
        <v>9.2000000000000011</v>
      </c>
      <c r="J100" s="653">
        <v>450</v>
      </c>
      <c r="K100" s="654">
        <v>4140</v>
      </c>
    </row>
    <row r="101" spans="1:11" ht="14.4" customHeight="1" x14ac:dyDescent="0.3">
      <c r="A101" s="649" t="s">
        <v>580</v>
      </c>
      <c r="B101" s="650" t="s">
        <v>581</v>
      </c>
      <c r="C101" s="651" t="s">
        <v>585</v>
      </c>
      <c r="D101" s="652" t="s">
        <v>3291</v>
      </c>
      <c r="E101" s="651" t="s">
        <v>6002</v>
      </c>
      <c r="F101" s="652" t="s">
        <v>6003</v>
      </c>
      <c r="G101" s="651" t="s">
        <v>5804</v>
      </c>
      <c r="H101" s="651" t="s">
        <v>5805</v>
      </c>
      <c r="I101" s="653">
        <v>9.68</v>
      </c>
      <c r="J101" s="653">
        <v>800</v>
      </c>
      <c r="K101" s="654">
        <v>7744</v>
      </c>
    </row>
    <row r="102" spans="1:11" ht="14.4" customHeight="1" x14ac:dyDescent="0.3">
      <c r="A102" s="649" t="s">
        <v>580</v>
      </c>
      <c r="B102" s="650" t="s">
        <v>581</v>
      </c>
      <c r="C102" s="651" t="s">
        <v>585</v>
      </c>
      <c r="D102" s="652" t="s">
        <v>3291</v>
      </c>
      <c r="E102" s="651" t="s">
        <v>6002</v>
      </c>
      <c r="F102" s="652" t="s">
        <v>6003</v>
      </c>
      <c r="G102" s="651" t="s">
        <v>5806</v>
      </c>
      <c r="H102" s="651" t="s">
        <v>5807</v>
      </c>
      <c r="I102" s="653">
        <v>98.01</v>
      </c>
      <c r="J102" s="653">
        <v>3</v>
      </c>
      <c r="K102" s="654">
        <v>294.02999999999997</v>
      </c>
    </row>
    <row r="103" spans="1:11" ht="14.4" customHeight="1" x14ac:dyDescent="0.3">
      <c r="A103" s="649" t="s">
        <v>580</v>
      </c>
      <c r="B103" s="650" t="s">
        <v>581</v>
      </c>
      <c r="C103" s="651" t="s">
        <v>585</v>
      </c>
      <c r="D103" s="652" t="s">
        <v>3291</v>
      </c>
      <c r="E103" s="651" t="s">
        <v>6002</v>
      </c>
      <c r="F103" s="652" t="s">
        <v>6003</v>
      </c>
      <c r="G103" s="651" t="s">
        <v>5808</v>
      </c>
      <c r="H103" s="651" t="s">
        <v>5809</v>
      </c>
      <c r="I103" s="653">
        <v>56.51</v>
      </c>
      <c r="J103" s="653">
        <v>5</v>
      </c>
      <c r="K103" s="654">
        <v>282.55</v>
      </c>
    </row>
    <row r="104" spans="1:11" ht="14.4" customHeight="1" x14ac:dyDescent="0.3">
      <c r="A104" s="649" t="s">
        <v>580</v>
      </c>
      <c r="B104" s="650" t="s">
        <v>581</v>
      </c>
      <c r="C104" s="651" t="s">
        <v>585</v>
      </c>
      <c r="D104" s="652" t="s">
        <v>3291</v>
      </c>
      <c r="E104" s="651" t="s">
        <v>6004</v>
      </c>
      <c r="F104" s="652" t="s">
        <v>6005</v>
      </c>
      <c r="G104" s="651" t="s">
        <v>5810</v>
      </c>
      <c r="H104" s="651" t="s">
        <v>5811</v>
      </c>
      <c r="I104" s="653">
        <v>4509.9549999999999</v>
      </c>
      <c r="J104" s="653">
        <v>14</v>
      </c>
      <c r="K104" s="654">
        <v>63139.350000000006</v>
      </c>
    </row>
    <row r="105" spans="1:11" ht="14.4" customHeight="1" x14ac:dyDescent="0.3">
      <c r="A105" s="649" t="s">
        <v>580</v>
      </c>
      <c r="B105" s="650" t="s">
        <v>581</v>
      </c>
      <c r="C105" s="651" t="s">
        <v>585</v>
      </c>
      <c r="D105" s="652" t="s">
        <v>3291</v>
      </c>
      <c r="E105" s="651" t="s">
        <v>6004</v>
      </c>
      <c r="F105" s="652" t="s">
        <v>6005</v>
      </c>
      <c r="G105" s="651" t="s">
        <v>5812</v>
      </c>
      <c r="H105" s="651" t="s">
        <v>5813</v>
      </c>
      <c r="I105" s="653">
        <v>267.79000000000002</v>
      </c>
      <c r="J105" s="653">
        <v>3</v>
      </c>
      <c r="K105" s="654">
        <v>803.37000000000012</v>
      </c>
    </row>
    <row r="106" spans="1:11" ht="14.4" customHeight="1" x14ac:dyDescent="0.3">
      <c r="A106" s="649" t="s">
        <v>580</v>
      </c>
      <c r="B106" s="650" t="s">
        <v>581</v>
      </c>
      <c r="C106" s="651" t="s">
        <v>585</v>
      </c>
      <c r="D106" s="652" t="s">
        <v>3291</v>
      </c>
      <c r="E106" s="651" t="s">
        <v>6006</v>
      </c>
      <c r="F106" s="652" t="s">
        <v>6007</v>
      </c>
      <c r="G106" s="651" t="s">
        <v>5814</v>
      </c>
      <c r="H106" s="651" t="s">
        <v>5815</v>
      </c>
      <c r="I106" s="653">
        <v>8.1666666666666661</v>
      </c>
      <c r="J106" s="653">
        <v>1300</v>
      </c>
      <c r="K106" s="654">
        <v>10616</v>
      </c>
    </row>
    <row r="107" spans="1:11" ht="14.4" customHeight="1" x14ac:dyDescent="0.3">
      <c r="A107" s="649" t="s">
        <v>580</v>
      </c>
      <c r="B107" s="650" t="s">
        <v>581</v>
      </c>
      <c r="C107" s="651" t="s">
        <v>585</v>
      </c>
      <c r="D107" s="652" t="s">
        <v>3291</v>
      </c>
      <c r="E107" s="651" t="s">
        <v>6006</v>
      </c>
      <c r="F107" s="652" t="s">
        <v>6007</v>
      </c>
      <c r="G107" s="651" t="s">
        <v>5814</v>
      </c>
      <c r="H107" s="651" t="s">
        <v>5816</v>
      </c>
      <c r="I107" s="653">
        <v>8.1666666666666661</v>
      </c>
      <c r="J107" s="653">
        <v>1100</v>
      </c>
      <c r="K107" s="654">
        <v>8983</v>
      </c>
    </row>
    <row r="108" spans="1:11" ht="14.4" customHeight="1" x14ac:dyDescent="0.3">
      <c r="A108" s="649" t="s">
        <v>580</v>
      </c>
      <c r="B108" s="650" t="s">
        <v>581</v>
      </c>
      <c r="C108" s="651" t="s">
        <v>585</v>
      </c>
      <c r="D108" s="652" t="s">
        <v>3291</v>
      </c>
      <c r="E108" s="651" t="s">
        <v>6006</v>
      </c>
      <c r="F108" s="652" t="s">
        <v>6007</v>
      </c>
      <c r="G108" s="651" t="s">
        <v>5817</v>
      </c>
      <c r="H108" s="651" t="s">
        <v>5818</v>
      </c>
      <c r="I108" s="653">
        <v>12.702500000000001</v>
      </c>
      <c r="J108" s="653">
        <v>110</v>
      </c>
      <c r="K108" s="654">
        <v>1397.3</v>
      </c>
    </row>
    <row r="109" spans="1:11" ht="14.4" customHeight="1" x14ac:dyDescent="0.3">
      <c r="A109" s="649" t="s">
        <v>580</v>
      </c>
      <c r="B109" s="650" t="s">
        <v>581</v>
      </c>
      <c r="C109" s="651" t="s">
        <v>585</v>
      </c>
      <c r="D109" s="652" t="s">
        <v>3291</v>
      </c>
      <c r="E109" s="651" t="s">
        <v>6008</v>
      </c>
      <c r="F109" s="652" t="s">
        <v>6009</v>
      </c>
      <c r="G109" s="651" t="s">
        <v>5819</v>
      </c>
      <c r="H109" s="651" t="s">
        <v>5820</v>
      </c>
      <c r="I109" s="653">
        <v>0.3</v>
      </c>
      <c r="J109" s="653">
        <v>400</v>
      </c>
      <c r="K109" s="654">
        <v>120</v>
      </c>
    </row>
    <row r="110" spans="1:11" ht="14.4" customHeight="1" x14ac:dyDescent="0.3">
      <c r="A110" s="649" t="s">
        <v>580</v>
      </c>
      <c r="B110" s="650" t="s">
        <v>581</v>
      </c>
      <c r="C110" s="651" t="s">
        <v>585</v>
      </c>
      <c r="D110" s="652" t="s">
        <v>3291</v>
      </c>
      <c r="E110" s="651" t="s">
        <v>6008</v>
      </c>
      <c r="F110" s="652" t="s">
        <v>6009</v>
      </c>
      <c r="G110" s="651" t="s">
        <v>5821</v>
      </c>
      <c r="H110" s="651" t="s">
        <v>5822</v>
      </c>
      <c r="I110" s="653">
        <v>0.3</v>
      </c>
      <c r="J110" s="653">
        <v>300</v>
      </c>
      <c r="K110" s="654">
        <v>90</v>
      </c>
    </row>
    <row r="111" spans="1:11" ht="14.4" customHeight="1" x14ac:dyDescent="0.3">
      <c r="A111" s="649" t="s">
        <v>580</v>
      </c>
      <c r="B111" s="650" t="s">
        <v>581</v>
      </c>
      <c r="C111" s="651" t="s">
        <v>585</v>
      </c>
      <c r="D111" s="652" t="s">
        <v>3291</v>
      </c>
      <c r="E111" s="651" t="s">
        <v>6008</v>
      </c>
      <c r="F111" s="652" t="s">
        <v>6009</v>
      </c>
      <c r="G111" s="651" t="s">
        <v>5823</v>
      </c>
      <c r="H111" s="651" t="s">
        <v>5824</v>
      </c>
      <c r="I111" s="653">
        <v>0.30333333333333329</v>
      </c>
      <c r="J111" s="653">
        <v>500</v>
      </c>
      <c r="K111" s="654">
        <v>151</v>
      </c>
    </row>
    <row r="112" spans="1:11" ht="14.4" customHeight="1" x14ac:dyDescent="0.3">
      <c r="A112" s="649" t="s">
        <v>580</v>
      </c>
      <c r="B112" s="650" t="s">
        <v>581</v>
      </c>
      <c r="C112" s="651" t="s">
        <v>585</v>
      </c>
      <c r="D112" s="652" t="s">
        <v>3291</v>
      </c>
      <c r="E112" s="651" t="s">
        <v>6008</v>
      </c>
      <c r="F112" s="652" t="s">
        <v>6009</v>
      </c>
      <c r="G112" s="651" t="s">
        <v>5825</v>
      </c>
      <c r="H112" s="651" t="s">
        <v>5826</v>
      </c>
      <c r="I112" s="653">
        <v>0.32666666666666666</v>
      </c>
      <c r="J112" s="653">
        <v>3450</v>
      </c>
      <c r="K112" s="654">
        <v>1131</v>
      </c>
    </row>
    <row r="113" spans="1:11" ht="14.4" customHeight="1" x14ac:dyDescent="0.3">
      <c r="A113" s="649" t="s">
        <v>580</v>
      </c>
      <c r="B113" s="650" t="s">
        <v>581</v>
      </c>
      <c r="C113" s="651" t="s">
        <v>585</v>
      </c>
      <c r="D113" s="652" t="s">
        <v>3291</v>
      </c>
      <c r="E113" s="651" t="s">
        <v>6008</v>
      </c>
      <c r="F113" s="652" t="s">
        <v>6009</v>
      </c>
      <c r="G113" s="651" t="s">
        <v>5827</v>
      </c>
      <c r="H113" s="651" t="s">
        <v>5828</v>
      </c>
      <c r="I113" s="653">
        <v>1.7566666666666666</v>
      </c>
      <c r="J113" s="653">
        <v>1100</v>
      </c>
      <c r="K113" s="654">
        <v>1932</v>
      </c>
    </row>
    <row r="114" spans="1:11" ht="14.4" customHeight="1" x14ac:dyDescent="0.3">
      <c r="A114" s="649" t="s">
        <v>580</v>
      </c>
      <c r="B114" s="650" t="s">
        <v>581</v>
      </c>
      <c r="C114" s="651" t="s">
        <v>585</v>
      </c>
      <c r="D114" s="652" t="s">
        <v>3291</v>
      </c>
      <c r="E114" s="651" t="s">
        <v>6008</v>
      </c>
      <c r="F114" s="652" t="s">
        <v>6009</v>
      </c>
      <c r="G114" s="651" t="s">
        <v>5829</v>
      </c>
      <c r="H114" s="651" t="s">
        <v>5830</v>
      </c>
      <c r="I114" s="653">
        <v>31.46</v>
      </c>
      <c r="J114" s="653">
        <v>550</v>
      </c>
      <c r="K114" s="654">
        <v>17303</v>
      </c>
    </row>
    <row r="115" spans="1:11" ht="14.4" customHeight="1" x14ac:dyDescent="0.3">
      <c r="A115" s="649" t="s">
        <v>580</v>
      </c>
      <c r="B115" s="650" t="s">
        <v>581</v>
      </c>
      <c r="C115" s="651" t="s">
        <v>585</v>
      </c>
      <c r="D115" s="652" t="s">
        <v>3291</v>
      </c>
      <c r="E115" s="651" t="s">
        <v>6010</v>
      </c>
      <c r="F115" s="652" t="s">
        <v>6011</v>
      </c>
      <c r="G115" s="651" t="s">
        <v>5831</v>
      </c>
      <c r="H115" s="651" t="s">
        <v>5832</v>
      </c>
      <c r="I115" s="653">
        <v>0.73666666666666669</v>
      </c>
      <c r="J115" s="653">
        <v>400</v>
      </c>
      <c r="K115" s="654">
        <v>294.44</v>
      </c>
    </row>
    <row r="116" spans="1:11" ht="14.4" customHeight="1" x14ac:dyDescent="0.3">
      <c r="A116" s="649" t="s">
        <v>580</v>
      </c>
      <c r="B116" s="650" t="s">
        <v>581</v>
      </c>
      <c r="C116" s="651" t="s">
        <v>585</v>
      </c>
      <c r="D116" s="652" t="s">
        <v>3291</v>
      </c>
      <c r="E116" s="651" t="s">
        <v>6010</v>
      </c>
      <c r="F116" s="652" t="s">
        <v>6011</v>
      </c>
      <c r="G116" s="651" t="s">
        <v>5833</v>
      </c>
      <c r="H116" s="651" t="s">
        <v>5834</v>
      </c>
      <c r="I116" s="653">
        <v>7.5049999999999999</v>
      </c>
      <c r="J116" s="653">
        <v>8</v>
      </c>
      <c r="K116" s="654">
        <v>60.03</v>
      </c>
    </row>
    <row r="117" spans="1:11" ht="14.4" customHeight="1" x14ac:dyDescent="0.3">
      <c r="A117" s="649" t="s">
        <v>580</v>
      </c>
      <c r="B117" s="650" t="s">
        <v>581</v>
      </c>
      <c r="C117" s="651" t="s">
        <v>585</v>
      </c>
      <c r="D117" s="652" t="s">
        <v>3291</v>
      </c>
      <c r="E117" s="651" t="s">
        <v>6010</v>
      </c>
      <c r="F117" s="652" t="s">
        <v>6011</v>
      </c>
      <c r="G117" s="651" t="s">
        <v>5833</v>
      </c>
      <c r="H117" s="651" t="s">
        <v>5835</v>
      </c>
      <c r="I117" s="653">
        <v>7.5</v>
      </c>
      <c r="J117" s="653">
        <v>6</v>
      </c>
      <c r="K117" s="654">
        <v>45</v>
      </c>
    </row>
    <row r="118" spans="1:11" ht="14.4" customHeight="1" x14ac:dyDescent="0.3">
      <c r="A118" s="649" t="s">
        <v>580</v>
      </c>
      <c r="B118" s="650" t="s">
        <v>581</v>
      </c>
      <c r="C118" s="651" t="s">
        <v>585</v>
      </c>
      <c r="D118" s="652" t="s">
        <v>3291</v>
      </c>
      <c r="E118" s="651" t="s">
        <v>6010</v>
      </c>
      <c r="F118" s="652" t="s">
        <v>6011</v>
      </c>
      <c r="G118" s="651" t="s">
        <v>5836</v>
      </c>
      <c r="H118" s="651" t="s">
        <v>5837</v>
      </c>
      <c r="I118" s="653">
        <v>7.5049999999999999</v>
      </c>
      <c r="J118" s="653">
        <v>10</v>
      </c>
      <c r="K118" s="654">
        <v>75.05</v>
      </c>
    </row>
    <row r="119" spans="1:11" ht="14.4" customHeight="1" x14ac:dyDescent="0.3">
      <c r="A119" s="649" t="s">
        <v>580</v>
      </c>
      <c r="B119" s="650" t="s">
        <v>581</v>
      </c>
      <c r="C119" s="651" t="s">
        <v>585</v>
      </c>
      <c r="D119" s="652" t="s">
        <v>3291</v>
      </c>
      <c r="E119" s="651" t="s">
        <v>6010</v>
      </c>
      <c r="F119" s="652" t="s">
        <v>6011</v>
      </c>
      <c r="G119" s="651" t="s">
        <v>5836</v>
      </c>
      <c r="H119" s="651" t="s">
        <v>5838</v>
      </c>
      <c r="I119" s="653">
        <v>7.5</v>
      </c>
      <c r="J119" s="653">
        <v>5</v>
      </c>
      <c r="K119" s="654">
        <v>37.5</v>
      </c>
    </row>
    <row r="120" spans="1:11" ht="14.4" customHeight="1" x14ac:dyDescent="0.3">
      <c r="A120" s="649" t="s">
        <v>580</v>
      </c>
      <c r="B120" s="650" t="s">
        <v>581</v>
      </c>
      <c r="C120" s="651" t="s">
        <v>585</v>
      </c>
      <c r="D120" s="652" t="s">
        <v>3291</v>
      </c>
      <c r="E120" s="651" t="s">
        <v>6010</v>
      </c>
      <c r="F120" s="652" t="s">
        <v>6011</v>
      </c>
      <c r="G120" s="651" t="s">
        <v>5839</v>
      </c>
      <c r="H120" s="651" t="s">
        <v>5840</v>
      </c>
      <c r="I120" s="653">
        <v>7.5</v>
      </c>
      <c r="J120" s="653">
        <v>7</v>
      </c>
      <c r="K120" s="654">
        <v>52.5</v>
      </c>
    </row>
    <row r="121" spans="1:11" ht="14.4" customHeight="1" x14ac:dyDescent="0.3">
      <c r="A121" s="649" t="s">
        <v>580</v>
      </c>
      <c r="B121" s="650" t="s">
        <v>581</v>
      </c>
      <c r="C121" s="651" t="s">
        <v>585</v>
      </c>
      <c r="D121" s="652" t="s">
        <v>3291</v>
      </c>
      <c r="E121" s="651" t="s">
        <v>6010</v>
      </c>
      <c r="F121" s="652" t="s">
        <v>6011</v>
      </c>
      <c r="G121" s="651" t="s">
        <v>5839</v>
      </c>
      <c r="H121" s="651" t="s">
        <v>5841</v>
      </c>
      <c r="I121" s="653">
        <v>7.5</v>
      </c>
      <c r="J121" s="653">
        <v>5</v>
      </c>
      <c r="K121" s="654">
        <v>37.5</v>
      </c>
    </row>
    <row r="122" spans="1:11" ht="14.4" customHeight="1" x14ac:dyDescent="0.3">
      <c r="A122" s="649" t="s">
        <v>580</v>
      </c>
      <c r="B122" s="650" t="s">
        <v>581</v>
      </c>
      <c r="C122" s="651" t="s">
        <v>585</v>
      </c>
      <c r="D122" s="652" t="s">
        <v>3291</v>
      </c>
      <c r="E122" s="651" t="s">
        <v>6010</v>
      </c>
      <c r="F122" s="652" t="s">
        <v>6011</v>
      </c>
      <c r="G122" s="651" t="s">
        <v>5842</v>
      </c>
      <c r="H122" s="651" t="s">
        <v>5843</v>
      </c>
      <c r="I122" s="653">
        <v>7.5</v>
      </c>
      <c r="J122" s="653">
        <v>2</v>
      </c>
      <c r="K122" s="654">
        <v>15</v>
      </c>
    </row>
    <row r="123" spans="1:11" ht="14.4" customHeight="1" x14ac:dyDescent="0.3">
      <c r="A123" s="649" t="s">
        <v>580</v>
      </c>
      <c r="B123" s="650" t="s">
        <v>581</v>
      </c>
      <c r="C123" s="651" t="s">
        <v>585</v>
      </c>
      <c r="D123" s="652" t="s">
        <v>3291</v>
      </c>
      <c r="E123" s="651" t="s">
        <v>6010</v>
      </c>
      <c r="F123" s="652" t="s">
        <v>6011</v>
      </c>
      <c r="G123" s="651" t="s">
        <v>5842</v>
      </c>
      <c r="H123" s="651" t="s">
        <v>5844</v>
      </c>
      <c r="I123" s="653">
        <v>7.5</v>
      </c>
      <c r="J123" s="653">
        <v>3</v>
      </c>
      <c r="K123" s="654">
        <v>22.5</v>
      </c>
    </row>
    <row r="124" spans="1:11" ht="14.4" customHeight="1" x14ac:dyDescent="0.3">
      <c r="A124" s="649" t="s">
        <v>580</v>
      </c>
      <c r="B124" s="650" t="s">
        <v>581</v>
      </c>
      <c r="C124" s="651" t="s">
        <v>585</v>
      </c>
      <c r="D124" s="652" t="s">
        <v>3291</v>
      </c>
      <c r="E124" s="651" t="s">
        <v>6010</v>
      </c>
      <c r="F124" s="652" t="s">
        <v>6011</v>
      </c>
      <c r="G124" s="651" t="s">
        <v>5845</v>
      </c>
      <c r="H124" s="651" t="s">
        <v>5846</v>
      </c>
      <c r="I124" s="653">
        <v>11.01</v>
      </c>
      <c r="J124" s="653">
        <v>3</v>
      </c>
      <c r="K124" s="654">
        <v>33.03</v>
      </c>
    </row>
    <row r="125" spans="1:11" ht="14.4" customHeight="1" x14ac:dyDescent="0.3">
      <c r="A125" s="649" t="s">
        <v>580</v>
      </c>
      <c r="B125" s="650" t="s">
        <v>581</v>
      </c>
      <c r="C125" s="651" t="s">
        <v>585</v>
      </c>
      <c r="D125" s="652" t="s">
        <v>3291</v>
      </c>
      <c r="E125" s="651" t="s">
        <v>6010</v>
      </c>
      <c r="F125" s="652" t="s">
        <v>6011</v>
      </c>
      <c r="G125" s="651" t="s">
        <v>5847</v>
      </c>
      <c r="H125" s="651" t="s">
        <v>5848</v>
      </c>
      <c r="I125" s="653">
        <v>0.77142857142857146</v>
      </c>
      <c r="J125" s="653">
        <v>11000</v>
      </c>
      <c r="K125" s="654">
        <v>8490</v>
      </c>
    </row>
    <row r="126" spans="1:11" ht="14.4" customHeight="1" x14ac:dyDescent="0.3">
      <c r="A126" s="649" t="s">
        <v>580</v>
      </c>
      <c r="B126" s="650" t="s">
        <v>581</v>
      </c>
      <c r="C126" s="651" t="s">
        <v>585</v>
      </c>
      <c r="D126" s="652" t="s">
        <v>3291</v>
      </c>
      <c r="E126" s="651" t="s">
        <v>6010</v>
      </c>
      <c r="F126" s="652" t="s">
        <v>6011</v>
      </c>
      <c r="G126" s="651" t="s">
        <v>5849</v>
      </c>
      <c r="H126" s="651" t="s">
        <v>5850</v>
      </c>
      <c r="I126" s="653">
        <v>0.71</v>
      </c>
      <c r="J126" s="653">
        <v>4000</v>
      </c>
      <c r="K126" s="654">
        <v>2840</v>
      </c>
    </row>
    <row r="127" spans="1:11" ht="14.4" customHeight="1" x14ac:dyDescent="0.3">
      <c r="A127" s="649" t="s">
        <v>580</v>
      </c>
      <c r="B127" s="650" t="s">
        <v>581</v>
      </c>
      <c r="C127" s="651" t="s">
        <v>585</v>
      </c>
      <c r="D127" s="652" t="s">
        <v>3291</v>
      </c>
      <c r="E127" s="651" t="s">
        <v>6012</v>
      </c>
      <c r="F127" s="652" t="s">
        <v>6013</v>
      </c>
      <c r="G127" s="651" t="s">
        <v>5851</v>
      </c>
      <c r="H127" s="651" t="s">
        <v>5852</v>
      </c>
      <c r="I127" s="653">
        <v>1390.4398918127358</v>
      </c>
      <c r="J127" s="653">
        <v>16</v>
      </c>
      <c r="K127" s="654">
        <v>22247.038269003773</v>
      </c>
    </row>
    <row r="128" spans="1:11" ht="14.4" customHeight="1" x14ac:dyDescent="0.3">
      <c r="A128" s="649" t="s">
        <v>580</v>
      </c>
      <c r="B128" s="650" t="s">
        <v>581</v>
      </c>
      <c r="C128" s="651" t="s">
        <v>585</v>
      </c>
      <c r="D128" s="652" t="s">
        <v>3291</v>
      </c>
      <c r="E128" s="651" t="s">
        <v>6012</v>
      </c>
      <c r="F128" s="652" t="s">
        <v>6013</v>
      </c>
      <c r="G128" s="651" t="s">
        <v>5853</v>
      </c>
      <c r="H128" s="651" t="s">
        <v>5854</v>
      </c>
      <c r="I128" s="653">
        <v>152.46</v>
      </c>
      <c r="J128" s="653">
        <v>1</v>
      </c>
      <c r="K128" s="654">
        <v>152.46</v>
      </c>
    </row>
    <row r="129" spans="1:11" ht="14.4" customHeight="1" x14ac:dyDescent="0.3">
      <c r="A129" s="649" t="s">
        <v>580</v>
      </c>
      <c r="B129" s="650" t="s">
        <v>581</v>
      </c>
      <c r="C129" s="651" t="s">
        <v>585</v>
      </c>
      <c r="D129" s="652" t="s">
        <v>3291</v>
      </c>
      <c r="E129" s="651" t="s">
        <v>6012</v>
      </c>
      <c r="F129" s="652" t="s">
        <v>6013</v>
      </c>
      <c r="G129" s="651" t="s">
        <v>5855</v>
      </c>
      <c r="H129" s="651" t="s">
        <v>5856</v>
      </c>
      <c r="I129" s="653">
        <v>139.44</v>
      </c>
      <c r="J129" s="653">
        <v>13</v>
      </c>
      <c r="K129" s="654">
        <v>1812.7199999999998</v>
      </c>
    </row>
    <row r="130" spans="1:11" ht="14.4" customHeight="1" x14ac:dyDescent="0.3">
      <c r="A130" s="649" t="s">
        <v>580</v>
      </c>
      <c r="B130" s="650" t="s">
        <v>581</v>
      </c>
      <c r="C130" s="651" t="s">
        <v>585</v>
      </c>
      <c r="D130" s="652" t="s">
        <v>3291</v>
      </c>
      <c r="E130" s="651" t="s">
        <v>6012</v>
      </c>
      <c r="F130" s="652" t="s">
        <v>6013</v>
      </c>
      <c r="G130" s="651" t="s">
        <v>5857</v>
      </c>
      <c r="H130" s="651" t="s">
        <v>5858</v>
      </c>
      <c r="I130" s="653">
        <v>139.4375</v>
      </c>
      <c r="J130" s="653">
        <v>13</v>
      </c>
      <c r="K130" s="654">
        <v>1812.6799999999998</v>
      </c>
    </row>
    <row r="131" spans="1:11" ht="14.4" customHeight="1" x14ac:dyDescent="0.3">
      <c r="A131" s="649" t="s">
        <v>580</v>
      </c>
      <c r="B131" s="650" t="s">
        <v>581</v>
      </c>
      <c r="C131" s="651" t="s">
        <v>585</v>
      </c>
      <c r="D131" s="652" t="s">
        <v>3291</v>
      </c>
      <c r="E131" s="651" t="s">
        <v>6012</v>
      </c>
      <c r="F131" s="652" t="s">
        <v>6013</v>
      </c>
      <c r="G131" s="651" t="s">
        <v>5859</v>
      </c>
      <c r="H131" s="651" t="s">
        <v>5860</v>
      </c>
      <c r="I131" s="653">
        <v>152.46</v>
      </c>
      <c r="J131" s="653">
        <v>2</v>
      </c>
      <c r="K131" s="654">
        <v>304.92</v>
      </c>
    </row>
    <row r="132" spans="1:11" ht="14.4" customHeight="1" x14ac:dyDescent="0.3">
      <c r="A132" s="649" t="s">
        <v>580</v>
      </c>
      <c r="B132" s="650" t="s">
        <v>581</v>
      </c>
      <c r="C132" s="651" t="s">
        <v>590</v>
      </c>
      <c r="D132" s="652" t="s">
        <v>3292</v>
      </c>
      <c r="E132" s="651" t="s">
        <v>6000</v>
      </c>
      <c r="F132" s="652" t="s">
        <v>6001</v>
      </c>
      <c r="G132" s="651" t="s">
        <v>5616</v>
      </c>
      <c r="H132" s="651" t="s">
        <v>5617</v>
      </c>
      <c r="I132" s="653">
        <v>99.052857142857121</v>
      </c>
      <c r="J132" s="653">
        <v>15</v>
      </c>
      <c r="K132" s="654">
        <v>1485.7899999999997</v>
      </c>
    </row>
    <row r="133" spans="1:11" ht="14.4" customHeight="1" x14ac:dyDescent="0.3">
      <c r="A133" s="649" t="s">
        <v>580</v>
      </c>
      <c r="B133" s="650" t="s">
        <v>581</v>
      </c>
      <c r="C133" s="651" t="s">
        <v>590</v>
      </c>
      <c r="D133" s="652" t="s">
        <v>3292</v>
      </c>
      <c r="E133" s="651" t="s">
        <v>6000</v>
      </c>
      <c r="F133" s="652" t="s">
        <v>6001</v>
      </c>
      <c r="G133" s="651" t="s">
        <v>5618</v>
      </c>
      <c r="H133" s="651" t="s">
        <v>5619</v>
      </c>
      <c r="I133" s="653">
        <v>0.39</v>
      </c>
      <c r="J133" s="653">
        <v>200</v>
      </c>
      <c r="K133" s="654">
        <v>78</v>
      </c>
    </row>
    <row r="134" spans="1:11" ht="14.4" customHeight="1" x14ac:dyDescent="0.3">
      <c r="A134" s="649" t="s">
        <v>580</v>
      </c>
      <c r="B134" s="650" t="s">
        <v>581</v>
      </c>
      <c r="C134" s="651" t="s">
        <v>590</v>
      </c>
      <c r="D134" s="652" t="s">
        <v>3292</v>
      </c>
      <c r="E134" s="651" t="s">
        <v>6000</v>
      </c>
      <c r="F134" s="652" t="s">
        <v>6001</v>
      </c>
      <c r="G134" s="651" t="s">
        <v>5620</v>
      </c>
      <c r="H134" s="651" t="s">
        <v>5621</v>
      </c>
      <c r="I134" s="653">
        <v>123.05</v>
      </c>
      <c r="J134" s="653">
        <v>30</v>
      </c>
      <c r="K134" s="654">
        <v>3691.5</v>
      </c>
    </row>
    <row r="135" spans="1:11" ht="14.4" customHeight="1" x14ac:dyDescent="0.3">
      <c r="A135" s="649" t="s">
        <v>580</v>
      </c>
      <c r="B135" s="650" t="s">
        <v>581</v>
      </c>
      <c r="C135" s="651" t="s">
        <v>590</v>
      </c>
      <c r="D135" s="652" t="s">
        <v>3292</v>
      </c>
      <c r="E135" s="651" t="s">
        <v>6000</v>
      </c>
      <c r="F135" s="652" t="s">
        <v>6001</v>
      </c>
      <c r="G135" s="651" t="s">
        <v>5861</v>
      </c>
      <c r="H135" s="651" t="s">
        <v>5862</v>
      </c>
      <c r="I135" s="653">
        <v>4.3</v>
      </c>
      <c r="J135" s="653">
        <v>24</v>
      </c>
      <c r="K135" s="654">
        <v>103.2</v>
      </c>
    </row>
    <row r="136" spans="1:11" ht="14.4" customHeight="1" x14ac:dyDescent="0.3">
      <c r="A136" s="649" t="s">
        <v>580</v>
      </c>
      <c r="B136" s="650" t="s">
        <v>581</v>
      </c>
      <c r="C136" s="651" t="s">
        <v>590</v>
      </c>
      <c r="D136" s="652" t="s">
        <v>3292</v>
      </c>
      <c r="E136" s="651" t="s">
        <v>6000</v>
      </c>
      <c r="F136" s="652" t="s">
        <v>6001</v>
      </c>
      <c r="G136" s="651" t="s">
        <v>5624</v>
      </c>
      <c r="H136" s="651" t="s">
        <v>5625</v>
      </c>
      <c r="I136" s="653">
        <v>3.7833333333333332</v>
      </c>
      <c r="J136" s="653">
        <v>80</v>
      </c>
      <c r="K136" s="654">
        <v>302.60000000000002</v>
      </c>
    </row>
    <row r="137" spans="1:11" ht="14.4" customHeight="1" x14ac:dyDescent="0.3">
      <c r="A137" s="649" t="s">
        <v>580</v>
      </c>
      <c r="B137" s="650" t="s">
        <v>581</v>
      </c>
      <c r="C137" s="651" t="s">
        <v>590</v>
      </c>
      <c r="D137" s="652" t="s">
        <v>3292</v>
      </c>
      <c r="E137" s="651" t="s">
        <v>6000</v>
      </c>
      <c r="F137" s="652" t="s">
        <v>6001</v>
      </c>
      <c r="G137" s="651" t="s">
        <v>5863</v>
      </c>
      <c r="H137" s="651" t="s">
        <v>5864</v>
      </c>
      <c r="I137" s="653">
        <v>1.84</v>
      </c>
      <c r="J137" s="653">
        <v>20</v>
      </c>
      <c r="K137" s="654">
        <v>36.799999999999997</v>
      </c>
    </row>
    <row r="138" spans="1:11" ht="14.4" customHeight="1" x14ac:dyDescent="0.3">
      <c r="A138" s="649" t="s">
        <v>580</v>
      </c>
      <c r="B138" s="650" t="s">
        <v>581</v>
      </c>
      <c r="C138" s="651" t="s">
        <v>590</v>
      </c>
      <c r="D138" s="652" t="s">
        <v>3292</v>
      </c>
      <c r="E138" s="651" t="s">
        <v>6000</v>
      </c>
      <c r="F138" s="652" t="s">
        <v>6001</v>
      </c>
      <c r="G138" s="651" t="s">
        <v>5865</v>
      </c>
      <c r="H138" s="651" t="s">
        <v>5866</v>
      </c>
      <c r="I138" s="653">
        <v>2.39</v>
      </c>
      <c r="J138" s="653">
        <v>40</v>
      </c>
      <c r="K138" s="654">
        <v>95.6</v>
      </c>
    </row>
    <row r="139" spans="1:11" ht="14.4" customHeight="1" x14ac:dyDescent="0.3">
      <c r="A139" s="649" t="s">
        <v>580</v>
      </c>
      <c r="B139" s="650" t="s">
        <v>581</v>
      </c>
      <c r="C139" s="651" t="s">
        <v>590</v>
      </c>
      <c r="D139" s="652" t="s">
        <v>3292</v>
      </c>
      <c r="E139" s="651" t="s">
        <v>6000</v>
      </c>
      <c r="F139" s="652" t="s">
        <v>6001</v>
      </c>
      <c r="G139" s="651" t="s">
        <v>5626</v>
      </c>
      <c r="H139" s="651" t="s">
        <v>5627</v>
      </c>
      <c r="I139" s="653">
        <v>0.50750000000000006</v>
      </c>
      <c r="J139" s="653">
        <v>3500</v>
      </c>
      <c r="K139" s="654">
        <v>1775</v>
      </c>
    </row>
    <row r="140" spans="1:11" ht="14.4" customHeight="1" x14ac:dyDescent="0.3">
      <c r="A140" s="649" t="s">
        <v>580</v>
      </c>
      <c r="B140" s="650" t="s">
        <v>581</v>
      </c>
      <c r="C140" s="651" t="s">
        <v>590</v>
      </c>
      <c r="D140" s="652" t="s">
        <v>3292</v>
      </c>
      <c r="E140" s="651" t="s">
        <v>6000</v>
      </c>
      <c r="F140" s="652" t="s">
        <v>6001</v>
      </c>
      <c r="G140" s="651" t="s">
        <v>5628</v>
      </c>
      <c r="H140" s="651" t="s">
        <v>5629</v>
      </c>
      <c r="I140" s="653">
        <v>12.08</v>
      </c>
      <c r="J140" s="653">
        <v>20</v>
      </c>
      <c r="K140" s="654">
        <v>241.6</v>
      </c>
    </row>
    <row r="141" spans="1:11" ht="14.4" customHeight="1" x14ac:dyDescent="0.3">
      <c r="A141" s="649" t="s">
        <v>580</v>
      </c>
      <c r="B141" s="650" t="s">
        <v>581</v>
      </c>
      <c r="C141" s="651" t="s">
        <v>590</v>
      </c>
      <c r="D141" s="652" t="s">
        <v>3292</v>
      </c>
      <c r="E141" s="651" t="s">
        <v>6000</v>
      </c>
      <c r="F141" s="652" t="s">
        <v>6001</v>
      </c>
      <c r="G141" s="651" t="s">
        <v>5630</v>
      </c>
      <c r="H141" s="651" t="s">
        <v>5631</v>
      </c>
      <c r="I141" s="653">
        <v>27.591666666666669</v>
      </c>
      <c r="J141" s="653">
        <v>135</v>
      </c>
      <c r="K141" s="654">
        <v>3721.4</v>
      </c>
    </row>
    <row r="142" spans="1:11" ht="14.4" customHeight="1" x14ac:dyDescent="0.3">
      <c r="A142" s="649" t="s">
        <v>580</v>
      </c>
      <c r="B142" s="650" t="s">
        <v>581</v>
      </c>
      <c r="C142" s="651" t="s">
        <v>590</v>
      </c>
      <c r="D142" s="652" t="s">
        <v>3292</v>
      </c>
      <c r="E142" s="651" t="s">
        <v>6000</v>
      </c>
      <c r="F142" s="652" t="s">
        <v>6001</v>
      </c>
      <c r="G142" s="651" t="s">
        <v>5632</v>
      </c>
      <c r="H142" s="651" t="s">
        <v>5633</v>
      </c>
      <c r="I142" s="653">
        <v>1.92</v>
      </c>
      <c r="J142" s="653">
        <v>500</v>
      </c>
      <c r="K142" s="654">
        <v>957.61</v>
      </c>
    </row>
    <row r="143" spans="1:11" ht="14.4" customHeight="1" x14ac:dyDescent="0.3">
      <c r="A143" s="649" t="s">
        <v>580</v>
      </c>
      <c r="B143" s="650" t="s">
        <v>581</v>
      </c>
      <c r="C143" s="651" t="s">
        <v>590</v>
      </c>
      <c r="D143" s="652" t="s">
        <v>3292</v>
      </c>
      <c r="E143" s="651" t="s">
        <v>6000</v>
      </c>
      <c r="F143" s="652" t="s">
        <v>6001</v>
      </c>
      <c r="G143" s="651" t="s">
        <v>5634</v>
      </c>
      <c r="H143" s="651" t="s">
        <v>5635</v>
      </c>
      <c r="I143" s="653">
        <v>2.0499999999999998</v>
      </c>
      <c r="J143" s="653">
        <v>200</v>
      </c>
      <c r="K143" s="654">
        <v>410.38</v>
      </c>
    </row>
    <row r="144" spans="1:11" ht="14.4" customHeight="1" x14ac:dyDescent="0.3">
      <c r="A144" s="649" t="s">
        <v>580</v>
      </c>
      <c r="B144" s="650" t="s">
        <v>581</v>
      </c>
      <c r="C144" s="651" t="s">
        <v>590</v>
      </c>
      <c r="D144" s="652" t="s">
        <v>3292</v>
      </c>
      <c r="E144" s="651" t="s">
        <v>6000</v>
      </c>
      <c r="F144" s="652" t="s">
        <v>6001</v>
      </c>
      <c r="G144" s="651" t="s">
        <v>5638</v>
      </c>
      <c r="H144" s="651" t="s">
        <v>5639</v>
      </c>
      <c r="I144" s="653">
        <v>0.85499999999999998</v>
      </c>
      <c r="J144" s="653">
        <v>1200</v>
      </c>
      <c r="K144" s="654">
        <v>1038</v>
      </c>
    </row>
    <row r="145" spans="1:11" ht="14.4" customHeight="1" x14ac:dyDescent="0.3">
      <c r="A145" s="649" t="s">
        <v>580</v>
      </c>
      <c r="B145" s="650" t="s">
        <v>581</v>
      </c>
      <c r="C145" s="651" t="s">
        <v>590</v>
      </c>
      <c r="D145" s="652" t="s">
        <v>3292</v>
      </c>
      <c r="E145" s="651" t="s">
        <v>6000</v>
      </c>
      <c r="F145" s="652" t="s">
        <v>6001</v>
      </c>
      <c r="G145" s="651" t="s">
        <v>5640</v>
      </c>
      <c r="H145" s="651" t="s">
        <v>5641</v>
      </c>
      <c r="I145" s="653">
        <v>86.38</v>
      </c>
      <c r="J145" s="653">
        <v>20</v>
      </c>
      <c r="K145" s="654">
        <v>1727.6</v>
      </c>
    </row>
    <row r="146" spans="1:11" ht="14.4" customHeight="1" x14ac:dyDescent="0.3">
      <c r="A146" s="649" t="s">
        <v>580</v>
      </c>
      <c r="B146" s="650" t="s">
        <v>581</v>
      </c>
      <c r="C146" s="651" t="s">
        <v>590</v>
      </c>
      <c r="D146" s="652" t="s">
        <v>3292</v>
      </c>
      <c r="E146" s="651" t="s">
        <v>6000</v>
      </c>
      <c r="F146" s="652" t="s">
        <v>6001</v>
      </c>
      <c r="G146" s="651" t="s">
        <v>5867</v>
      </c>
      <c r="H146" s="651" t="s">
        <v>5868</v>
      </c>
      <c r="I146" s="653">
        <v>10.61</v>
      </c>
      <c r="J146" s="653">
        <v>50</v>
      </c>
      <c r="K146" s="654">
        <v>530.5</v>
      </c>
    </row>
    <row r="147" spans="1:11" ht="14.4" customHeight="1" x14ac:dyDescent="0.3">
      <c r="A147" s="649" t="s">
        <v>580</v>
      </c>
      <c r="B147" s="650" t="s">
        <v>581</v>
      </c>
      <c r="C147" s="651" t="s">
        <v>590</v>
      </c>
      <c r="D147" s="652" t="s">
        <v>3292</v>
      </c>
      <c r="E147" s="651" t="s">
        <v>6000</v>
      </c>
      <c r="F147" s="652" t="s">
        <v>6001</v>
      </c>
      <c r="G147" s="651" t="s">
        <v>5642</v>
      </c>
      <c r="H147" s="651" t="s">
        <v>5643</v>
      </c>
      <c r="I147" s="653">
        <v>5.34</v>
      </c>
      <c r="J147" s="653">
        <v>400</v>
      </c>
      <c r="K147" s="654">
        <v>2134.87</v>
      </c>
    </row>
    <row r="148" spans="1:11" ht="14.4" customHeight="1" x14ac:dyDescent="0.3">
      <c r="A148" s="649" t="s">
        <v>580</v>
      </c>
      <c r="B148" s="650" t="s">
        <v>581</v>
      </c>
      <c r="C148" s="651" t="s">
        <v>590</v>
      </c>
      <c r="D148" s="652" t="s">
        <v>3292</v>
      </c>
      <c r="E148" s="651" t="s">
        <v>6000</v>
      </c>
      <c r="F148" s="652" t="s">
        <v>6001</v>
      </c>
      <c r="G148" s="651" t="s">
        <v>5644</v>
      </c>
      <c r="H148" s="651" t="s">
        <v>5645</v>
      </c>
      <c r="I148" s="653">
        <v>2.74</v>
      </c>
      <c r="J148" s="653">
        <v>50</v>
      </c>
      <c r="K148" s="654">
        <v>136.80000000000001</v>
      </c>
    </row>
    <row r="149" spans="1:11" ht="14.4" customHeight="1" x14ac:dyDescent="0.3">
      <c r="A149" s="649" t="s">
        <v>580</v>
      </c>
      <c r="B149" s="650" t="s">
        <v>581</v>
      </c>
      <c r="C149" s="651" t="s">
        <v>590</v>
      </c>
      <c r="D149" s="652" t="s">
        <v>3292</v>
      </c>
      <c r="E149" s="651" t="s">
        <v>6000</v>
      </c>
      <c r="F149" s="652" t="s">
        <v>6001</v>
      </c>
      <c r="G149" s="651" t="s">
        <v>5869</v>
      </c>
      <c r="H149" s="651" t="s">
        <v>5870</v>
      </c>
      <c r="I149" s="653">
        <v>0.99600000000000011</v>
      </c>
      <c r="J149" s="653">
        <v>240</v>
      </c>
      <c r="K149" s="654">
        <v>239</v>
      </c>
    </row>
    <row r="150" spans="1:11" ht="14.4" customHeight="1" x14ac:dyDescent="0.3">
      <c r="A150" s="649" t="s">
        <v>580</v>
      </c>
      <c r="B150" s="650" t="s">
        <v>581</v>
      </c>
      <c r="C150" s="651" t="s">
        <v>590</v>
      </c>
      <c r="D150" s="652" t="s">
        <v>3292</v>
      </c>
      <c r="E150" s="651" t="s">
        <v>6000</v>
      </c>
      <c r="F150" s="652" t="s">
        <v>6001</v>
      </c>
      <c r="G150" s="651" t="s">
        <v>5650</v>
      </c>
      <c r="H150" s="651" t="s">
        <v>5651</v>
      </c>
      <c r="I150" s="653">
        <v>30.18</v>
      </c>
      <c r="J150" s="653">
        <v>25</v>
      </c>
      <c r="K150" s="654">
        <v>754.5</v>
      </c>
    </row>
    <row r="151" spans="1:11" ht="14.4" customHeight="1" x14ac:dyDescent="0.3">
      <c r="A151" s="649" t="s">
        <v>580</v>
      </c>
      <c r="B151" s="650" t="s">
        <v>581</v>
      </c>
      <c r="C151" s="651" t="s">
        <v>590</v>
      </c>
      <c r="D151" s="652" t="s">
        <v>3292</v>
      </c>
      <c r="E151" s="651" t="s">
        <v>6000</v>
      </c>
      <c r="F151" s="652" t="s">
        <v>6001</v>
      </c>
      <c r="G151" s="651" t="s">
        <v>5652</v>
      </c>
      <c r="H151" s="651" t="s">
        <v>5653</v>
      </c>
      <c r="I151" s="653">
        <v>1.38</v>
      </c>
      <c r="J151" s="653">
        <v>300</v>
      </c>
      <c r="K151" s="654">
        <v>414</v>
      </c>
    </row>
    <row r="152" spans="1:11" ht="14.4" customHeight="1" x14ac:dyDescent="0.3">
      <c r="A152" s="649" t="s">
        <v>580</v>
      </c>
      <c r="B152" s="650" t="s">
        <v>581</v>
      </c>
      <c r="C152" s="651" t="s">
        <v>590</v>
      </c>
      <c r="D152" s="652" t="s">
        <v>3292</v>
      </c>
      <c r="E152" s="651" t="s">
        <v>6000</v>
      </c>
      <c r="F152" s="652" t="s">
        <v>6001</v>
      </c>
      <c r="G152" s="651" t="s">
        <v>5658</v>
      </c>
      <c r="H152" s="651" t="s">
        <v>5659</v>
      </c>
      <c r="I152" s="653">
        <v>0.59666666666666668</v>
      </c>
      <c r="J152" s="653">
        <v>1500</v>
      </c>
      <c r="K152" s="654">
        <v>895</v>
      </c>
    </row>
    <row r="153" spans="1:11" ht="14.4" customHeight="1" x14ac:dyDescent="0.3">
      <c r="A153" s="649" t="s">
        <v>580</v>
      </c>
      <c r="B153" s="650" t="s">
        <v>581</v>
      </c>
      <c r="C153" s="651" t="s">
        <v>590</v>
      </c>
      <c r="D153" s="652" t="s">
        <v>3292</v>
      </c>
      <c r="E153" s="651" t="s">
        <v>6000</v>
      </c>
      <c r="F153" s="652" t="s">
        <v>6001</v>
      </c>
      <c r="G153" s="651" t="s">
        <v>5660</v>
      </c>
      <c r="H153" s="651" t="s">
        <v>5661</v>
      </c>
      <c r="I153" s="653">
        <v>0.44</v>
      </c>
      <c r="J153" s="653">
        <v>900</v>
      </c>
      <c r="K153" s="654">
        <v>396</v>
      </c>
    </row>
    <row r="154" spans="1:11" ht="14.4" customHeight="1" x14ac:dyDescent="0.3">
      <c r="A154" s="649" t="s">
        <v>580</v>
      </c>
      <c r="B154" s="650" t="s">
        <v>581</v>
      </c>
      <c r="C154" s="651" t="s">
        <v>590</v>
      </c>
      <c r="D154" s="652" t="s">
        <v>3292</v>
      </c>
      <c r="E154" s="651" t="s">
        <v>6000</v>
      </c>
      <c r="F154" s="652" t="s">
        <v>6001</v>
      </c>
      <c r="G154" s="651" t="s">
        <v>5662</v>
      </c>
      <c r="H154" s="651" t="s">
        <v>5663</v>
      </c>
      <c r="I154" s="653">
        <v>8.5779999999999994</v>
      </c>
      <c r="J154" s="653">
        <v>96</v>
      </c>
      <c r="K154" s="654">
        <v>823.44</v>
      </c>
    </row>
    <row r="155" spans="1:11" ht="14.4" customHeight="1" x14ac:dyDescent="0.3">
      <c r="A155" s="649" t="s">
        <v>580</v>
      </c>
      <c r="B155" s="650" t="s">
        <v>581</v>
      </c>
      <c r="C155" s="651" t="s">
        <v>590</v>
      </c>
      <c r="D155" s="652" t="s">
        <v>3292</v>
      </c>
      <c r="E155" s="651" t="s">
        <v>6000</v>
      </c>
      <c r="F155" s="652" t="s">
        <v>6001</v>
      </c>
      <c r="G155" s="651" t="s">
        <v>5871</v>
      </c>
      <c r="H155" s="651" t="s">
        <v>5872</v>
      </c>
      <c r="I155" s="653">
        <v>13.02</v>
      </c>
      <c r="J155" s="653">
        <v>10</v>
      </c>
      <c r="K155" s="654">
        <v>130.19999999999999</v>
      </c>
    </row>
    <row r="156" spans="1:11" ht="14.4" customHeight="1" x14ac:dyDescent="0.3">
      <c r="A156" s="649" t="s">
        <v>580</v>
      </c>
      <c r="B156" s="650" t="s">
        <v>581</v>
      </c>
      <c r="C156" s="651" t="s">
        <v>590</v>
      </c>
      <c r="D156" s="652" t="s">
        <v>3292</v>
      </c>
      <c r="E156" s="651" t="s">
        <v>6000</v>
      </c>
      <c r="F156" s="652" t="s">
        <v>6001</v>
      </c>
      <c r="G156" s="651" t="s">
        <v>5664</v>
      </c>
      <c r="H156" s="651" t="s">
        <v>5665</v>
      </c>
      <c r="I156" s="653">
        <v>28.12833333333333</v>
      </c>
      <c r="J156" s="653">
        <v>34</v>
      </c>
      <c r="K156" s="654">
        <v>956.74</v>
      </c>
    </row>
    <row r="157" spans="1:11" ht="14.4" customHeight="1" x14ac:dyDescent="0.3">
      <c r="A157" s="649" t="s">
        <v>580</v>
      </c>
      <c r="B157" s="650" t="s">
        <v>581</v>
      </c>
      <c r="C157" s="651" t="s">
        <v>590</v>
      </c>
      <c r="D157" s="652" t="s">
        <v>3292</v>
      </c>
      <c r="E157" s="651" t="s">
        <v>6000</v>
      </c>
      <c r="F157" s="652" t="s">
        <v>6001</v>
      </c>
      <c r="G157" s="651" t="s">
        <v>5873</v>
      </c>
      <c r="H157" s="651" t="s">
        <v>5874</v>
      </c>
      <c r="I157" s="653">
        <v>1.17</v>
      </c>
      <c r="J157" s="653">
        <v>300</v>
      </c>
      <c r="K157" s="654">
        <v>351</v>
      </c>
    </row>
    <row r="158" spans="1:11" ht="14.4" customHeight="1" x14ac:dyDescent="0.3">
      <c r="A158" s="649" t="s">
        <v>580</v>
      </c>
      <c r="B158" s="650" t="s">
        <v>581</v>
      </c>
      <c r="C158" s="651" t="s">
        <v>590</v>
      </c>
      <c r="D158" s="652" t="s">
        <v>3292</v>
      </c>
      <c r="E158" s="651" t="s">
        <v>6000</v>
      </c>
      <c r="F158" s="652" t="s">
        <v>6001</v>
      </c>
      <c r="G158" s="651" t="s">
        <v>5875</v>
      </c>
      <c r="H158" s="651" t="s">
        <v>5876</v>
      </c>
      <c r="I158" s="653">
        <v>13.155000000000001</v>
      </c>
      <c r="J158" s="653">
        <v>48</v>
      </c>
      <c r="K158" s="654">
        <v>631.29</v>
      </c>
    </row>
    <row r="159" spans="1:11" ht="14.4" customHeight="1" x14ac:dyDescent="0.3">
      <c r="A159" s="649" t="s">
        <v>580</v>
      </c>
      <c r="B159" s="650" t="s">
        <v>581</v>
      </c>
      <c r="C159" s="651" t="s">
        <v>590</v>
      </c>
      <c r="D159" s="652" t="s">
        <v>3292</v>
      </c>
      <c r="E159" s="651" t="s">
        <v>6000</v>
      </c>
      <c r="F159" s="652" t="s">
        <v>6001</v>
      </c>
      <c r="G159" s="651" t="s">
        <v>5877</v>
      </c>
      <c r="H159" s="651" t="s">
        <v>5878</v>
      </c>
      <c r="I159" s="653">
        <v>26.37</v>
      </c>
      <c r="J159" s="653">
        <v>24</v>
      </c>
      <c r="K159" s="654">
        <v>632.87</v>
      </c>
    </row>
    <row r="160" spans="1:11" ht="14.4" customHeight="1" x14ac:dyDescent="0.3">
      <c r="A160" s="649" t="s">
        <v>580</v>
      </c>
      <c r="B160" s="650" t="s">
        <v>581</v>
      </c>
      <c r="C160" s="651" t="s">
        <v>590</v>
      </c>
      <c r="D160" s="652" t="s">
        <v>3292</v>
      </c>
      <c r="E160" s="651" t="s">
        <v>6000</v>
      </c>
      <c r="F160" s="652" t="s">
        <v>6001</v>
      </c>
      <c r="G160" s="651" t="s">
        <v>5879</v>
      </c>
      <c r="H160" s="651" t="s">
        <v>5880</v>
      </c>
      <c r="I160" s="653">
        <v>11.84</v>
      </c>
      <c r="J160" s="653">
        <v>100</v>
      </c>
      <c r="K160" s="654">
        <v>1183.57</v>
      </c>
    </row>
    <row r="161" spans="1:11" ht="14.4" customHeight="1" x14ac:dyDescent="0.3">
      <c r="A161" s="649" t="s">
        <v>580</v>
      </c>
      <c r="B161" s="650" t="s">
        <v>581</v>
      </c>
      <c r="C161" s="651" t="s">
        <v>590</v>
      </c>
      <c r="D161" s="652" t="s">
        <v>3292</v>
      </c>
      <c r="E161" s="651" t="s">
        <v>6000</v>
      </c>
      <c r="F161" s="652" t="s">
        <v>6001</v>
      </c>
      <c r="G161" s="651" t="s">
        <v>5676</v>
      </c>
      <c r="H161" s="651" t="s">
        <v>5677</v>
      </c>
      <c r="I161" s="653">
        <v>1.51</v>
      </c>
      <c r="J161" s="653">
        <v>100</v>
      </c>
      <c r="K161" s="654">
        <v>151</v>
      </c>
    </row>
    <row r="162" spans="1:11" ht="14.4" customHeight="1" x14ac:dyDescent="0.3">
      <c r="A162" s="649" t="s">
        <v>580</v>
      </c>
      <c r="B162" s="650" t="s">
        <v>581</v>
      </c>
      <c r="C162" s="651" t="s">
        <v>590</v>
      </c>
      <c r="D162" s="652" t="s">
        <v>3292</v>
      </c>
      <c r="E162" s="651" t="s">
        <v>6000</v>
      </c>
      <c r="F162" s="652" t="s">
        <v>6001</v>
      </c>
      <c r="G162" s="651" t="s">
        <v>5680</v>
      </c>
      <c r="H162" s="651" t="s">
        <v>5681</v>
      </c>
      <c r="I162" s="653">
        <v>0.91</v>
      </c>
      <c r="J162" s="653">
        <v>500</v>
      </c>
      <c r="K162" s="654">
        <v>455.4</v>
      </c>
    </row>
    <row r="163" spans="1:11" ht="14.4" customHeight="1" x14ac:dyDescent="0.3">
      <c r="A163" s="649" t="s">
        <v>580</v>
      </c>
      <c r="B163" s="650" t="s">
        <v>581</v>
      </c>
      <c r="C163" s="651" t="s">
        <v>590</v>
      </c>
      <c r="D163" s="652" t="s">
        <v>3292</v>
      </c>
      <c r="E163" s="651" t="s">
        <v>6000</v>
      </c>
      <c r="F163" s="652" t="s">
        <v>6001</v>
      </c>
      <c r="G163" s="651" t="s">
        <v>5686</v>
      </c>
      <c r="H163" s="651" t="s">
        <v>5687</v>
      </c>
      <c r="I163" s="653">
        <v>0.31</v>
      </c>
      <c r="J163" s="653">
        <v>200</v>
      </c>
      <c r="K163" s="654">
        <v>62</v>
      </c>
    </row>
    <row r="164" spans="1:11" ht="14.4" customHeight="1" x14ac:dyDescent="0.3">
      <c r="A164" s="649" t="s">
        <v>580</v>
      </c>
      <c r="B164" s="650" t="s">
        <v>581</v>
      </c>
      <c r="C164" s="651" t="s">
        <v>590</v>
      </c>
      <c r="D164" s="652" t="s">
        <v>3292</v>
      </c>
      <c r="E164" s="651" t="s">
        <v>6000</v>
      </c>
      <c r="F164" s="652" t="s">
        <v>6001</v>
      </c>
      <c r="G164" s="651" t="s">
        <v>5690</v>
      </c>
      <c r="H164" s="651" t="s">
        <v>5691</v>
      </c>
      <c r="I164" s="653">
        <v>7.1</v>
      </c>
      <c r="J164" s="653">
        <v>2</v>
      </c>
      <c r="K164" s="654">
        <v>14.2</v>
      </c>
    </row>
    <row r="165" spans="1:11" ht="14.4" customHeight="1" x14ac:dyDescent="0.3">
      <c r="A165" s="649" t="s">
        <v>580</v>
      </c>
      <c r="B165" s="650" t="s">
        <v>581</v>
      </c>
      <c r="C165" s="651" t="s">
        <v>590</v>
      </c>
      <c r="D165" s="652" t="s">
        <v>3292</v>
      </c>
      <c r="E165" s="651" t="s">
        <v>6000</v>
      </c>
      <c r="F165" s="652" t="s">
        <v>6001</v>
      </c>
      <c r="G165" s="651" t="s">
        <v>5881</v>
      </c>
      <c r="H165" s="651" t="s">
        <v>5882</v>
      </c>
      <c r="I165" s="653">
        <v>5.28</v>
      </c>
      <c r="J165" s="653">
        <v>10</v>
      </c>
      <c r="K165" s="654">
        <v>52.8</v>
      </c>
    </row>
    <row r="166" spans="1:11" ht="14.4" customHeight="1" x14ac:dyDescent="0.3">
      <c r="A166" s="649" t="s">
        <v>580</v>
      </c>
      <c r="B166" s="650" t="s">
        <v>581</v>
      </c>
      <c r="C166" s="651" t="s">
        <v>590</v>
      </c>
      <c r="D166" s="652" t="s">
        <v>3292</v>
      </c>
      <c r="E166" s="651" t="s">
        <v>6002</v>
      </c>
      <c r="F166" s="652" t="s">
        <v>6003</v>
      </c>
      <c r="G166" s="651" t="s">
        <v>5702</v>
      </c>
      <c r="H166" s="651" t="s">
        <v>5703</v>
      </c>
      <c r="I166" s="653">
        <v>3.51</v>
      </c>
      <c r="J166" s="653">
        <v>30</v>
      </c>
      <c r="K166" s="654">
        <v>105.3</v>
      </c>
    </row>
    <row r="167" spans="1:11" ht="14.4" customHeight="1" x14ac:dyDescent="0.3">
      <c r="A167" s="649" t="s">
        <v>580</v>
      </c>
      <c r="B167" s="650" t="s">
        <v>581</v>
      </c>
      <c r="C167" s="651" t="s">
        <v>590</v>
      </c>
      <c r="D167" s="652" t="s">
        <v>3292</v>
      </c>
      <c r="E167" s="651" t="s">
        <v>6002</v>
      </c>
      <c r="F167" s="652" t="s">
        <v>6003</v>
      </c>
      <c r="G167" s="651" t="s">
        <v>5704</v>
      </c>
      <c r="H167" s="651" t="s">
        <v>5705</v>
      </c>
      <c r="I167" s="653">
        <v>15.92</v>
      </c>
      <c r="J167" s="653">
        <v>350</v>
      </c>
      <c r="K167" s="654">
        <v>5572</v>
      </c>
    </row>
    <row r="168" spans="1:11" ht="14.4" customHeight="1" x14ac:dyDescent="0.3">
      <c r="A168" s="649" t="s">
        <v>580</v>
      </c>
      <c r="B168" s="650" t="s">
        <v>581</v>
      </c>
      <c r="C168" s="651" t="s">
        <v>590</v>
      </c>
      <c r="D168" s="652" t="s">
        <v>3292</v>
      </c>
      <c r="E168" s="651" t="s">
        <v>6002</v>
      </c>
      <c r="F168" s="652" t="s">
        <v>6003</v>
      </c>
      <c r="G168" s="651" t="s">
        <v>5708</v>
      </c>
      <c r="H168" s="651" t="s">
        <v>5709</v>
      </c>
      <c r="I168" s="653">
        <v>0.95285714285714285</v>
      </c>
      <c r="J168" s="653">
        <v>5300</v>
      </c>
      <c r="K168" s="654">
        <v>5089</v>
      </c>
    </row>
    <row r="169" spans="1:11" ht="14.4" customHeight="1" x14ac:dyDescent="0.3">
      <c r="A169" s="649" t="s">
        <v>580</v>
      </c>
      <c r="B169" s="650" t="s">
        <v>581</v>
      </c>
      <c r="C169" s="651" t="s">
        <v>590</v>
      </c>
      <c r="D169" s="652" t="s">
        <v>3292</v>
      </c>
      <c r="E169" s="651" t="s">
        <v>6002</v>
      </c>
      <c r="F169" s="652" t="s">
        <v>6003</v>
      </c>
      <c r="G169" s="651" t="s">
        <v>5710</v>
      </c>
      <c r="H169" s="651" t="s">
        <v>5711</v>
      </c>
      <c r="I169" s="653">
        <v>1.43</v>
      </c>
      <c r="J169" s="653">
        <v>300</v>
      </c>
      <c r="K169" s="654">
        <v>429</v>
      </c>
    </row>
    <row r="170" spans="1:11" ht="14.4" customHeight="1" x14ac:dyDescent="0.3">
      <c r="A170" s="649" t="s">
        <v>580</v>
      </c>
      <c r="B170" s="650" t="s">
        <v>581</v>
      </c>
      <c r="C170" s="651" t="s">
        <v>590</v>
      </c>
      <c r="D170" s="652" t="s">
        <v>3292</v>
      </c>
      <c r="E170" s="651" t="s">
        <v>6002</v>
      </c>
      <c r="F170" s="652" t="s">
        <v>6003</v>
      </c>
      <c r="G170" s="651" t="s">
        <v>5712</v>
      </c>
      <c r="H170" s="651" t="s">
        <v>5713</v>
      </c>
      <c r="I170" s="653">
        <v>0.42599999999999999</v>
      </c>
      <c r="J170" s="653">
        <v>2200</v>
      </c>
      <c r="K170" s="654">
        <v>944</v>
      </c>
    </row>
    <row r="171" spans="1:11" ht="14.4" customHeight="1" x14ac:dyDescent="0.3">
      <c r="A171" s="649" t="s">
        <v>580</v>
      </c>
      <c r="B171" s="650" t="s">
        <v>581</v>
      </c>
      <c r="C171" s="651" t="s">
        <v>590</v>
      </c>
      <c r="D171" s="652" t="s">
        <v>3292</v>
      </c>
      <c r="E171" s="651" t="s">
        <v>6002</v>
      </c>
      <c r="F171" s="652" t="s">
        <v>6003</v>
      </c>
      <c r="G171" s="651" t="s">
        <v>5714</v>
      </c>
      <c r="H171" s="651" t="s">
        <v>5715</v>
      </c>
      <c r="I171" s="653">
        <v>0.61142857142857132</v>
      </c>
      <c r="J171" s="653">
        <v>3500</v>
      </c>
      <c r="K171" s="654">
        <v>2172</v>
      </c>
    </row>
    <row r="172" spans="1:11" ht="14.4" customHeight="1" x14ac:dyDescent="0.3">
      <c r="A172" s="649" t="s">
        <v>580</v>
      </c>
      <c r="B172" s="650" t="s">
        <v>581</v>
      </c>
      <c r="C172" s="651" t="s">
        <v>590</v>
      </c>
      <c r="D172" s="652" t="s">
        <v>3292</v>
      </c>
      <c r="E172" s="651" t="s">
        <v>6002</v>
      </c>
      <c r="F172" s="652" t="s">
        <v>6003</v>
      </c>
      <c r="G172" s="651" t="s">
        <v>5716</v>
      </c>
      <c r="H172" s="651" t="s">
        <v>5883</v>
      </c>
      <c r="I172" s="653">
        <v>22.53</v>
      </c>
      <c r="J172" s="653">
        <v>3</v>
      </c>
      <c r="K172" s="654">
        <v>67.59</v>
      </c>
    </row>
    <row r="173" spans="1:11" ht="14.4" customHeight="1" x14ac:dyDescent="0.3">
      <c r="A173" s="649" t="s">
        <v>580</v>
      </c>
      <c r="B173" s="650" t="s">
        <v>581</v>
      </c>
      <c r="C173" s="651" t="s">
        <v>590</v>
      </c>
      <c r="D173" s="652" t="s">
        <v>3292</v>
      </c>
      <c r="E173" s="651" t="s">
        <v>6002</v>
      </c>
      <c r="F173" s="652" t="s">
        <v>6003</v>
      </c>
      <c r="G173" s="651" t="s">
        <v>5716</v>
      </c>
      <c r="H173" s="651" t="s">
        <v>5717</v>
      </c>
      <c r="I173" s="653">
        <v>22.53</v>
      </c>
      <c r="J173" s="653">
        <v>20</v>
      </c>
      <c r="K173" s="654">
        <v>450.6</v>
      </c>
    </row>
    <row r="174" spans="1:11" ht="14.4" customHeight="1" x14ac:dyDescent="0.3">
      <c r="A174" s="649" t="s">
        <v>580</v>
      </c>
      <c r="B174" s="650" t="s">
        <v>581</v>
      </c>
      <c r="C174" s="651" t="s">
        <v>590</v>
      </c>
      <c r="D174" s="652" t="s">
        <v>3292</v>
      </c>
      <c r="E174" s="651" t="s">
        <v>6002</v>
      </c>
      <c r="F174" s="652" t="s">
        <v>6003</v>
      </c>
      <c r="G174" s="651" t="s">
        <v>5884</v>
      </c>
      <c r="H174" s="651" t="s">
        <v>5885</v>
      </c>
      <c r="I174" s="653">
        <v>6.19</v>
      </c>
      <c r="J174" s="653">
        <v>20</v>
      </c>
      <c r="K174" s="654">
        <v>123.8</v>
      </c>
    </row>
    <row r="175" spans="1:11" ht="14.4" customHeight="1" x14ac:dyDescent="0.3">
      <c r="A175" s="649" t="s">
        <v>580</v>
      </c>
      <c r="B175" s="650" t="s">
        <v>581</v>
      </c>
      <c r="C175" s="651" t="s">
        <v>590</v>
      </c>
      <c r="D175" s="652" t="s">
        <v>3292</v>
      </c>
      <c r="E175" s="651" t="s">
        <v>6002</v>
      </c>
      <c r="F175" s="652" t="s">
        <v>6003</v>
      </c>
      <c r="G175" s="651" t="s">
        <v>5718</v>
      </c>
      <c r="H175" s="651" t="s">
        <v>5719</v>
      </c>
      <c r="I175" s="653">
        <v>6.14</v>
      </c>
      <c r="J175" s="653">
        <v>5</v>
      </c>
      <c r="K175" s="654">
        <v>30.7</v>
      </c>
    </row>
    <row r="176" spans="1:11" ht="14.4" customHeight="1" x14ac:dyDescent="0.3">
      <c r="A176" s="649" t="s">
        <v>580</v>
      </c>
      <c r="B176" s="650" t="s">
        <v>581</v>
      </c>
      <c r="C176" s="651" t="s">
        <v>590</v>
      </c>
      <c r="D176" s="652" t="s">
        <v>3292</v>
      </c>
      <c r="E176" s="651" t="s">
        <v>6002</v>
      </c>
      <c r="F176" s="652" t="s">
        <v>6003</v>
      </c>
      <c r="G176" s="651" t="s">
        <v>5723</v>
      </c>
      <c r="H176" s="651" t="s">
        <v>5724</v>
      </c>
      <c r="I176" s="653">
        <v>2.36</v>
      </c>
      <c r="J176" s="653">
        <v>450</v>
      </c>
      <c r="K176" s="654">
        <v>1062</v>
      </c>
    </row>
    <row r="177" spans="1:11" ht="14.4" customHeight="1" x14ac:dyDescent="0.3">
      <c r="A177" s="649" t="s">
        <v>580</v>
      </c>
      <c r="B177" s="650" t="s">
        <v>581</v>
      </c>
      <c r="C177" s="651" t="s">
        <v>590</v>
      </c>
      <c r="D177" s="652" t="s">
        <v>3292</v>
      </c>
      <c r="E177" s="651" t="s">
        <v>6002</v>
      </c>
      <c r="F177" s="652" t="s">
        <v>6003</v>
      </c>
      <c r="G177" s="651" t="s">
        <v>5725</v>
      </c>
      <c r="H177" s="651" t="s">
        <v>5726</v>
      </c>
      <c r="I177" s="653">
        <v>17.97</v>
      </c>
      <c r="J177" s="653">
        <v>10</v>
      </c>
      <c r="K177" s="654">
        <v>179.7</v>
      </c>
    </row>
    <row r="178" spans="1:11" ht="14.4" customHeight="1" x14ac:dyDescent="0.3">
      <c r="A178" s="649" t="s">
        <v>580</v>
      </c>
      <c r="B178" s="650" t="s">
        <v>581</v>
      </c>
      <c r="C178" s="651" t="s">
        <v>590</v>
      </c>
      <c r="D178" s="652" t="s">
        <v>3292</v>
      </c>
      <c r="E178" s="651" t="s">
        <v>6002</v>
      </c>
      <c r="F178" s="652" t="s">
        <v>6003</v>
      </c>
      <c r="G178" s="651" t="s">
        <v>5730</v>
      </c>
      <c r="H178" s="651" t="s">
        <v>5731</v>
      </c>
      <c r="I178" s="653">
        <v>5.56</v>
      </c>
      <c r="J178" s="653">
        <v>110</v>
      </c>
      <c r="K178" s="654">
        <v>611.6</v>
      </c>
    </row>
    <row r="179" spans="1:11" ht="14.4" customHeight="1" x14ac:dyDescent="0.3">
      <c r="A179" s="649" t="s">
        <v>580</v>
      </c>
      <c r="B179" s="650" t="s">
        <v>581</v>
      </c>
      <c r="C179" s="651" t="s">
        <v>590</v>
      </c>
      <c r="D179" s="652" t="s">
        <v>3292</v>
      </c>
      <c r="E179" s="651" t="s">
        <v>6002</v>
      </c>
      <c r="F179" s="652" t="s">
        <v>6003</v>
      </c>
      <c r="G179" s="651" t="s">
        <v>5886</v>
      </c>
      <c r="H179" s="651" t="s">
        <v>5887</v>
      </c>
      <c r="I179" s="653">
        <v>2.33</v>
      </c>
      <c r="J179" s="653">
        <v>200</v>
      </c>
      <c r="K179" s="654">
        <v>466</v>
      </c>
    </row>
    <row r="180" spans="1:11" ht="14.4" customHeight="1" x14ac:dyDescent="0.3">
      <c r="A180" s="649" t="s">
        <v>580</v>
      </c>
      <c r="B180" s="650" t="s">
        <v>581</v>
      </c>
      <c r="C180" s="651" t="s">
        <v>590</v>
      </c>
      <c r="D180" s="652" t="s">
        <v>3292</v>
      </c>
      <c r="E180" s="651" t="s">
        <v>6002</v>
      </c>
      <c r="F180" s="652" t="s">
        <v>6003</v>
      </c>
      <c r="G180" s="651" t="s">
        <v>5888</v>
      </c>
      <c r="H180" s="651" t="s">
        <v>5889</v>
      </c>
      <c r="I180" s="653">
        <v>195.14</v>
      </c>
      <c r="J180" s="653">
        <v>1</v>
      </c>
      <c r="K180" s="654">
        <v>195.14</v>
      </c>
    </row>
    <row r="181" spans="1:11" ht="14.4" customHeight="1" x14ac:dyDescent="0.3">
      <c r="A181" s="649" t="s">
        <v>580</v>
      </c>
      <c r="B181" s="650" t="s">
        <v>581</v>
      </c>
      <c r="C181" s="651" t="s">
        <v>590</v>
      </c>
      <c r="D181" s="652" t="s">
        <v>3292</v>
      </c>
      <c r="E181" s="651" t="s">
        <v>6002</v>
      </c>
      <c r="F181" s="652" t="s">
        <v>6003</v>
      </c>
      <c r="G181" s="651" t="s">
        <v>5732</v>
      </c>
      <c r="H181" s="651" t="s">
        <v>5733</v>
      </c>
      <c r="I181" s="653">
        <v>2.38</v>
      </c>
      <c r="J181" s="653">
        <v>50</v>
      </c>
      <c r="K181" s="654">
        <v>119</v>
      </c>
    </row>
    <row r="182" spans="1:11" ht="14.4" customHeight="1" x14ac:dyDescent="0.3">
      <c r="A182" s="649" t="s">
        <v>580</v>
      </c>
      <c r="B182" s="650" t="s">
        <v>581</v>
      </c>
      <c r="C182" s="651" t="s">
        <v>590</v>
      </c>
      <c r="D182" s="652" t="s">
        <v>3292</v>
      </c>
      <c r="E182" s="651" t="s">
        <v>6002</v>
      </c>
      <c r="F182" s="652" t="s">
        <v>6003</v>
      </c>
      <c r="G182" s="651" t="s">
        <v>5890</v>
      </c>
      <c r="H182" s="651" t="s">
        <v>5891</v>
      </c>
      <c r="I182" s="653">
        <v>1.8660000000000001</v>
      </c>
      <c r="J182" s="653">
        <v>901</v>
      </c>
      <c r="K182" s="654">
        <v>1675.9</v>
      </c>
    </row>
    <row r="183" spans="1:11" ht="14.4" customHeight="1" x14ac:dyDescent="0.3">
      <c r="A183" s="649" t="s">
        <v>580</v>
      </c>
      <c r="B183" s="650" t="s">
        <v>581</v>
      </c>
      <c r="C183" s="651" t="s">
        <v>590</v>
      </c>
      <c r="D183" s="652" t="s">
        <v>3292</v>
      </c>
      <c r="E183" s="651" t="s">
        <v>6002</v>
      </c>
      <c r="F183" s="652" t="s">
        <v>6003</v>
      </c>
      <c r="G183" s="651" t="s">
        <v>5734</v>
      </c>
      <c r="H183" s="651" t="s">
        <v>5735</v>
      </c>
      <c r="I183" s="653">
        <v>1.7949999999999999</v>
      </c>
      <c r="J183" s="653">
        <v>100</v>
      </c>
      <c r="K183" s="654">
        <v>179.5</v>
      </c>
    </row>
    <row r="184" spans="1:11" ht="14.4" customHeight="1" x14ac:dyDescent="0.3">
      <c r="A184" s="649" t="s">
        <v>580</v>
      </c>
      <c r="B184" s="650" t="s">
        <v>581</v>
      </c>
      <c r="C184" s="651" t="s">
        <v>590</v>
      </c>
      <c r="D184" s="652" t="s">
        <v>3292</v>
      </c>
      <c r="E184" s="651" t="s">
        <v>6002</v>
      </c>
      <c r="F184" s="652" t="s">
        <v>6003</v>
      </c>
      <c r="G184" s="651" t="s">
        <v>5736</v>
      </c>
      <c r="H184" s="651" t="s">
        <v>5737</v>
      </c>
      <c r="I184" s="653">
        <v>2.9037500000000001</v>
      </c>
      <c r="J184" s="653">
        <v>1800</v>
      </c>
      <c r="K184" s="654">
        <v>5246</v>
      </c>
    </row>
    <row r="185" spans="1:11" ht="14.4" customHeight="1" x14ac:dyDescent="0.3">
      <c r="A185" s="649" t="s">
        <v>580</v>
      </c>
      <c r="B185" s="650" t="s">
        <v>581</v>
      </c>
      <c r="C185" s="651" t="s">
        <v>590</v>
      </c>
      <c r="D185" s="652" t="s">
        <v>3292</v>
      </c>
      <c r="E185" s="651" t="s">
        <v>6002</v>
      </c>
      <c r="F185" s="652" t="s">
        <v>6003</v>
      </c>
      <c r="G185" s="651" t="s">
        <v>5738</v>
      </c>
      <c r="H185" s="651" t="s">
        <v>5739</v>
      </c>
      <c r="I185" s="653">
        <v>1.76</v>
      </c>
      <c r="J185" s="653">
        <v>100</v>
      </c>
      <c r="K185" s="654">
        <v>176</v>
      </c>
    </row>
    <row r="186" spans="1:11" ht="14.4" customHeight="1" x14ac:dyDescent="0.3">
      <c r="A186" s="649" t="s">
        <v>580</v>
      </c>
      <c r="B186" s="650" t="s">
        <v>581</v>
      </c>
      <c r="C186" s="651" t="s">
        <v>590</v>
      </c>
      <c r="D186" s="652" t="s">
        <v>3292</v>
      </c>
      <c r="E186" s="651" t="s">
        <v>6002</v>
      </c>
      <c r="F186" s="652" t="s">
        <v>6003</v>
      </c>
      <c r="G186" s="651" t="s">
        <v>5892</v>
      </c>
      <c r="H186" s="651" t="s">
        <v>5893</v>
      </c>
      <c r="I186" s="653">
        <v>2.44</v>
      </c>
      <c r="J186" s="653">
        <v>50</v>
      </c>
      <c r="K186" s="654">
        <v>122</v>
      </c>
    </row>
    <row r="187" spans="1:11" ht="14.4" customHeight="1" x14ac:dyDescent="0.3">
      <c r="A187" s="649" t="s">
        <v>580</v>
      </c>
      <c r="B187" s="650" t="s">
        <v>581</v>
      </c>
      <c r="C187" s="651" t="s">
        <v>590</v>
      </c>
      <c r="D187" s="652" t="s">
        <v>3292</v>
      </c>
      <c r="E187" s="651" t="s">
        <v>6002</v>
      </c>
      <c r="F187" s="652" t="s">
        <v>6003</v>
      </c>
      <c r="G187" s="651" t="s">
        <v>5740</v>
      </c>
      <c r="H187" s="651" t="s">
        <v>5741</v>
      </c>
      <c r="I187" s="653">
        <v>4.8166666666666664</v>
      </c>
      <c r="J187" s="653">
        <v>250</v>
      </c>
      <c r="K187" s="654">
        <v>1204</v>
      </c>
    </row>
    <row r="188" spans="1:11" ht="14.4" customHeight="1" x14ac:dyDescent="0.3">
      <c r="A188" s="649" t="s">
        <v>580</v>
      </c>
      <c r="B188" s="650" t="s">
        <v>581</v>
      </c>
      <c r="C188" s="651" t="s">
        <v>590</v>
      </c>
      <c r="D188" s="652" t="s">
        <v>3292</v>
      </c>
      <c r="E188" s="651" t="s">
        <v>6002</v>
      </c>
      <c r="F188" s="652" t="s">
        <v>6003</v>
      </c>
      <c r="G188" s="651" t="s">
        <v>5742</v>
      </c>
      <c r="H188" s="651" t="s">
        <v>5743</v>
      </c>
      <c r="I188" s="653">
        <v>1.4999999999999999E-2</v>
      </c>
      <c r="J188" s="653">
        <v>1600</v>
      </c>
      <c r="K188" s="654">
        <v>25</v>
      </c>
    </row>
    <row r="189" spans="1:11" ht="14.4" customHeight="1" x14ac:dyDescent="0.3">
      <c r="A189" s="649" t="s">
        <v>580</v>
      </c>
      <c r="B189" s="650" t="s">
        <v>581</v>
      </c>
      <c r="C189" s="651" t="s">
        <v>590</v>
      </c>
      <c r="D189" s="652" t="s">
        <v>3292</v>
      </c>
      <c r="E189" s="651" t="s">
        <v>6002</v>
      </c>
      <c r="F189" s="652" t="s">
        <v>6003</v>
      </c>
      <c r="G189" s="651" t="s">
        <v>5894</v>
      </c>
      <c r="H189" s="651" t="s">
        <v>5895</v>
      </c>
      <c r="I189" s="653">
        <v>2.1074999999999999</v>
      </c>
      <c r="J189" s="653">
        <v>350</v>
      </c>
      <c r="K189" s="654">
        <v>736</v>
      </c>
    </row>
    <row r="190" spans="1:11" ht="14.4" customHeight="1" x14ac:dyDescent="0.3">
      <c r="A190" s="649" t="s">
        <v>580</v>
      </c>
      <c r="B190" s="650" t="s">
        <v>581</v>
      </c>
      <c r="C190" s="651" t="s">
        <v>590</v>
      </c>
      <c r="D190" s="652" t="s">
        <v>3292</v>
      </c>
      <c r="E190" s="651" t="s">
        <v>6002</v>
      </c>
      <c r="F190" s="652" t="s">
        <v>6003</v>
      </c>
      <c r="G190" s="651" t="s">
        <v>5896</v>
      </c>
      <c r="H190" s="651" t="s">
        <v>5897</v>
      </c>
      <c r="I190" s="653">
        <v>2.41</v>
      </c>
      <c r="J190" s="653">
        <v>50</v>
      </c>
      <c r="K190" s="654">
        <v>120.5</v>
      </c>
    </row>
    <row r="191" spans="1:11" ht="14.4" customHeight="1" x14ac:dyDescent="0.3">
      <c r="A191" s="649" t="s">
        <v>580</v>
      </c>
      <c r="B191" s="650" t="s">
        <v>581</v>
      </c>
      <c r="C191" s="651" t="s">
        <v>590</v>
      </c>
      <c r="D191" s="652" t="s">
        <v>3292</v>
      </c>
      <c r="E191" s="651" t="s">
        <v>6002</v>
      </c>
      <c r="F191" s="652" t="s">
        <v>6003</v>
      </c>
      <c r="G191" s="651" t="s">
        <v>5748</v>
      </c>
      <c r="H191" s="651" t="s">
        <v>5749</v>
      </c>
      <c r="I191" s="653">
        <v>2.1766666666666663</v>
      </c>
      <c r="J191" s="653">
        <v>450</v>
      </c>
      <c r="K191" s="654">
        <v>980</v>
      </c>
    </row>
    <row r="192" spans="1:11" ht="14.4" customHeight="1" x14ac:dyDescent="0.3">
      <c r="A192" s="649" t="s">
        <v>580</v>
      </c>
      <c r="B192" s="650" t="s">
        <v>581</v>
      </c>
      <c r="C192" s="651" t="s">
        <v>590</v>
      </c>
      <c r="D192" s="652" t="s">
        <v>3292</v>
      </c>
      <c r="E192" s="651" t="s">
        <v>6002</v>
      </c>
      <c r="F192" s="652" t="s">
        <v>6003</v>
      </c>
      <c r="G192" s="651" t="s">
        <v>5898</v>
      </c>
      <c r="H192" s="651" t="s">
        <v>5899</v>
      </c>
      <c r="I192" s="653">
        <v>29.9</v>
      </c>
      <c r="J192" s="653">
        <v>5</v>
      </c>
      <c r="K192" s="654">
        <v>149.5</v>
      </c>
    </row>
    <row r="193" spans="1:11" ht="14.4" customHeight="1" x14ac:dyDescent="0.3">
      <c r="A193" s="649" t="s">
        <v>580</v>
      </c>
      <c r="B193" s="650" t="s">
        <v>581</v>
      </c>
      <c r="C193" s="651" t="s">
        <v>590</v>
      </c>
      <c r="D193" s="652" t="s">
        <v>3292</v>
      </c>
      <c r="E193" s="651" t="s">
        <v>6002</v>
      </c>
      <c r="F193" s="652" t="s">
        <v>6003</v>
      </c>
      <c r="G193" s="651" t="s">
        <v>5752</v>
      </c>
      <c r="H193" s="651" t="s">
        <v>5753</v>
      </c>
      <c r="I193" s="653">
        <v>5.9325000000000001</v>
      </c>
      <c r="J193" s="653">
        <v>50</v>
      </c>
      <c r="K193" s="654">
        <v>297.8</v>
      </c>
    </row>
    <row r="194" spans="1:11" ht="14.4" customHeight="1" x14ac:dyDescent="0.3">
      <c r="A194" s="649" t="s">
        <v>580</v>
      </c>
      <c r="B194" s="650" t="s">
        <v>581</v>
      </c>
      <c r="C194" s="651" t="s">
        <v>590</v>
      </c>
      <c r="D194" s="652" t="s">
        <v>3292</v>
      </c>
      <c r="E194" s="651" t="s">
        <v>6002</v>
      </c>
      <c r="F194" s="652" t="s">
        <v>6003</v>
      </c>
      <c r="G194" s="651" t="s">
        <v>5900</v>
      </c>
      <c r="H194" s="651" t="s">
        <v>5901</v>
      </c>
      <c r="I194" s="653">
        <v>2.9</v>
      </c>
      <c r="J194" s="653">
        <v>20</v>
      </c>
      <c r="K194" s="654">
        <v>58</v>
      </c>
    </row>
    <row r="195" spans="1:11" ht="14.4" customHeight="1" x14ac:dyDescent="0.3">
      <c r="A195" s="649" t="s">
        <v>580</v>
      </c>
      <c r="B195" s="650" t="s">
        <v>581</v>
      </c>
      <c r="C195" s="651" t="s">
        <v>590</v>
      </c>
      <c r="D195" s="652" t="s">
        <v>3292</v>
      </c>
      <c r="E195" s="651" t="s">
        <v>6002</v>
      </c>
      <c r="F195" s="652" t="s">
        <v>6003</v>
      </c>
      <c r="G195" s="651" t="s">
        <v>5754</v>
      </c>
      <c r="H195" s="651" t="s">
        <v>5755</v>
      </c>
      <c r="I195" s="653">
        <v>5.13</v>
      </c>
      <c r="J195" s="653">
        <v>1760</v>
      </c>
      <c r="K195" s="654">
        <v>9028.7999999999993</v>
      </c>
    </row>
    <row r="196" spans="1:11" ht="14.4" customHeight="1" x14ac:dyDescent="0.3">
      <c r="A196" s="649" t="s">
        <v>580</v>
      </c>
      <c r="B196" s="650" t="s">
        <v>581</v>
      </c>
      <c r="C196" s="651" t="s">
        <v>590</v>
      </c>
      <c r="D196" s="652" t="s">
        <v>3292</v>
      </c>
      <c r="E196" s="651" t="s">
        <v>6002</v>
      </c>
      <c r="F196" s="652" t="s">
        <v>6003</v>
      </c>
      <c r="G196" s="651" t="s">
        <v>5902</v>
      </c>
      <c r="H196" s="651" t="s">
        <v>5903</v>
      </c>
      <c r="I196" s="653">
        <v>7.9450000000000003</v>
      </c>
      <c r="J196" s="653">
        <v>120</v>
      </c>
      <c r="K196" s="654">
        <v>953.6</v>
      </c>
    </row>
    <row r="197" spans="1:11" ht="14.4" customHeight="1" x14ac:dyDescent="0.3">
      <c r="A197" s="649" t="s">
        <v>580</v>
      </c>
      <c r="B197" s="650" t="s">
        <v>581</v>
      </c>
      <c r="C197" s="651" t="s">
        <v>590</v>
      </c>
      <c r="D197" s="652" t="s">
        <v>3292</v>
      </c>
      <c r="E197" s="651" t="s">
        <v>6002</v>
      </c>
      <c r="F197" s="652" t="s">
        <v>6003</v>
      </c>
      <c r="G197" s="651" t="s">
        <v>5756</v>
      </c>
      <c r="H197" s="651" t="s">
        <v>5757</v>
      </c>
      <c r="I197" s="653">
        <v>17.98</v>
      </c>
      <c r="J197" s="653">
        <v>800</v>
      </c>
      <c r="K197" s="654">
        <v>14384</v>
      </c>
    </row>
    <row r="198" spans="1:11" ht="14.4" customHeight="1" x14ac:dyDescent="0.3">
      <c r="A198" s="649" t="s">
        <v>580</v>
      </c>
      <c r="B198" s="650" t="s">
        <v>581</v>
      </c>
      <c r="C198" s="651" t="s">
        <v>590</v>
      </c>
      <c r="D198" s="652" t="s">
        <v>3292</v>
      </c>
      <c r="E198" s="651" t="s">
        <v>6002</v>
      </c>
      <c r="F198" s="652" t="s">
        <v>6003</v>
      </c>
      <c r="G198" s="651" t="s">
        <v>5760</v>
      </c>
      <c r="H198" s="651" t="s">
        <v>5761</v>
      </c>
      <c r="I198" s="653">
        <v>15.006666666666668</v>
      </c>
      <c r="J198" s="653">
        <v>190</v>
      </c>
      <c r="K198" s="654">
        <v>2851.3</v>
      </c>
    </row>
    <row r="199" spans="1:11" ht="14.4" customHeight="1" x14ac:dyDescent="0.3">
      <c r="A199" s="649" t="s">
        <v>580</v>
      </c>
      <c r="B199" s="650" t="s">
        <v>581</v>
      </c>
      <c r="C199" s="651" t="s">
        <v>590</v>
      </c>
      <c r="D199" s="652" t="s">
        <v>3292</v>
      </c>
      <c r="E199" s="651" t="s">
        <v>6002</v>
      </c>
      <c r="F199" s="652" t="s">
        <v>6003</v>
      </c>
      <c r="G199" s="651" t="s">
        <v>5904</v>
      </c>
      <c r="H199" s="651" t="s">
        <v>5905</v>
      </c>
      <c r="I199" s="653">
        <v>17.98</v>
      </c>
      <c r="J199" s="653">
        <v>50</v>
      </c>
      <c r="K199" s="654">
        <v>899.03</v>
      </c>
    </row>
    <row r="200" spans="1:11" ht="14.4" customHeight="1" x14ac:dyDescent="0.3">
      <c r="A200" s="649" t="s">
        <v>580</v>
      </c>
      <c r="B200" s="650" t="s">
        <v>581</v>
      </c>
      <c r="C200" s="651" t="s">
        <v>590</v>
      </c>
      <c r="D200" s="652" t="s">
        <v>3292</v>
      </c>
      <c r="E200" s="651" t="s">
        <v>6002</v>
      </c>
      <c r="F200" s="652" t="s">
        <v>6003</v>
      </c>
      <c r="G200" s="651" t="s">
        <v>5762</v>
      </c>
      <c r="H200" s="651" t="s">
        <v>5763</v>
      </c>
      <c r="I200" s="653">
        <v>12.103333333333333</v>
      </c>
      <c r="J200" s="653">
        <v>190</v>
      </c>
      <c r="K200" s="654">
        <v>2299.6</v>
      </c>
    </row>
    <row r="201" spans="1:11" ht="14.4" customHeight="1" x14ac:dyDescent="0.3">
      <c r="A201" s="649" t="s">
        <v>580</v>
      </c>
      <c r="B201" s="650" t="s">
        <v>581</v>
      </c>
      <c r="C201" s="651" t="s">
        <v>590</v>
      </c>
      <c r="D201" s="652" t="s">
        <v>3292</v>
      </c>
      <c r="E201" s="651" t="s">
        <v>6002</v>
      </c>
      <c r="F201" s="652" t="s">
        <v>6003</v>
      </c>
      <c r="G201" s="651" t="s">
        <v>5766</v>
      </c>
      <c r="H201" s="651" t="s">
        <v>5767</v>
      </c>
      <c r="I201" s="653">
        <v>2.8633333333333333</v>
      </c>
      <c r="J201" s="653">
        <v>550</v>
      </c>
      <c r="K201" s="654">
        <v>1576</v>
      </c>
    </row>
    <row r="202" spans="1:11" ht="14.4" customHeight="1" x14ac:dyDescent="0.3">
      <c r="A202" s="649" t="s">
        <v>580</v>
      </c>
      <c r="B202" s="650" t="s">
        <v>581</v>
      </c>
      <c r="C202" s="651" t="s">
        <v>590</v>
      </c>
      <c r="D202" s="652" t="s">
        <v>3292</v>
      </c>
      <c r="E202" s="651" t="s">
        <v>6002</v>
      </c>
      <c r="F202" s="652" t="s">
        <v>6003</v>
      </c>
      <c r="G202" s="651" t="s">
        <v>5766</v>
      </c>
      <c r="H202" s="651" t="s">
        <v>5768</v>
      </c>
      <c r="I202" s="653">
        <v>2.94</v>
      </c>
      <c r="J202" s="653">
        <v>650</v>
      </c>
      <c r="K202" s="654">
        <v>1911</v>
      </c>
    </row>
    <row r="203" spans="1:11" ht="14.4" customHeight="1" x14ac:dyDescent="0.3">
      <c r="A203" s="649" t="s">
        <v>580</v>
      </c>
      <c r="B203" s="650" t="s">
        <v>581</v>
      </c>
      <c r="C203" s="651" t="s">
        <v>590</v>
      </c>
      <c r="D203" s="652" t="s">
        <v>3292</v>
      </c>
      <c r="E203" s="651" t="s">
        <v>6002</v>
      </c>
      <c r="F203" s="652" t="s">
        <v>6003</v>
      </c>
      <c r="G203" s="651" t="s">
        <v>5769</v>
      </c>
      <c r="H203" s="651" t="s">
        <v>5770</v>
      </c>
      <c r="I203" s="653">
        <v>1.93</v>
      </c>
      <c r="J203" s="653">
        <v>250</v>
      </c>
      <c r="K203" s="654">
        <v>482.5</v>
      </c>
    </row>
    <row r="204" spans="1:11" ht="14.4" customHeight="1" x14ac:dyDescent="0.3">
      <c r="A204" s="649" t="s">
        <v>580</v>
      </c>
      <c r="B204" s="650" t="s">
        <v>581</v>
      </c>
      <c r="C204" s="651" t="s">
        <v>590</v>
      </c>
      <c r="D204" s="652" t="s">
        <v>3292</v>
      </c>
      <c r="E204" s="651" t="s">
        <v>6002</v>
      </c>
      <c r="F204" s="652" t="s">
        <v>6003</v>
      </c>
      <c r="G204" s="651" t="s">
        <v>5769</v>
      </c>
      <c r="H204" s="651" t="s">
        <v>5771</v>
      </c>
      <c r="I204" s="653">
        <v>1.9385714285714284</v>
      </c>
      <c r="J204" s="653">
        <v>700</v>
      </c>
      <c r="K204" s="654">
        <v>1357.5</v>
      </c>
    </row>
    <row r="205" spans="1:11" ht="14.4" customHeight="1" x14ac:dyDescent="0.3">
      <c r="A205" s="649" t="s">
        <v>580</v>
      </c>
      <c r="B205" s="650" t="s">
        <v>581</v>
      </c>
      <c r="C205" s="651" t="s">
        <v>590</v>
      </c>
      <c r="D205" s="652" t="s">
        <v>3292</v>
      </c>
      <c r="E205" s="651" t="s">
        <v>6002</v>
      </c>
      <c r="F205" s="652" t="s">
        <v>6003</v>
      </c>
      <c r="G205" s="651" t="s">
        <v>5774</v>
      </c>
      <c r="H205" s="651" t="s">
        <v>5775</v>
      </c>
      <c r="I205" s="653">
        <v>13.2</v>
      </c>
      <c r="J205" s="653">
        <v>40</v>
      </c>
      <c r="K205" s="654">
        <v>528</v>
      </c>
    </row>
    <row r="206" spans="1:11" ht="14.4" customHeight="1" x14ac:dyDescent="0.3">
      <c r="A206" s="649" t="s">
        <v>580</v>
      </c>
      <c r="B206" s="650" t="s">
        <v>581</v>
      </c>
      <c r="C206" s="651" t="s">
        <v>590</v>
      </c>
      <c r="D206" s="652" t="s">
        <v>3292</v>
      </c>
      <c r="E206" s="651" t="s">
        <v>6002</v>
      </c>
      <c r="F206" s="652" t="s">
        <v>6003</v>
      </c>
      <c r="G206" s="651" t="s">
        <v>5776</v>
      </c>
      <c r="H206" s="651" t="s">
        <v>5777</v>
      </c>
      <c r="I206" s="653">
        <v>194.3</v>
      </c>
      <c r="J206" s="653">
        <v>3</v>
      </c>
      <c r="K206" s="654">
        <v>582.9</v>
      </c>
    </row>
    <row r="207" spans="1:11" ht="14.4" customHeight="1" x14ac:dyDescent="0.3">
      <c r="A207" s="649" t="s">
        <v>580</v>
      </c>
      <c r="B207" s="650" t="s">
        <v>581</v>
      </c>
      <c r="C207" s="651" t="s">
        <v>590</v>
      </c>
      <c r="D207" s="652" t="s">
        <v>3292</v>
      </c>
      <c r="E207" s="651" t="s">
        <v>6002</v>
      </c>
      <c r="F207" s="652" t="s">
        <v>6003</v>
      </c>
      <c r="G207" s="651" t="s">
        <v>5780</v>
      </c>
      <c r="H207" s="651" t="s">
        <v>5781</v>
      </c>
      <c r="I207" s="653">
        <v>13.2</v>
      </c>
      <c r="J207" s="653">
        <v>20</v>
      </c>
      <c r="K207" s="654">
        <v>264</v>
      </c>
    </row>
    <row r="208" spans="1:11" ht="14.4" customHeight="1" x14ac:dyDescent="0.3">
      <c r="A208" s="649" t="s">
        <v>580</v>
      </c>
      <c r="B208" s="650" t="s">
        <v>581</v>
      </c>
      <c r="C208" s="651" t="s">
        <v>590</v>
      </c>
      <c r="D208" s="652" t="s">
        <v>3292</v>
      </c>
      <c r="E208" s="651" t="s">
        <v>6002</v>
      </c>
      <c r="F208" s="652" t="s">
        <v>6003</v>
      </c>
      <c r="G208" s="651" t="s">
        <v>5782</v>
      </c>
      <c r="H208" s="651" t="s">
        <v>5783</v>
      </c>
      <c r="I208" s="653">
        <v>1.55</v>
      </c>
      <c r="J208" s="653">
        <v>600</v>
      </c>
      <c r="K208" s="654">
        <v>930</v>
      </c>
    </row>
    <row r="209" spans="1:11" ht="14.4" customHeight="1" x14ac:dyDescent="0.3">
      <c r="A209" s="649" t="s">
        <v>580</v>
      </c>
      <c r="B209" s="650" t="s">
        <v>581</v>
      </c>
      <c r="C209" s="651" t="s">
        <v>590</v>
      </c>
      <c r="D209" s="652" t="s">
        <v>3292</v>
      </c>
      <c r="E209" s="651" t="s">
        <v>6002</v>
      </c>
      <c r="F209" s="652" t="s">
        <v>6003</v>
      </c>
      <c r="G209" s="651" t="s">
        <v>5784</v>
      </c>
      <c r="H209" s="651" t="s">
        <v>5785</v>
      </c>
      <c r="I209" s="653">
        <v>21.24</v>
      </c>
      <c r="J209" s="653">
        <v>20</v>
      </c>
      <c r="K209" s="654">
        <v>424.8</v>
      </c>
    </row>
    <row r="210" spans="1:11" ht="14.4" customHeight="1" x14ac:dyDescent="0.3">
      <c r="A210" s="649" t="s">
        <v>580</v>
      </c>
      <c r="B210" s="650" t="s">
        <v>581</v>
      </c>
      <c r="C210" s="651" t="s">
        <v>590</v>
      </c>
      <c r="D210" s="652" t="s">
        <v>3292</v>
      </c>
      <c r="E210" s="651" t="s">
        <v>6002</v>
      </c>
      <c r="F210" s="652" t="s">
        <v>6003</v>
      </c>
      <c r="G210" s="651" t="s">
        <v>5786</v>
      </c>
      <c r="H210" s="651" t="s">
        <v>5787</v>
      </c>
      <c r="I210" s="653">
        <v>21.24</v>
      </c>
      <c r="J210" s="653">
        <v>10</v>
      </c>
      <c r="K210" s="654">
        <v>212.4</v>
      </c>
    </row>
    <row r="211" spans="1:11" ht="14.4" customHeight="1" x14ac:dyDescent="0.3">
      <c r="A211" s="649" t="s">
        <v>580</v>
      </c>
      <c r="B211" s="650" t="s">
        <v>581</v>
      </c>
      <c r="C211" s="651" t="s">
        <v>590</v>
      </c>
      <c r="D211" s="652" t="s">
        <v>3292</v>
      </c>
      <c r="E211" s="651" t="s">
        <v>6002</v>
      </c>
      <c r="F211" s="652" t="s">
        <v>6003</v>
      </c>
      <c r="G211" s="651" t="s">
        <v>5788</v>
      </c>
      <c r="H211" s="651" t="s">
        <v>5789</v>
      </c>
      <c r="I211" s="653">
        <v>21.236666666666665</v>
      </c>
      <c r="J211" s="653">
        <v>50</v>
      </c>
      <c r="K211" s="654">
        <v>1061.8000000000002</v>
      </c>
    </row>
    <row r="212" spans="1:11" ht="14.4" customHeight="1" x14ac:dyDescent="0.3">
      <c r="A212" s="649" t="s">
        <v>580</v>
      </c>
      <c r="B212" s="650" t="s">
        <v>581</v>
      </c>
      <c r="C212" s="651" t="s">
        <v>590</v>
      </c>
      <c r="D212" s="652" t="s">
        <v>3292</v>
      </c>
      <c r="E212" s="651" t="s">
        <v>6002</v>
      </c>
      <c r="F212" s="652" t="s">
        <v>6003</v>
      </c>
      <c r="G212" s="651" t="s">
        <v>5790</v>
      </c>
      <c r="H212" s="651" t="s">
        <v>5791</v>
      </c>
      <c r="I212" s="653">
        <v>9.65</v>
      </c>
      <c r="J212" s="653">
        <v>15</v>
      </c>
      <c r="K212" s="654">
        <v>144.75</v>
      </c>
    </row>
    <row r="213" spans="1:11" ht="14.4" customHeight="1" x14ac:dyDescent="0.3">
      <c r="A213" s="649" t="s">
        <v>580</v>
      </c>
      <c r="B213" s="650" t="s">
        <v>581</v>
      </c>
      <c r="C213" s="651" t="s">
        <v>590</v>
      </c>
      <c r="D213" s="652" t="s">
        <v>3292</v>
      </c>
      <c r="E213" s="651" t="s">
        <v>6002</v>
      </c>
      <c r="F213" s="652" t="s">
        <v>6003</v>
      </c>
      <c r="G213" s="651" t="s">
        <v>5906</v>
      </c>
      <c r="H213" s="651" t="s">
        <v>5907</v>
      </c>
      <c r="I213" s="653">
        <v>13.2</v>
      </c>
      <c r="J213" s="653">
        <v>20</v>
      </c>
      <c r="K213" s="654">
        <v>264</v>
      </c>
    </row>
    <row r="214" spans="1:11" ht="14.4" customHeight="1" x14ac:dyDescent="0.3">
      <c r="A214" s="649" t="s">
        <v>580</v>
      </c>
      <c r="B214" s="650" t="s">
        <v>581</v>
      </c>
      <c r="C214" s="651" t="s">
        <v>590</v>
      </c>
      <c r="D214" s="652" t="s">
        <v>3292</v>
      </c>
      <c r="E214" s="651" t="s">
        <v>6002</v>
      </c>
      <c r="F214" s="652" t="s">
        <v>6003</v>
      </c>
      <c r="G214" s="651" t="s">
        <v>5794</v>
      </c>
      <c r="H214" s="651" t="s">
        <v>5795</v>
      </c>
      <c r="I214" s="653">
        <v>0.47</v>
      </c>
      <c r="J214" s="653">
        <v>500</v>
      </c>
      <c r="K214" s="654">
        <v>235</v>
      </c>
    </row>
    <row r="215" spans="1:11" ht="14.4" customHeight="1" x14ac:dyDescent="0.3">
      <c r="A215" s="649" t="s">
        <v>580</v>
      </c>
      <c r="B215" s="650" t="s">
        <v>581</v>
      </c>
      <c r="C215" s="651" t="s">
        <v>590</v>
      </c>
      <c r="D215" s="652" t="s">
        <v>3292</v>
      </c>
      <c r="E215" s="651" t="s">
        <v>6002</v>
      </c>
      <c r="F215" s="652" t="s">
        <v>6003</v>
      </c>
      <c r="G215" s="651" t="s">
        <v>5908</v>
      </c>
      <c r="H215" s="651" t="s">
        <v>5909</v>
      </c>
      <c r="I215" s="653">
        <v>4.01</v>
      </c>
      <c r="J215" s="653">
        <v>200</v>
      </c>
      <c r="K215" s="654">
        <v>801.02</v>
      </c>
    </row>
    <row r="216" spans="1:11" ht="14.4" customHeight="1" x14ac:dyDescent="0.3">
      <c r="A216" s="649" t="s">
        <v>580</v>
      </c>
      <c r="B216" s="650" t="s">
        <v>581</v>
      </c>
      <c r="C216" s="651" t="s">
        <v>590</v>
      </c>
      <c r="D216" s="652" t="s">
        <v>3292</v>
      </c>
      <c r="E216" s="651" t="s">
        <v>6002</v>
      </c>
      <c r="F216" s="652" t="s">
        <v>6003</v>
      </c>
      <c r="G216" s="651" t="s">
        <v>5796</v>
      </c>
      <c r="H216" s="651" t="s">
        <v>5797</v>
      </c>
      <c r="I216" s="653">
        <v>9.5949999999999989</v>
      </c>
      <c r="J216" s="653">
        <v>400</v>
      </c>
      <c r="K216" s="654">
        <v>3838</v>
      </c>
    </row>
    <row r="217" spans="1:11" ht="14.4" customHeight="1" x14ac:dyDescent="0.3">
      <c r="A217" s="649" t="s">
        <v>580</v>
      </c>
      <c r="B217" s="650" t="s">
        <v>581</v>
      </c>
      <c r="C217" s="651" t="s">
        <v>590</v>
      </c>
      <c r="D217" s="652" t="s">
        <v>3292</v>
      </c>
      <c r="E217" s="651" t="s">
        <v>6002</v>
      </c>
      <c r="F217" s="652" t="s">
        <v>6003</v>
      </c>
      <c r="G217" s="651" t="s">
        <v>5798</v>
      </c>
      <c r="H217" s="651" t="s">
        <v>5799</v>
      </c>
      <c r="I217" s="653">
        <v>24.2</v>
      </c>
      <c r="J217" s="653">
        <v>50</v>
      </c>
      <c r="K217" s="654">
        <v>1210</v>
      </c>
    </row>
    <row r="218" spans="1:11" ht="14.4" customHeight="1" x14ac:dyDescent="0.3">
      <c r="A218" s="649" t="s">
        <v>580</v>
      </c>
      <c r="B218" s="650" t="s">
        <v>581</v>
      </c>
      <c r="C218" s="651" t="s">
        <v>590</v>
      </c>
      <c r="D218" s="652" t="s">
        <v>3292</v>
      </c>
      <c r="E218" s="651" t="s">
        <v>6002</v>
      </c>
      <c r="F218" s="652" t="s">
        <v>6003</v>
      </c>
      <c r="G218" s="651" t="s">
        <v>5802</v>
      </c>
      <c r="H218" s="651" t="s">
        <v>5803</v>
      </c>
      <c r="I218" s="653">
        <v>9.2000000000000011</v>
      </c>
      <c r="J218" s="653">
        <v>550</v>
      </c>
      <c r="K218" s="654">
        <v>5060</v>
      </c>
    </row>
    <row r="219" spans="1:11" ht="14.4" customHeight="1" x14ac:dyDescent="0.3">
      <c r="A219" s="649" t="s">
        <v>580</v>
      </c>
      <c r="B219" s="650" t="s">
        <v>581</v>
      </c>
      <c r="C219" s="651" t="s">
        <v>590</v>
      </c>
      <c r="D219" s="652" t="s">
        <v>3292</v>
      </c>
      <c r="E219" s="651" t="s">
        <v>6002</v>
      </c>
      <c r="F219" s="652" t="s">
        <v>6003</v>
      </c>
      <c r="G219" s="651" t="s">
        <v>5804</v>
      </c>
      <c r="H219" s="651" t="s">
        <v>5805</v>
      </c>
      <c r="I219" s="653">
        <v>9.68</v>
      </c>
      <c r="J219" s="653">
        <v>700</v>
      </c>
      <c r="K219" s="654">
        <v>6776</v>
      </c>
    </row>
    <row r="220" spans="1:11" ht="14.4" customHeight="1" x14ac:dyDescent="0.3">
      <c r="A220" s="649" t="s">
        <v>580</v>
      </c>
      <c r="B220" s="650" t="s">
        <v>581</v>
      </c>
      <c r="C220" s="651" t="s">
        <v>590</v>
      </c>
      <c r="D220" s="652" t="s">
        <v>3292</v>
      </c>
      <c r="E220" s="651" t="s">
        <v>6004</v>
      </c>
      <c r="F220" s="652" t="s">
        <v>6005</v>
      </c>
      <c r="G220" s="651" t="s">
        <v>5810</v>
      </c>
      <c r="H220" s="651" t="s">
        <v>5811</v>
      </c>
      <c r="I220" s="653">
        <v>4509.96</v>
      </c>
      <c r="J220" s="653">
        <v>6</v>
      </c>
      <c r="K220" s="654">
        <v>27059.75</v>
      </c>
    </row>
    <row r="221" spans="1:11" ht="14.4" customHeight="1" x14ac:dyDescent="0.3">
      <c r="A221" s="649" t="s">
        <v>580</v>
      </c>
      <c r="B221" s="650" t="s">
        <v>581</v>
      </c>
      <c r="C221" s="651" t="s">
        <v>590</v>
      </c>
      <c r="D221" s="652" t="s">
        <v>3292</v>
      </c>
      <c r="E221" s="651" t="s">
        <v>6006</v>
      </c>
      <c r="F221" s="652" t="s">
        <v>6007</v>
      </c>
      <c r="G221" s="651" t="s">
        <v>5814</v>
      </c>
      <c r="H221" s="651" t="s">
        <v>5815</v>
      </c>
      <c r="I221" s="653">
        <v>8.1666666666666661</v>
      </c>
      <c r="J221" s="653">
        <v>1300</v>
      </c>
      <c r="K221" s="654">
        <v>10616</v>
      </c>
    </row>
    <row r="222" spans="1:11" ht="14.4" customHeight="1" x14ac:dyDescent="0.3">
      <c r="A222" s="649" t="s">
        <v>580</v>
      </c>
      <c r="B222" s="650" t="s">
        <v>581</v>
      </c>
      <c r="C222" s="651" t="s">
        <v>590</v>
      </c>
      <c r="D222" s="652" t="s">
        <v>3292</v>
      </c>
      <c r="E222" s="651" t="s">
        <v>6006</v>
      </c>
      <c r="F222" s="652" t="s">
        <v>6007</v>
      </c>
      <c r="G222" s="651" t="s">
        <v>5814</v>
      </c>
      <c r="H222" s="651" t="s">
        <v>5816</v>
      </c>
      <c r="I222" s="653">
        <v>8.1633333333333322</v>
      </c>
      <c r="J222" s="653">
        <v>1100</v>
      </c>
      <c r="K222" s="654">
        <v>8979</v>
      </c>
    </row>
    <row r="223" spans="1:11" ht="14.4" customHeight="1" x14ac:dyDescent="0.3">
      <c r="A223" s="649" t="s">
        <v>580</v>
      </c>
      <c r="B223" s="650" t="s">
        <v>581</v>
      </c>
      <c r="C223" s="651" t="s">
        <v>590</v>
      </c>
      <c r="D223" s="652" t="s">
        <v>3292</v>
      </c>
      <c r="E223" s="651" t="s">
        <v>6006</v>
      </c>
      <c r="F223" s="652" t="s">
        <v>6007</v>
      </c>
      <c r="G223" s="651" t="s">
        <v>5817</v>
      </c>
      <c r="H223" s="651" t="s">
        <v>5818</v>
      </c>
      <c r="I223" s="653">
        <v>12.705</v>
      </c>
      <c r="J223" s="653">
        <v>160</v>
      </c>
      <c r="K223" s="654">
        <v>2032.8</v>
      </c>
    </row>
    <row r="224" spans="1:11" ht="14.4" customHeight="1" x14ac:dyDescent="0.3">
      <c r="A224" s="649" t="s">
        <v>580</v>
      </c>
      <c r="B224" s="650" t="s">
        <v>581</v>
      </c>
      <c r="C224" s="651" t="s">
        <v>590</v>
      </c>
      <c r="D224" s="652" t="s">
        <v>3292</v>
      </c>
      <c r="E224" s="651" t="s">
        <v>6008</v>
      </c>
      <c r="F224" s="652" t="s">
        <v>6009</v>
      </c>
      <c r="G224" s="651" t="s">
        <v>5819</v>
      </c>
      <c r="H224" s="651" t="s">
        <v>5820</v>
      </c>
      <c r="I224" s="653">
        <v>0.3</v>
      </c>
      <c r="J224" s="653">
        <v>800</v>
      </c>
      <c r="K224" s="654">
        <v>240</v>
      </c>
    </row>
    <row r="225" spans="1:11" ht="14.4" customHeight="1" x14ac:dyDescent="0.3">
      <c r="A225" s="649" t="s">
        <v>580</v>
      </c>
      <c r="B225" s="650" t="s">
        <v>581</v>
      </c>
      <c r="C225" s="651" t="s">
        <v>590</v>
      </c>
      <c r="D225" s="652" t="s">
        <v>3292</v>
      </c>
      <c r="E225" s="651" t="s">
        <v>6008</v>
      </c>
      <c r="F225" s="652" t="s">
        <v>6009</v>
      </c>
      <c r="G225" s="651" t="s">
        <v>5823</v>
      </c>
      <c r="H225" s="651" t="s">
        <v>5824</v>
      </c>
      <c r="I225" s="653">
        <v>0.30499999999999999</v>
      </c>
      <c r="J225" s="653">
        <v>700</v>
      </c>
      <c r="K225" s="654">
        <v>214</v>
      </c>
    </row>
    <row r="226" spans="1:11" ht="14.4" customHeight="1" x14ac:dyDescent="0.3">
      <c r="A226" s="649" t="s">
        <v>580</v>
      </c>
      <c r="B226" s="650" t="s">
        <v>581</v>
      </c>
      <c r="C226" s="651" t="s">
        <v>590</v>
      </c>
      <c r="D226" s="652" t="s">
        <v>3292</v>
      </c>
      <c r="E226" s="651" t="s">
        <v>6008</v>
      </c>
      <c r="F226" s="652" t="s">
        <v>6009</v>
      </c>
      <c r="G226" s="651" t="s">
        <v>5825</v>
      </c>
      <c r="H226" s="651" t="s">
        <v>5826</v>
      </c>
      <c r="I226" s="653">
        <v>0.34</v>
      </c>
      <c r="J226" s="653">
        <v>4000</v>
      </c>
      <c r="K226" s="654">
        <v>1360</v>
      </c>
    </row>
    <row r="227" spans="1:11" ht="14.4" customHeight="1" x14ac:dyDescent="0.3">
      <c r="A227" s="649" t="s">
        <v>580</v>
      </c>
      <c r="B227" s="650" t="s">
        <v>581</v>
      </c>
      <c r="C227" s="651" t="s">
        <v>590</v>
      </c>
      <c r="D227" s="652" t="s">
        <v>3292</v>
      </c>
      <c r="E227" s="651" t="s">
        <v>6008</v>
      </c>
      <c r="F227" s="652" t="s">
        <v>6009</v>
      </c>
      <c r="G227" s="651" t="s">
        <v>5910</v>
      </c>
      <c r="H227" s="651" t="s">
        <v>5911</v>
      </c>
      <c r="I227" s="653">
        <v>31.46</v>
      </c>
      <c r="J227" s="653">
        <v>50</v>
      </c>
      <c r="K227" s="654">
        <v>1573</v>
      </c>
    </row>
    <row r="228" spans="1:11" ht="14.4" customHeight="1" x14ac:dyDescent="0.3">
      <c r="A228" s="649" t="s">
        <v>580</v>
      </c>
      <c r="B228" s="650" t="s">
        <v>581</v>
      </c>
      <c r="C228" s="651" t="s">
        <v>590</v>
      </c>
      <c r="D228" s="652" t="s">
        <v>3292</v>
      </c>
      <c r="E228" s="651" t="s">
        <v>6008</v>
      </c>
      <c r="F228" s="652" t="s">
        <v>6009</v>
      </c>
      <c r="G228" s="651" t="s">
        <v>5912</v>
      </c>
      <c r="H228" s="651" t="s">
        <v>5913</v>
      </c>
      <c r="I228" s="653">
        <v>1.76</v>
      </c>
      <c r="J228" s="653">
        <v>200</v>
      </c>
      <c r="K228" s="654">
        <v>352</v>
      </c>
    </row>
    <row r="229" spans="1:11" ht="14.4" customHeight="1" x14ac:dyDescent="0.3">
      <c r="A229" s="649" t="s">
        <v>580</v>
      </c>
      <c r="B229" s="650" t="s">
        <v>581</v>
      </c>
      <c r="C229" s="651" t="s">
        <v>590</v>
      </c>
      <c r="D229" s="652" t="s">
        <v>3292</v>
      </c>
      <c r="E229" s="651" t="s">
        <v>6008</v>
      </c>
      <c r="F229" s="652" t="s">
        <v>6009</v>
      </c>
      <c r="G229" s="651" t="s">
        <v>5827</v>
      </c>
      <c r="H229" s="651" t="s">
        <v>5828</v>
      </c>
      <c r="I229" s="653">
        <v>1.754</v>
      </c>
      <c r="J229" s="653">
        <v>1200</v>
      </c>
      <c r="K229" s="654">
        <v>2104</v>
      </c>
    </row>
    <row r="230" spans="1:11" ht="14.4" customHeight="1" x14ac:dyDescent="0.3">
      <c r="A230" s="649" t="s">
        <v>580</v>
      </c>
      <c r="B230" s="650" t="s">
        <v>581</v>
      </c>
      <c r="C230" s="651" t="s">
        <v>590</v>
      </c>
      <c r="D230" s="652" t="s">
        <v>3292</v>
      </c>
      <c r="E230" s="651" t="s">
        <v>6008</v>
      </c>
      <c r="F230" s="652" t="s">
        <v>6009</v>
      </c>
      <c r="G230" s="651" t="s">
        <v>5829</v>
      </c>
      <c r="H230" s="651" t="s">
        <v>5830</v>
      </c>
      <c r="I230" s="653">
        <v>31.46</v>
      </c>
      <c r="J230" s="653">
        <v>150</v>
      </c>
      <c r="K230" s="654">
        <v>4719</v>
      </c>
    </row>
    <row r="231" spans="1:11" ht="14.4" customHeight="1" x14ac:dyDescent="0.3">
      <c r="A231" s="649" t="s">
        <v>580</v>
      </c>
      <c r="B231" s="650" t="s">
        <v>581</v>
      </c>
      <c r="C231" s="651" t="s">
        <v>590</v>
      </c>
      <c r="D231" s="652" t="s">
        <v>3292</v>
      </c>
      <c r="E231" s="651" t="s">
        <v>6010</v>
      </c>
      <c r="F231" s="652" t="s">
        <v>6011</v>
      </c>
      <c r="G231" s="651" t="s">
        <v>5836</v>
      </c>
      <c r="H231" s="651" t="s">
        <v>5838</v>
      </c>
      <c r="I231" s="653">
        <v>7.5</v>
      </c>
      <c r="J231" s="653">
        <v>20</v>
      </c>
      <c r="K231" s="654">
        <v>150</v>
      </c>
    </row>
    <row r="232" spans="1:11" ht="14.4" customHeight="1" x14ac:dyDescent="0.3">
      <c r="A232" s="649" t="s">
        <v>580</v>
      </c>
      <c r="B232" s="650" t="s">
        <v>581</v>
      </c>
      <c r="C232" s="651" t="s">
        <v>590</v>
      </c>
      <c r="D232" s="652" t="s">
        <v>3292</v>
      </c>
      <c r="E232" s="651" t="s">
        <v>6010</v>
      </c>
      <c r="F232" s="652" t="s">
        <v>6011</v>
      </c>
      <c r="G232" s="651" t="s">
        <v>5914</v>
      </c>
      <c r="H232" s="651" t="s">
        <v>5915</v>
      </c>
      <c r="I232" s="653">
        <v>11.01</v>
      </c>
      <c r="J232" s="653">
        <v>20</v>
      </c>
      <c r="K232" s="654">
        <v>220.2</v>
      </c>
    </row>
    <row r="233" spans="1:11" ht="14.4" customHeight="1" x14ac:dyDescent="0.3">
      <c r="A233" s="649" t="s">
        <v>580</v>
      </c>
      <c r="B233" s="650" t="s">
        <v>581</v>
      </c>
      <c r="C233" s="651" t="s">
        <v>590</v>
      </c>
      <c r="D233" s="652" t="s">
        <v>3292</v>
      </c>
      <c r="E233" s="651" t="s">
        <v>6010</v>
      </c>
      <c r="F233" s="652" t="s">
        <v>6011</v>
      </c>
      <c r="G233" s="651" t="s">
        <v>5916</v>
      </c>
      <c r="H233" s="651" t="s">
        <v>5917</v>
      </c>
      <c r="I233" s="653">
        <v>0.77</v>
      </c>
      <c r="J233" s="653">
        <v>500</v>
      </c>
      <c r="K233" s="654">
        <v>385</v>
      </c>
    </row>
    <row r="234" spans="1:11" ht="14.4" customHeight="1" x14ac:dyDescent="0.3">
      <c r="A234" s="649" t="s">
        <v>580</v>
      </c>
      <c r="B234" s="650" t="s">
        <v>581</v>
      </c>
      <c r="C234" s="651" t="s">
        <v>590</v>
      </c>
      <c r="D234" s="652" t="s">
        <v>3292</v>
      </c>
      <c r="E234" s="651" t="s">
        <v>6010</v>
      </c>
      <c r="F234" s="652" t="s">
        <v>6011</v>
      </c>
      <c r="G234" s="651" t="s">
        <v>5847</v>
      </c>
      <c r="H234" s="651" t="s">
        <v>5848</v>
      </c>
      <c r="I234" s="653">
        <v>0.77500000000000013</v>
      </c>
      <c r="J234" s="653">
        <v>8000</v>
      </c>
      <c r="K234" s="654">
        <v>6200</v>
      </c>
    </row>
    <row r="235" spans="1:11" ht="14.4" customHeight="1" x14ac:dyDescent="0.3">
      <c r="A235" s="649" t="s">
        <v>580</v>
      </c>
      <c r="B235" s="650" t="s">
        <v>581</v>
      </c>
      <c r="C235" s="651" t="s">
        <v>590</v>
      </c>
      <c r="D235" s="652" t="s">
        <v>3292</v>
      </c>
      <c r="E235" s="651" t="s">
        <v>6010</v>
      </c>
      <c r="F235" s="652" t="s">
        <v>6011</v>
      </c>
      <c r="G235" s="651" t="s">
        <v>5849</v>
      </c>
      <c r="H235" s="651" t="s">
        <v>5850</v>
      </c>
      <c r="I235" s="653">
        <v>0.71</v>
      </c>
      <c r="J235" s="653">
        <v>4000</v>
      </c>
      <c r="K235" s="654">
        <v>2840</v>
      </c>
    </row>
    <row r="236" spans="1:11" ht="14.4" customHeight="1" x14ac:dyDescent="0.3">
      <c r="A236" s="649" t="s">
        <v>580</v>
      </c>
      <c r="B236" s="650" t="s">
        <v>581</v>
      </c>
      <c r="C236" s="651" t="s">
        <v>590</v>
      </c>
      <c r="D236" s="652" t="s">
        <v>3292</v>
      </c>
      <c r="E236" s="651" t="s">
        <v>6010</v>
      </c>
      <c r="F236" s="652" t="s">
        <v>6011</v>
      </c>
      <c r="G236" s="651" t="s">
        <v>5918</v>
      </c>
      <c r="H236" s="651" t="s">
        <v>5919</v>
      </c>
      <c r="I236" s="653">
        <v>0.71</v>
      </c>
      <c r="J236" s="653">
        <v>2200</v>
      </c>
      <c r="K236" s="654">
        <v>1562</v>
      </c>
    </row>
    <row r="237" spans="1:11" ht="14.4" customHeight="1" x14ac:dyDescent="0.3">
      <c r="A237" s="649" t="s">
        <v>580</v>
      </c>
      <c r="B237" s="650" t="s">
        <v>581</v>
      </c>
      <c r="C237" s="651" t="s">
        <v>590</v>
      </c>
      <c r="D237" s="652" t="s">
        <v>3292</v>
      </c>
      <c r="E237" s="651" t="s">
        <v>6012</v>
      </c>
      <c r="F237" s="652" t="s">
        <v>6013</v>
      </c>
      <c r="G237" s="651" t="s">
        <v>5851</v>
      </c>
      <c r="H237" s="651" t="s">
        <v>5852</v>
      </c>
      <c r="I237" s="653">
        <v>1390.4407928073817</v>
      </c>
      <c r="J237" s="653">
        <v>26</v>
      </c>
      <c r="K237" s="654">
        <v>36151.467071566643</v>
      </c>
    </row>
    <row r="238" spans="1:11" ht="14.4" customHeight="1" x14ac:dyDescent="0.3">
      <c r="A238" s="649" t="s">
        <v>580</v>
      </c>
      <c r="B238" s="650" t="s">
        <v>581</v>
      </c>
      <c r="C238" s="651" t="s">
        <v>590</v>
      </c>
      <c r="D238" s="652" t="s">
        <v>3292</v>
      </c>
      <c r="E238" s="651" t="s">
        <v>6012</v>
      </c>
      <c r="F238" s="652" t="s">
        <v>6013</v>
      </c>
      <c r="G238" s="651" t="s">
        <v>5855</v>
      </c>
      <c r="H238" s="651" t="s">
        <v>5856</v>
      </c>
      <c r="I238" s="653">
        <v>139.44</v>
      </c>
      <c r="J238" s="653">
        <v>13</v>
      </c>
      <c r="K238" s="654">
        <v>1812.72</v>
      </c>
    </row>
    <row r="239" spans="1:11" ht="14.4" customHeight="1" x14ac:dyDescent="0.3">
      <c r="A239" s="649" t="s">
        <v>580</v>
      </c>
      <c r="B239" s="650" t="s">
        <v>581</v>
      </c>
      <c r="C239" s="651" t="s">
        <v>590</v>
      </c>
      <c r="D239" s="652" t="s">
        <v>3292</v>
      </c>
      <c r="E239" s="651" t="s">
        <v>6012</v>
      </c>
      <c r="F239" s="652" t="s">
        <v>6013</v>
      </c>
      <c r="G239" s="651" t="s">
        <v>5857</v>
      </c>
      <c r="H239" s="651" t="s">
        <v>5858</v>
      </c>
      <c r="I239" s="653">
        <v>139.44</v>
      </c>
      <c r="J239" s="653">
        <v>13</v>
      </c>
      <c r="K239" s="654">
        <v>1812.72</v>
      </c>
    </row>
    <row r="240" spans="1:11" ht="14.4" customHeight="1" x14ac:dyDescent="0.3">
      <c r="A240" s="649" t="s">
        <v>580</v>
      </c>
      <c r="B240" s="650" t="s">
        <v>581</v>
      </c>
      <c r="C240" s="651" t="s">
        <v>590</v>
      </c>
      <c r="D240" s="652" t="s">
        <v>3292</v>
      </c>
      <c r="E240" s="651" t="s">
        <v>6012</v>
      </c>
      <c r="F240" s="652" t="s">
        <v>6013</v>
      </c>
      <c r="G240" s="651" t="s">
        <v>5859</v>
      </c>
      <c r="H240" s="651" t="s">
        <v>5860</v>
      </c>
      <c r="I240" s="653">
        <v>152.46</v>
      </c>
      <c r="J240" s="653">
        <v>17</v>
      </c>
      <c r="K240" s="654">
        <v>2591.8200000000002</v>
      </c>
    </row>
    <row r="241" spans="1:11" ht="14.4" customHeight="1" x14ac:dyDescent="0.3">
      <c r="A241" s="649" t="s">
        <v>580</v>
      </c>
      <c r="B241" s="650" t="s">
        <v>581</v>
      </c>
      <c r="C241" s="651" t="s">
        <v>596</v>
      </c>
      <c r="D241" s="652" t="s">
        <v>3293</v>
      </c>
      <c r="E241" s="651" t="s">
        <v>6000</v>
      </c>
      <c r="F241" s="652" t="s">
        <v>6001</v>
      </c>
      <c r="G241" s="651" t="s">
        <v>5628</v>
      </c>
      <c r="H241" s="651" t="s">
        <v>5629</v>
      </c>
      <c r="I241" s="653">
        <v>12.08</v>
      </c>
      <c r="J241" s="653">
        <v>5</v>
      </c>
      <c r="K241" s="654">
        <v>60.4</v>
      </c>
    </row>
    <row r="242" spans="1:11" ht="14.4" customHeight="1" x14ac:dyDescent="0.3">
      <c r="A242" s="649" t="s">
        <v>580</v>
      </c>
      <c r="B242" s="650" t="s">
        <v>581</v>
      </c>
      <c r="C242" s="651" t="s">
        <v>596</v>
      </c>
      <c r="D242" s="652" t="s">
        <v>3293</v>
      </c>
      <c r="E242" s="651" t="s">
        <v>6000</v>
      </c>
      <c r="F242" s="652" t="s">
        <v>6001</v>
      </c>
      <c r="G242" s="651" t="s">
        <v>5920</v>
      </c>
      <c r="H242" s="651" t="s">
        <v>5921</v>
      </c>
      <c r="I242" s="653">
        <v>8.5449999999999999</v>
      </c>
      <c r="J242" s="653">
        <v>6</v>
      </c>
      <c r="K242" s="654">
        <v>51.33</v>
      </c>
    </row>
    <row r="243" spans="1:11" ht="14.4" customHeight="1" x14ac:dyDescent="0.3">
      <c r="A243" s="649" t="s">
        <v>580</v>
      </c>
      <c r="B243" s="650" t="s">
        <v>581</v>
      </c>
      <c r="C243" s="651" t="s">
        <v>596</v>
      </c>
      <c r="D243" s="652" t="s">
        <v>3293</v>
      </c>
      <c r="E243" s="651" t="s">
        <v>6000</v>
      </c>
      <c r="F243" s="652" t="s">
        <v>6001</v>
      </c>
      <c r="G243" s="651" t="s">
        <v>5630</v>
      </c>
      <c r="H243" s="651" t="s">
        <v>5631</v>
      </c>
      <c r="I243" s="653">
        <v>27.596666666666664</v>
      </c>
      <c r="J243" s="653">
        <v>27</v>
      </c>
      <c r="K243" s="654">
        <v>745.81999999999994</v>
      </c>
    </row>
    <row r="244" spans="1:11" ht="14.4" customHeight="1" x14ac:dyDescent="0.3">
      <c r="A244" s="649" t="s">
        <v>580</v>
      </c>
      <c r="B244" s="650" t="s">
        <v>581</v>
      </c>
      <c r="C244" s="651" t="s">
        <v>596</v>
      </c>
      <c r="D244" s="652" t="s">
        <v>3293</v>
      </c>
      <c r="E244" s="651" t="s">
        <v>6000</v>
      </c>
      <c r="F244" s="652" t="s">
        <v>6001</v>
      </c>
      <c r="G244" s="651" t="s">
        <v>5634</v>
      </c>
      <c r="H244" s="651" t="s">
        <v>5635</v>
      </c>
      <c r="I244" s="653">
        <v>2.0549999999999997</v>
      </c>
      <c r="J244" s="653">
        <v>50</v>
      </c>
      <c r="K244" s="654">
        <v>102.74000000000001</v>
      </c>
    </row>
    <row r="245" spans="1:11" ht="14.4" customHeight="1" x14ac:dyDescent="0.3">
      <c r="A245" s="649" t="s">
        <v>580</v>
      </c>
      <c r="B245" s="650" t="s">
        <v>581</v>
      </c>
      <c r="C245" s="651" t="s">
        <v>596</v>
      </c>
      <c r="D245" s="652" t="s">
        <v>3293</v>
      </c>
      <c r="E245" s="651" t="s">
        <v>6000</v>
      </c>
      <c r="F245" s="652" t="s">
        <v>6001</v>
      </c>
      <c r="G245" s="651" t="s">
        <v>5650</v>
      </c>
      <c r="H245" s="651" t="s">
        <v>5651</v>
      </c>
      <c r="I245" s="653">
        <v>30.175000000000001</v>
      </c>
      <c r="J245" s="653">
        <v>10</v>
      </c>
      <c r="K245" s="654">
        <v>301.75</v>
      </c>
    </row>
    <row r="246" spans="1:11" ht="14.4" customHeight="1" x14ac:dyDescent="0.3">
      <c r="A246" s="649" t="s">
        <v>580</v>
      </c>
      <c r="B246" s="650" t="s">
        <v>581</v>
      </c>
      <c r="C246" s="651" t="s">
        <v>596</v>
      </c>
      <c r="D246" s="652" t="s">
        <v>3293</v>
      </c>
      <c r="E246" s="651" t="s">
        <v>6000</v>
      </c>
      <c r="F246" s="652" t="s">
        <v>6001</v>
      </c>
      <c r="G246" s="651" t="s">
        <v>5922</v>
      </c>
      <c r="H246" s="651" t="s">
        <v>5923</v>
      </c>
      <c r="I246" s="653">
        <v>1.21</v>
      </c>
      <c r="J246" s="653">
        <v>100</v>
      </c>
      <c r="K246" s="654">
        <v>121</v>
      </c>
    </row>
    <row r="247" spans="1:11" ht="14.4" customHeight="1" x14ac:dyDescent="0.3">
      <c r="A247" s="649" t="s">
        <v>580</v>
      </c>
      <c r="B247" s="650" t="s">
        <v>581</v>
      </c>
      <c r="C247" s="651" t="s">
        <v>596</v>
      </c>
      <c r="D247" s="652" t="s">
        <v>3293</v>
      </c>
      <c r="E247" s="651" t="s">
        <v>6000</v>
      </c>
      <c r="F247" s="652" t="s">
        <v>6001</v>
      </c>
      <c r="G247" s="651" t="s">
        <v>5652</v>
      </c>
      <c r="H247" s="651" t="s">
        <v>5653</v>
      </c>
      <c r="I247" s="653">
        <v>1.38</v>
      </c>
      <c r="J247" s="653">
        <v>4200</v>
      </c>
      <c r="K247" s="654">
        <v>5796</v>
      </c>
    </row>
    <row r="248" spans="1:11" ht="14.4" customHeight="1" x14ac:dyDescent="0.3">
      <c r="A248" s="649" t="s">
        <v>580</v>
      </c>
      <c r="B248" s="650" t="s">
        <v>581</v>
      </c>
      <c r="C248" s="651" t="s">
        <v>596</v>
      </c>
      <c r="D248" s="652" t="s">
        <v>3293</v>
      </c>
      <c r="E248" s="651" t="s">
        <v>6000</v>
      </c>
      <c r="F248" s="652" t="s">
        <v>6001</v>
      </c>
      <c r="G248" s="651" t="s">
        <v>5658</v>
      </c>
      <c r="H248" s="651" t="s">
        <v>5659</v>
      </c>
      <c r="I248" s="653">
        <v>0.59666666666666668</v>
      </c>
      <c r="J248" s="653">
        <v>140</v>
      </c>
      <c r="K248" s="654">
        <v>83.8</v>
      </c>
    </row>
    <row r="249" spans="1:11" ht="14.4" customHeight="1" x14ac:dyDescent="0.3">
      <c r="A249" s="649" t="s">
        <v>580</v>
      </c>
      <c r="B249" s="650" t="s">
        <v>581</v>
      </c>
      <c r="C249" s="651" t="s">
        <v>596</v>
      </c>
      <c r="D249" s="652" t="s">
        <v>3293</v>
      </c>
      <c r="E249" s="651" t="s">
        <v>6000</v>
      </c>
      <c r="F249" s="652" t="s">
        <v>6001</v>
      </c>
      <c r="G249" s="651" t="s">
        <v>5662</v>
      </c>
      <c r="H249" s="651" t="s">
        <v>5663</v>
      </c>
      <c r="I249" s="653">
        <v>8.5785714285714274</v>
      </c>
      <c r="J249" s="653">
        <v>120</v>
      </c>
      <c r="K249" s="654">
        <v>1029.48</v>
      </c>
    </row>
    <row r="250" spans="1:11" ht="14.4" customHeight="1" x14ac:dyDescent="0.3">
      <c r="A250" s="649" t="s">
        <v>580</v>
      </c>
      <c r="B250" s="650" t="s">
        <v>581</v>
      </c>
      <c r="C250" s="651" t="s">
        <v>596</v>
      </c>
      <c r="D250" s="652" t="s">
        <v>3293</v>
      </c>
      <c r="E250" s="651" t="s">
        <v>6000</v>
      </c>
      <c r="F250" s="652" t="s">
        <v>6001</v>
      </c>
      <c r="G250" s="651" t="s">
        <v>5871</v>
      </c>
      <c r="H250" s="651" t="s">
        <v>5872</v>
      </c>
      <c r="I250" s="653">
        <v>13.016666666666666</v>
      </c>
      <c r="J250" s="653">
        <v>3</v>
      </c>
      <c r="K250" s="654">
        <v>39.049999999999997</v>
      </c>
    </row>
    <row r="251" spans="1:11" ht="14.4" customHeight="1" x14ac:dyDescent="0.3">
      <c r="A251" s="649" t="s">
        <v>580</v>
      </c>
      <c r="B251" s="650" t="s">
        <v>581</v>
      </c>
      <c r="C251" s="651" t="s">
        <v>596</v>
      </c>
      <c r="D251" s="652" t="s">
        <v>3293</v>
      </c>
      <c r="E251" s="651" t="s">
        <v>6000</v>
      </c>
      <c r="F251" s="652" t="s">
        <v>6001</v>
      </c>
      <c r="G251" s="651" t="s">
        <v>5664</v>
      </c>
      <c r="H251" s="651" t="s">
        <v>5665</v>
      </c>
      <c r="I251" s="653">
        <v>28.148333333333337</v>
      </c>
      <c r="J251" s="653">
        <v>90</v>
      </c>
      <c r="K251" s="654">
        <v>2533.3500000000004</v>
      </c>
    </row>
    <row r="252" spans="1:11" ht="14.4" customHeight="1" x14ac:dyDescent="0.3">
      <c r="A252" s="649" t="s">
        <v>580</v>
      </c>
      <c r="B252" s="650" t="s">
        <v>581</v>
      </c>
      <c r="C252" s="651" t="s">
        <v>596</v>
      </c>
      <c r="D252" s="652" t="s">
        <v>3293</v>
      </c>
      <c r="E252" s="651" t="s">
        <v>6000</v>
      </c>
      <c r="F252" s="652" t="s">
        <v>6001</v>
      </c>
      <c r="G252" s="651" t="s">
        <v>5924</v>
      </c>
      <c r="H252" s="651" t="s">
        <v>5925</v>
      </c>
      <c r="I252" s="653">
        <v>0.93</v>
      </c>
      <c r="J252" s="653">
        <v>100</v>
      </c>
      <c r="K252" s="654">
        <v>93</v>
      </c>
    </row>
    <row r="253" spans="1:11" ht="14.4" customHeight="1" x14ac:dyDescent="0.3">
      <c r="A253" s="649" t="s">
        <v>580</v>
      </c>
      <c r="B253" s="650" t="s">
        <v>581</v>
      </c>
      <c r="C253" s="651" t="s">
        <v>596</v>
      </c>
      <c r="D253" s="652" t="s">
        <v>3293</v>
      </c>
      <c r="E253" s="651" t="s">
        <v>6000</v>
      </c>
      <c r="F253" s="652" t="s">
        <v>6001</v>
      </c>
      <c r="G253" s="651" t="s">
        <v>5926</v>
      </c>
      <c r="H253" s="651" t="s">
        <v>5927</v>
      </c>
      <c r="I253" s="653">
        <v>0.56000000000000005</v>
      </c>
      <c r="J253" s="653">
        <v>200</v>
      </c>
      <c r="K253" s="654">
        <v>112</v>
      </c>
    </row>
    <row r="254" spans="1:11" ht="14.4" customHeight="1" x14ac:dyDescent="0.3">
      <c r="A254" s="649" t="s">
        <v>580</v>
      </c>
      <c r="B254" s="650" t="s">
        <v>581</v>
      </c>
      <c r="C254" s="651" t="s">
        <v>596</v>
      </c>
      <c r="D254" s="652" t="s">
        <v>3293</v>
      </c>
      <c r="E254" s="651" t="s">
        <v>6000</v>
      </c>
      <c r="F254" s="652" t="s">
        <v>6001</v>
      </c>
      <c r="G254" s="651" t="s">
        <v>5875</v>
      </c>
      <c r="H254" s="651" t="s">
        <v>5876</v>
      </c>
      <c r="I254" s="653">
        <v>13.156666666666666</v>
      </c>
      <c r="J254" s="653">
        <v>144</v>
      </c>
      <c r="K254" s="654">
        <v>1894.25</v>
      </c>
    </row>
    <row r="255" spans="1:11" ht="14.4" customHeight="1" x14ac:dyDescent="0.3">
      <c r="A255" s="649" t="s">
        <v>580</v>
      </c>
      <c r="B255" s="650" t="s">
        <v>581</v>
      </c>
      <c r="C255" s="651" t="s">
        <v>596</v>
      </c>
      <c r="D255" s="652" t="s">
        <v>3293</v>
      </c>
      <c r="E255" s="651" t="s">
        <v>6000</v>
      </c>
      <c r="F255" s="652" t="s">
        <v>6001</v>
      </c>
      <c r="G255" s="651" t="s">
        <v>5928</v>
      </c>
      <c r="H255" s="651" t="s">
        <v>5929</v>
      </c>
      <c r="I255" s="653">
        <v>9.7216666666666658</v>
      </c>
      <c r="J255" s="653">
        <v>121</v>
      </c>
      <c r="K255" s="654">
        <v>1176.3600000000001</v>
      </c>
    </row>
    <row r="256" spans="1:11" ht="14.4" customHeight="1" x14ac:dyDescent="0.3">
      <c r="A256" s="649" t="s">
        <v>580</v>
      </c>
      <c r="B256" s="650" t="s">
        <v>581</v>
      </c>
      <c r="C256" s="651" t="s">
        <v>596</v>
      </c>
      <c r="D256" s="652" t="s">
        <v>3293</v>
      </c>
      <c r="E256" s="651" t="s">
        <v>6000</v>
      </c>
      <c r="F256" s="652" t="s">
        <v>6001</v>
      </c>
      <c r="G256" s="651" t="s">
        <v>5676</v>
      </c>
      <c r="H256" s="651" t="s">
        <v>5677</v>
      </c>
      <c r="I256" s="653">
        <v>1.5142857142857142</v>
      </c>
      <c r="J256" s="653">
        <v>1800</v>
      </c>
      <c r="K256" s="654">
        <v>2726</v>
      </c>
    </row>
    <row r="257" spans="1:11" ht="14.4" customHeight="1" x14ac:dyDescent="0.3">
      <c r="A257" s="649" t="s">
        <v>580</v>
      </c>
      <c r="B257" s="650" t="s">
        <v>581</v>
      </c>
      <c r="C257" s="651" t="s">
        <v>596</v>
      </c>
      <c r="D257" s="652" t="s">
        <v>3293</v>
      </c>
      <c r="E257" s="651" t="s">
        <v>6002</v>
      </c>
      <c r="F257" s="652" t="s">
        <v>6003</v>
      </c>
      <c r="G257" s="651" t="s">
        <v>5930</v>
      </c>
      <c r="H257" s="651" t="s">
        <v>5931</v>
      </c>
      <c r="I257" s="653">
        <v>5.0199999999999996</v>
      </c>
      <c r="J257" s="653">
        <v>100</v>
      </c>
      <c r="K257" s="654">
        <v>502.15</v>
      </c>
    </row>
    <row r="258" spans="1:11" ht="14.4" customHeight="1" x14ac:dyDescent="0.3">
      <c r="A258" s="649" t="s">
        <v>580</v>
      </c>
      <c r="B258" s="650" t="s">
        <v>581</v>
      </c>
      <c r="C258" s="651" t="s">
        <v>596</v>
      </c>
      <c r="D258" s="652" t="s">
        <v>3293</v>
      </c>
      <c r="E258" s="651" t="s">
        <v>6002</v>
      </c>
      <c r="F258" s="652" t="s">
        <v>6003</v>
      </c>
      <c r="G258" s="651" t="s">
        <v>5704</v>
      </c>
      <c r="H258" s="651" t="s">
        <v>5705</v>
      </c>
      <c r="I258" s="653">
        <v>15.921666666666667</v>
      </c>
      <c r="J258" s="653">
        <v>600</v>
      </c>
      <c r="K258" s="654">
        <v>9553</v>
      </c>
    </row>
    <row r="259" spans="1:11" ht="14.4" customHeight="1" x14ac:dyDescent="0.3">
      <c r="A259" s="649" t="s">
        <v>580</v>
      </c>
      <c r="B259" s="650" t="s">
        <v>581</v>
      </c>
      <c r="C259" s="651" t="s">
        <v>596</v>
      </c>
      <c r="D259" s="652" t="s">
        <v>3293</v>
      </c>
      <c r="E259" s="651" t="s">
        <v>6002</v>
      </c>
      <c r="F259" s="652" t="s">
        <v>6003</v>
      </c>
      <c r="G259" s="651" t="s">
        <v>5932</v>
      </c>
      <c r="H259" s="651" t="s">
        <v>5933</v>
      </c>
      <c r="I259" s="653">
        <v>30.12</v>
      </c>
      <c r="J259" s="653">
        <v>50</v>
      </c>
      <c r="K259" s="654">
        <v>1506</v>
      </c>
    </row>
    <row r="260" spans="1:11" ht="14.4" customHeight="1" x14ac:dyDescent="0.3">
      <c r="A260" s="649" t="s">
        <v>580</v>
      </c>
      <c r="B260" s="650" t="s">
        <v>581</v>
      </c>
      <c r="C260" s="651" t="s">
        <v>596</v>
      </c>
      <c r="D260" s="652" t="s">
        <v>3293</v>
      </c>
      <c r="E260" s="651" t="s">
        <v>6002</v>
      </c>
      <c r="F260" s="652" t="s">
        <v>6003</v>
      </c>
      <c r="G260" s="651" t="s">
        <v>5934</v>
      </c>
      <c r="H260" s="651" t="s">
        <v>5935</v>
      </c>
      <c r="I260" s="653">
        <v>25.05</v>
      </c>
      <c r="J260" s="653">
        <v>5</v>
      </c>
      <c r="K260" s="654">
        <v>125.25</v>
      </c>
    </row>
    <row r="261" spans="1:11" ht="14.4" customHeight="1" x14ac:dyDescent="0.3">
      <c r="A261" s="649" t="s">
        <v>580</v>
      </c>
      <c r="B261" s="650" t="s">
        <v>581</v>
      </c>
      <c r="C261" s="651" t="s">
        <v>596</v>
      </c>
      <c r="D261" s="652" t="s">
        <v>3293</v>
      </c>
      <c r="E261" s="651" t="s">
        <v>6002</v>
      </c>
      <c r="F261" s="652" t="s">
        <v>6003</v>
      </c>
      <c r="G261" s="651" t="s">
        <v>5708</v>
      </c>
      <c r="H261" s="651" t="s">
        <v>5709</v>
      </c>
      <c r="I261" s="653">
        <v>0.95666666666666667</v>
      </c>
      <c r="J261" s="653">
        <v>8800</v>
      </c>
      <c r="K261" s="654">
        <v>8424</v>
      </c>
    </row>
    <row r="262" spans="1:11" ht="14.4" customHeight="1" x14ac:dyDescent="0.3">
      <c r="A262" s="649" t="s">
        <v>580</v>
      </c>
      <c r="B262" s="650" t="s">
        <v>581</v>
      </c>
      <c r="C262" s="651" t="s">
        <v>596</v>
      </c>
      <c r="D262" s="652" t="s">
        <v>3293</v>
      </c>
      <c r="E262" s="651" t="s">
        <v>6002</v>
      </c>
      <c r="F262" s="652" t="s">
        <v>6003</v>
      </c>
      <c r="G262" s="651" t="s">
        <v>5710</v>
      </c>
      <c r="H262" s="651" t="s">
        <v>5711</v>
      </c>
      <c r="I262" s="653">
        <v>1.484</v>
      </c>
      <c r="J262" s="653">
        <v>1300</v>
      </c>
      <c r="K262" s="654">
        <v>1915</v>
      </c>
    </row>
    <row r="263" spans="1:11" ht="14.4" customHeight="1" x14ac:dyDescent="0.3">
      <c r="A263" s="649" t="s">
        <v>580</v>
      </c>
      <c r="B263" s="650" t="s">
        <v>581</v>
      </c>
      <c r="C263" s="651" t="s">
        <v>596</v>
      </c>
      <c r="D263" s="652" t="s">
        <v>3293</v>
      </c>
      <c r="E263" s="651" t="s">
        <v>6002</v>
      </c>
      <c r="F263" s="652" t="s">
        <v>6003</v>
      </c>
      <c r="G263" s="651" t="s">
        <v>5712</v>
      </c>
      <c r="H263" s="651" t="s">
        <v>5713</v>
      </c>
      <c r="I263" s="653">
        <v>0.42714285714285716</v>
      </c>
      <c r="J263" s="653">
        <v>1500</v>
      </c>
      <c r="K263" s="654">
        <v>640</v>
      </c>
    </row>
    <row r="264" spans="1:11" ht="14.4" customHeight="1" x14ac:dyDescent="0.3">
      <c r="A264" s="649" t="s">
        <v>580</v>
      </c>
      <c r="B264" s="650" t="s">
        <v>581</v>
      </c>
      <c r="C264" s="651" t="s">
        <v>596</v>
      </c>
      <c r="D264" s="652" t="s">
        <v>3293</v>
      </c>
      <c r="E264" s="651" t="s">
        <v>6002</v>
      </c>
      <c r="F264" s="652" t="s">
        <v>6003</v>
      </c>
      <c r="G264" s="651" t="s">
        <v>5714</v>
      </c>
      <c r="H264" s="651" t="s">
        <v>5715</v>
      </c>
      <c r="I264" s="653">
        <v>0.6</v>
      </c>
      <c r="J264" s="653">
        <v>5800</v>
      </c>
      <c r="K264" s="654">
        <v>3486</v>
      </c>
    </row>
    <row r="265" spans="1:11" ht="14.4" customHeight="1" x14ac:dyDescent="0.3">
      <c r="A265" s="649" t="s">
        <v>580</v>
      </c>
      <c r="B265" s="650" t="s">
        <v>581</v>
      </c>
      <c r="C265" s="651" t="s">
        <v>596</v>
      </c>
      <c r="D265" s="652" t="s">
        <v>3293</v>
      </c>
      <c r="E265" s="651" t="s">
        <v>6002</v>
      </c>
      <c r="F265" s="652" t="s">
        <v>6003</v>
      </c>
      <c r="G265" s="651" t="s">
        <v>5716</v>
      </c>
      <c r="H265" s="651" t="s">
        <v>5883</v>
      </c>
      <c r="I265" s="653">
        <v>22.53</v>
      </c>
      <c r="J265" s="653">
        <v>10</v>
      </c>
      <c r="K265" s="654">
        <v>225.3</v>
      </c>
    </row>
    <row r="266" spans="1:11" ht="14.4" customHeight="1" x14ac:dyDescent="0.3">
      <c r="A266" s="649" t="s">
        <v>580</v>
      </c>
      <c r="B266" s="650" t="s">
        <v>581</v>
      </c>
      <c r="C266" s="651" t="s">
        <v>596</v>
      </c>
      <c r="D266" s="652" t="s">
        <v>3293</v>
      </c>
      <c r="E266" s="651" t="s">
        <v>6002</v>
      </c>
      <c r="F266" s="652" t="s">
        <v>6003</v>
      </c>
      <c r="G266" s="651" t="s">
        <v>5718</v>
      </c>
      <c r="H266" s="651" t="s">
        <v>5719</v>
      </c>
      <c r="I266" s="653">
        <v>5.95</v>
      </c>
      <c r="J266" s="653">
        <v>10</v>
      </c>
      <c r="K266" s="654">
        <v>59.5</v>
      </c>
    </row>
    <row r="267" spans="1:11" ht="14.4" customHeight="1" x14ac:dyDescent="0.3">
      <c r="A267" s="649" t="s">
        <v>580</v>
      </c>
      <c r="B267" s="650" t="s">
        <v>581</v>
      </c>
      <c r="C267" s="651" t="s">
        <v>596</v>
      </c>
      <c r="D267" s="652" t="s">
        <v>3293</v>
      </c>
      <c r="E267" s="651" t="s">
        <v>6002</v>
      </c>
      <c r="F267" s="652" t="s">
        <v>6003</v>
      </c>
      <c r="G267" s="651" t="s">
        <v>5936</v>
      </c>
      <c r="H267" s="651" t="s">
        <v>5937</v>
      </c>
      <c r="I267" s="653">
        <v>68.52</v>
      </c>
      <c r="J267" s="653">
        <v>1</v>
      </c>
      <c r="K267" s="654">
        <v>68.52</v>
      </c>
    </row>
    <row r="268" spans="1:11" ht="14.4" customHeight="1" x14ac:dyDescent="0.3">
      <c r="A268" s="649" t="s">
        <v>580</v>
      </c>
      <c r="B268" s="650" t="s">
        <v>581</v>
      </c>
      <c r="C268" s="651" t="s">
        <v>596</v>
      </c>
      <c r="D268" s="652" t="s">
        <v>3293</v>
      </c>
      <c r="E268" s="651" t="s">
        <v>6002</v>
      </c>
      <c r="F268" s="652" t="s">
        <v>6003</v>
      </c>
      <c r="G268" s="651" t="s">
        <v>5725</v>
      </c>
      <c r="H268" s="651" t="s">
        <v>5726</v>
      </c>
      <c r="I268" s="653">
        <v>17.97</v>
      </c>
      <c r="J268" s="653">
        <v>1</v>
      </c>
      <c r="K268" s="654">
        <v>17.97</v>
      </c>
    </row>
    <row r="269" spans="1:11" ht="14.4" customHeight="1" x14ac:dyDescent="0.3">
      <c r="A269" s="649" t="s">
        <v>580</v>
      </c>
      <c r="B269" s="650" t="s">
        <v>581</v>
      </c>
      <c r="C269" s="651" t="s">
        <v>596</v>
      </c>
      <c r="D269" s="652" t="s">
        <v>3293</v>
      </c>
      <c r="E269" s="651" t="s">
        <v>6002</v>
      </c>
      <c r="F269" s="652" t="s">
        <v>6003</v>
      </c>
      <c r="G269" s="651" t="s">
        <v>5886</v>
      </c>
      <c r="H269" s="651" t="s">
        <v>5887</v>
      </c>
      <c r="I269" s="653">
        <v>2.33</v>
      </c>
      <c r="J269" s="653">
        <v>100</v>
      </c>
      <c r="K269" s="654">
        <v>233</v>
      </c>
    </row>
    <row r="270" spans="1:11" ht="14.4" customHeight="1" x14ac:dyDescent="0.3">
      <c r="A270" s="649" t="s">
        <v>580</v>
      </c>
      <c r="B270" s="650" t="s">
        <v>581</v>
      </c>
      <c r="C270" s="651" t="s">
        <v>596</v>
      </c>
      <c r="D270" s="652" t="s">
        <v>3293</v>
      </c>
      <c r="E270" s="651" t="s">
        <v>6002</v>
      </c>
      <c r="F270" s="652" t="s">
        <v>6003</v>
      </c>
      <c r="G270" s="651" t="s">
        <v>5732</v>
      </c>
      <c r="H270" s="651" t="s">
        <v>5733</v>
      </c>
      <c r="I270" s="653">
        <v>2.3733333333333335</v>
      </c>
      <c r="J270" s="653">
        <v>350</v>
      </c>
      <c r="K270" s="654">
        <v>830.5</v>
      </c>
    </row>
    <row r="271" spans="1:11" ht="14.4" customHeight="1" x14ac:dyDescent="0.3">
      <c r="A271" s="649" t="s">
        <v>580</v>
      </c>
      <c r="B271" s="650" t="s">
        <v>581</v>
      </c>
      <c r="C271" s="651" t="s">
        <v>596</v>
      </c>
      <c r="D271" s="652" t="s">
        <v>3293</v>
      </c>
      <c r="E271" s="651" t="s">
        <v>6002</v>
      </c>
      <c r="F271" s="652" t="s">
        <v>6003</v>
      </c>
      <c r="G271" s="651" t="s">
        <v>5890</v>
      </c>
      <c r="H271" s="651" t="s">
        <v>5891</v>
      </c>
      <c r="I271" s="653">
        <v>1.8187500000000001</v>
      </c>
      <c r="J271" s="653">
        <v>9800</v>
      </c>
      <c r="K271" s="654">
        <v>17895</v>
      </c>
    </row>
    <row r="272" spans="1:11" ht="14.4" customHeight="1" x14ac:dyDescent="0.3">
      <c r="A272" s="649" t="s">
        <v>580</v>
      </c>
      <c r="B272" s="650" t="s">
        <v>581</v>
      </c>
      <c r="C272" s="651" t="s">
        <v>596</v>
      </c>
      <c r="D272" s="652" t="s">
        <v>3293</v>
      </c>
      <c r="E272" s="651" t="s">
        <v>6002</v>
      </c>
      <c r="F272" s="652" t="s">
        <v>6003</v>
      </c>
      <c r="G272" s="651" t="s">
        <v>5736</v>
      </c>
      <c r="H272" s="651" t="s">
        <v>5737</v>
      </c>
      <c r="I272" s="653">
        <v>2.893636363636364</v>
      </c>
      <c r="J272" s="653">
        <v>11400</v>
      </c>
      <c r="K272" s="654">
        <v>33023</v>
      </c>
    </row>
    <row r="273" spans="1:11" ht="14.4" customHeight="1" x14ac:dyDescent="0.3">
      <c r="A273" s="649" t="s">
        <v>580</v>
      </c>
      <c r="B273" s="650" t="s">
        <v>581</v>
      </c>
      <c r="C273" s="651" t="s">
        <v>596</v>
      </c>
      <c r="D273" s="652" t="s">
        <v>3293</v>
      </c>
      <c r="E273" s="651" t="s">
        <v>6002</v>
      </c>
      <c r="F273" s="652" t="s">
        <v>6003</v>
      </c>
      <c r="G273" s="651" t="s">
        <v>5738</v>
      </c>
      <c r="H273" s="651" t="s">
        <v>5739</v>
      </c>
      <c r="I273" s="653">
        <v>1.8224999999999998</v>
      </c>
      <c r="J273" s="653">
        <v>400</v>
      </c>
      <c r="K273" s="654">
        <v>729</v>
      </c>
    </row>
    <row r="274" spans="1:11" ht="14.4" customHeight="1" x14ac:dyDescent="0.3">
      <c r="A274" s="649" t="s">
        <v>580</v>
      </c>
      <c r="B274" s="650" t="s">
        <v>581</v>
      </c>
      <c r="C274" s="651" t="s">
        <v>596</v>
      </c>
      <c r="D274" s="652" t="s">
        <v>3293</v>
      </c>
      <c r="E274" s="651" t="s">
        <v>6002</v>
      </c>
      <c r="F274" s="652" t="s">
        <v>6003</v>
      </c>
      <c r="G274" s="651" t="s">
        <v>5938</v>
      </c>
      <c r="H274" s="651" t="s">
        <v>5939</v>
      </c>
      <c r="I274" s="653">
        <v>1.7675000000000001</v>
      </c>
      <c r="J274" s="653">
        <v>400</v>
      </c>
      <c r="K274" s="654">
        <v>707</v>
      </c>
    </row>
    <row r="275" spans="1:11" ht="14.4" customHeight="1" x14ac:dyDescent="0.3">
      <c r="A275" s="649" t="s">
        <v>580</v>
      </c>
      <c r="B275" s="650" t="s">
        <v>581</v>
      </c>
      <c r="C275" s="651" t="s">
        <v>596</v>
      </c>
      <c r="D275" s="652" t="s">
        <v>3293</v>
      </c>
      <c r="E275" s="651" t="s">
        <v>6002</v>
      </c>
      <c r="F275" s="652" t="s">
        <v>6003</v>
      </c>
      <c r="G275" s="651" t="s">
        <v>5892</v>
      </c>
      <c r="H275" s="651" t="s">
        <v>5893</v>
      </c>
      <c r="I275" s="653">
        <v>2.4300000000000002</v>
      </c>
      <c r="J275" s="653">
        <v>400</v>
      </c>
      <c r="K275" s="654">
        <v>972</v>
      </c>
    </row>
    <row r="276" spans="1:11" ht="14.4" customHeight="1" x14ac:dyDescent="0.3">
      <c r="A276" s="649" t="s">
        <v>580</v>
      </c>
      <c r="B276" s="650" t="s">
        <v>581</v>
      </c>
      <c r="C276" s="651" t="s">
        <v>596</v>
      </c>
      <c r="D276" s="652" t="s">
        <v>3293</v>
      </c>
      <c r="E276" s="651" t="s">
        <v>6002</v>
      </c>
      <c r="F276" s="652" t="s">
        <v>6003</v>
      </c>
      <c r="G276" s="651" t="s">
        <v>5940</v>
      </c>
      <c r="H276" s="651" t="s">
        <v>5941</v>
      </c>
      <c r="I276" s="653">
        <v>1.75</v>
      </c>
      <c r="J276" s="653">
        <v>200</v>
      </c>
      <c r="K276" s="654">
        <v>350</v>
      </c>
    </row>
    <row r="277" spans="1:11" ht="14.4" customHeight="1" x14ac:dyDescent="0.3">
      <c r="A277" s="649" t="s">
        <v>580</v>
      </c>
      <c r="B277" s="650" t="s">
        <v>581</v>
      </c>
      <c r="C277" s="651" t="s">
        <v>596</v>
      </c>
      <c r="D277" s="652" t="s">
        <v>3293</v>
      </c>
      <c r="E277" s="651" t="s">
        <v>6002</v>
      </c>
      <c r="F277" s="652" t="s">
        <v>6003</v>
      </c>
      <c r="G277" s="651" t="s">
        <v>5740</v>
      </c>
      <c r="H277" s="651" t="s">
        <v>5741</v>
      </c>
      <c r="I277" s="653">
        <v>4.8157142857142858</v>
      </c>
      <c r="J277" s="653">
        <v>1500</v>
      </c>
      <c r="K277" s="654">
        <v>7226</v>
      </c>
    </row>
    <row r="278" spans="1:11" ht="14.4" customHeight="1" x14ac:dyDescent="0.3">
      <c r="A278" s="649" t="s">
        <v>580</v>
      </c>
      <c r="B278" s="650" t="s">
        <v>581</v>
      </c>
      <c r="C278" s="651" t="s">
        <v>596</v>
      </c>
      <c r="D278" s="652" t="s">
        <v>3293</v>
      </c>
      <c r="E278" s="651" t="s">
        <v>6002</v>
      </c>
      <c r="F278" s="652" t="s">
        <v>6003</v>
      </c>
      <c r="G278" s="651" t="s">
        <v>5742</v>
      </c>
      <c r="H278" s="651" t="s">
        <v>5743</v>
      </c>
      <c r="I278" s="653">
        <v>1.2857142857142855E-2</v>
      </c>
      <c r="J278" s="653">
        <v>12000</v>
      </c>
      <c r="K278" s="654">
        <v>150</v>
      </c>
    </row>
    <row r="279" spans="1:11" ht="14.4" customHeight="1" x14ac:dyDescent="0.3">
      <c r="A279" s="649" t="s">
        <v>580</v>
      </c>
      <c r="B279" s="650" t="s">
        <v>581</v>
      </c>
      <c r="C279" s="651" t="s">
        <v>596</v>
      </c>
      <c r="D279" s="652" t="s">
        <v>3293</v>
      </c>
      <c r="E279" s="651" t="s">
        <v>6002</v>
      </c>
      <c r="F279" s="652" t="s">
        <v>6003</v>
      </c>
      <c r="G279" s="651" t="s">
        <v>5744</v>
      </c>
      <c r="H279" s="651" t="s">
        <v>5745</v>
      </c>
      <c r="I279" s="653">
        <v>2.0499999999999998</v>
      </c>
      <c r="J279" s="653">
        <v>400</v>
      </c>
      <c r="K279" s="654">
        <v>820</v>
      </c>
    </row>
    <row r="280" spans="1:11" ht="14.4" customHeight="1" x14ac:dyDescent="0.3">
      <c r="A280" s="649" t="s">
        <v>580</v>
      </c>
      <c r="B280" s="650" t="s">
        <v>581</v>
      </c>
      <c r="C280" s="651" t="s">
        <v>596</v>
      </c>
      <c r="D280" s="652" t="s">
        <v>3293</v>
      </c>
      <c r="E280" s="651" t="s">
        <v>6002</v>
      </c>
      <c r="F280" s="652" t="s">
        <v>6003</v>
      </c>
      <c r="G280" s="651" t="s">
        <v>5746</v>
      </c>
      <c r="H280" s="651" t="s">
        <v>5747</v>
      </c>
      <c r="I280" s="653">
        <v>2.8333333333333335</v>
      </c>
      <c r="J280" s="653">
        <v>5300</v>
      </c>
      <c r="K280" s="654">
        <v>15029</v>
      </c>
    </row>
    <row r="281" spans="1:11" ht="14.4" customHeight="1" x14ac:dyDescent="0.3">
      <c r="A281" s="649" t="s">
        <v>580</v>
      </c>
      <c r="B281" s="650" t="s">
        <v>581</v>
      </c>
      <c r="C281" s="651" t="s">
        <v>596</v>
      </c>
      <c r="D281" s="652" t="s">
        <v>3293</v>
      </c>
      <c r="E281" s="651" t="s">
        <v>6002</v>
      </c>
      <c r="F281" s="652" t="s">
        <v>6003</v>
      </c>
      <c r="G281" s="651" t="s">
        <v>5894</v>
      </c>
      <c r="H281" s="651" t="s">
        <v>5895</v>
      </c>
      <c r="I281" s="653">
        <v>2.11</v>
      </c>
      <c r="J281" s="653">
        <v>100</v>
      </c>
      <c r="K281" s="654">
        <v>211</v>
      </c>
    </row>
    <row r="282" spans="1:11" ht="14.4" customHeight="1" x14ac:dyDescent="0.3">
      <c r="A282" s="649" t="s">
        <v>580</v>
      </c>
      <c r="B282" s="650" t="s">
        <v>581</v>
      </c>
      <c r="C282" s="651" t="s">
        <v>596</v>
      </c>
      <c r="D282" s="652" t="s">
        <v>3293</v>
      </c>
      <c r="E282" s="651" t="s">
        <v>6002</v>
      </c>
      <c r="F282" s="652" t="s">
        <v>6003</v>
      </c>
      <c r="G282" s="651" t="s">
        <v>5942</v>
      </c>
      <c r="H282" s="651" t="s">
        <v>5943</v>
      </c>
      <c r="I282" s="653">
        <v>4.24</v>
      </c>
      <c r="J282" s="653">
        <v>50</v>
      </c>
      <c r="K282" s="654">
        <v>212</v>
      </c>
    </row>
    <row r="283" spans="1:11" ht="14.4" customHeight="1" x14ac:dyDescent="0.3">
      <c r="A283" s="649" t="s">
        <v>580</v>
      </c>
      <c r="B283" s="650" t="s">
        <v>581</v>
      </c>
      <c r="C283" s="651" t="s">
        <v>596</v>
      </c>
      <c r="D283" s="652" t="s">
        <v>3293</v>
      </c>
      <c r="E283" s="651" t="s">
        <v>6002</v>
      </c>
      <c r="F283" s="652" t="s">
        <v>6003</v>
      </c>
      <c r="G283" s="651" t="s">
        <v>5944</v>
      </c>
      <c r="H283" s="651" t="s">
        <v>5945</v>
      </c>
      <c r="I283" s="653">
        <v>9.58</v>
      </c>
      <c r="J283" s="653">
        <v>100</v>
      </c>
      <c r="K283" s="654">
        <v>958.4</v>
      </c>
    </row>
    <row r="284" spans="1:11" ht="14.4" customHeight="1" x14ac:dyDescent="0.3">
      <c r="A284" s="649" t="s">
        <v>580</v>
      </c>
      <c r="B284" s="650" t="s">
        <v>581</v>
      </c>
      <c r="C284" s="651" t="s">
        <v>596</v>
      </c>
      <c r="D284" s="652" t="s">
        <v>3293</v>
      </c>
      <c r="E284" s="651" t="s">
        <v>6002</v>
      </c>
      <c r="F284" s="652" t="s">
        <v>6003</v>
      </c>
      <c r="G284" s="651" t="s">
        <v>5754</v>
      </c>
      <c r="H284" s="651" t="s">
        <v>5755</v>
      </c>
      <c r="I284" s="653">
        <v>5.13</v>
      </c>
      <c r="J284" s="653">
        <v>4800</v>
      </c>
      <c r="K284" s="654">
        <v>24624</v>
      </c>
    </row>
    <row r="285" spans="1:11" ht="14.4" customHeight="1" x14ac:dyDescent="0.3">
      <c r="A285" s="649" t="s">
        <v>580</v>
      </c>
      <c r="B285" s="650" t="s">
        <v>581</v>
      </c>
      <c r="C285" s="651" t="s">
        <v>596</v>
      </c>
      <c r="D285" s="652" t="s">
        <v>3293</v>
      </c>
      <c r="E285" s="651" t="s">
        <v>6002</v>
      </c>
      <c r="F285" s="652" t="s">
        <v>6003</v>
      </c>
      <c r="G285" s="651" t="s">
        <v>5946</v>
      </c>
      <c r="H285" s="651" t="s">
        <v>5947</v>
      </c>
      <c r="I285" s="653">
        <v>193.84</v>
      </c>
      <c r="J285" s="653">
        <v>2</v>
      </c>
      <c r="K285" s="654">
        <v>387.68</v>
      </c>
    </row>
    <row r="286" spans="1:11" ht="14.4" customHeight="1" x14ac:dyDescent="0.3">
      <c r="A286" s="649" t="s">
        <v>580</v>
      </c>
      <c r="B286" s="650" t="s">
        <v>581</v>
      </c>
      <c r="C286" s="651" t="s">
        <v>596</v>
      </c>
      <c r="D286" s="652" t="s">
        <v>3293</v>
      </c>
      <c r="E286" s="651" t="s">
        <v>6002</v>
      </c>
      <c r="F286" s="652" t="s">
        <v>6003</v>
      </c>
      <c r="G286" s="651" t="s">
        <v>5948</v>
      </c>
      <c r="H286" s="651" t="s">
        <v>5949</v>
      </c>
      <c r="I286" s="653">
        <v>125.06</v>
      </c>
      <c r="J286" s="653">
        <v>4</v>
      </c>
      <c r="K286" s="654">
        <v>500.24</v>
      </c>
    </row>
    <row r="287" spans="1:11" ht="14.4" customHeight="1" x14ac:dyDescent="0.3">
      <c r="A287" s="649" t="s">
        <v>580</v>
      </c>
      <c r="B287" s="650" t="s">
        <v>581</v>
      </c>
      <c r="C287" s="651" t="s">
        <v>596</v>
      </c>
      <c r="D287" s="652" t="s">
        <v>3293</v>
      </c>
      <c r="E287" s="651" t="s">
        <v>6002</v>
      </c>
      <c r="F287" s="652" t="s">
        <v>6003</v>
      </c>
      <c r="G287" s="651" t="s">
        <v>5756</v>
      </c>
      <c r="H287" s="651" t="s">
        <v>5757</v>
      </c>
      <c r="I287" s="653">
        <v>17.981249999999999</v>
      </c>
      <c r="J287" s="653">
        <v>4000</v>
      </c>
      <c r="K287" s="654">
        <v>71924</v>
      </c>
    </row>
    <row r="288" spans="1:11" ht="14.4" customHeight="1" x14ac:dyDescent="0.3">
      <c r="A288" s="649" t="s">
        <v>580</v>
      </c>
      <c r="B288" s="650" t="s">
        <v>581</v>
      </c>
      <c r="C288" s="651" t="s">
        <v>596</v>
      </c>
      <c r="D288" s="652" t="s">
        <v>3293</v>
      </c>
      <c r="E288" s="651" t="s">
        <v>6002</v>
      </c>
      <c r="F288" s="652" t="s">
        <v>6003</v>
      </c>
      <c r="G288" s="651" t="s">
        <v>5760</v>
      </c>
      <c r="H288" s="651" t="s">
        <v>5761</v>
      </c>
      <c r="I288" s="653">
        <v>15.007142857142856</v>
      </c>
      <c r="J288" s="653">
        <v>100</v>
      </c>
      <c r="K288" s="654">
        <v>1500.7</v>
      </c>
    </row>
    <row r="289" spans="1:11" ht="14.4" customHeight="1" x14ac:dyDescent="0.3">
      <c r="A289" s="649" t="s">
        <v>580</v>
      </c>
      <c r="B289" s="650" t="s">
        <v>581</v>
      </c>
      <c r="C289" s="651" t="s">
        <v>596</v>
      </c>
      <c r="D289" s="652" t="s">
        <v>3293</v>
      </c>
      <c r="E289" s="651" t="s">
        <v>6002</v>
      </c>
      <c r="F289" s="652" t="s">
        <v>6003</v>
      </c>
      <c r="G289" s="651" t="s">
        <v>5950</v>
      </c>
      <c r="H289" s="651" t="s">
        <v>5951</v>
      </c>
      <c r="I289" s="653">
        <v>25.521428571428572</v>
      </c>
      <c r="J289" s="653">
        <v>190</v>
      </c>
      <c r="K289" s="654">
        <v>4848.9000000000005</v>
      </c>
    </row>
    <row r="290" spans="1:11" ht="14.4" customHeight="1" x14ac:dyDescent="0.3">
      <c r="A290" s="649" t="s">
        <v>580</v>
      </c>
      <c r="B290" s="650" t="s">
        <v>581</v>
      </c>
      <c r="C290" s="651" t="s">
        <v>596</v>
      </c>
      <c r="D290" s="652" t="s">
        <v>3293</v>
      </c>
      <c r="E290" s="651" t="s">
        <v>6002</v>
      </c>
      <c r="F290" s="652" t="s">
        <v>6003</v>
      </c>
      <c r="G290" s="651" t="s">
        <v>5766</v>
      </c>
      <c r="H290" s="651" t="s">
        <v>5767</v>
      </c>
      <c r="I290" s="653">
        <v>2.8624999999999998</v>
      </c>
      <c r="J290" s="653">
        <v>600</v>
      </c>
      <c r="K290" s="654">
        <v>1720.5</v>
      </c>
    </row>
    <row r="291" spans="1:11" ht="14.4" customHeight="1" x14ac:dyDescent="0.3">
      <c r="A291" s="649" t="s">
        <v>580</v>
      </c>
      <c r="B291" s="650" t="s">
        <v>581</v>
      </c>
      <c r="C291" s="651" t="s">
        <v>596</v>
      </c>
      <c r="D291" s="652" t="s">
        <v>3293</v>
      </c>
      <c r="E291" s="651" t="s">
        <v>6002</v>
      </c>
      <c r="F291" s="652" t="s">
        <v>6003</v>
      </c>
      <c r="G291" s="651" t="s">
        <v>5766</v>
      </c>
      <c r="H291" s="651" t="s">
        <v>5768</v>
      </c>
      <c r="I291" s="653">
        <v>2.94</v>
      </c>
      <c r="J291" s="653">
        <v>700</v>
      </c>
      <c r="K291" s="654">
        <v>2058</v>
      </c>
    </row>
    <row r="292" spans="1:11" ht="14.4" customHeight="1" x14ac:dyDescent="0.3">
      <c r="A292" s="649" t="s">
        <v>580</v>
      </c>
      <c r="B292" s="650" t="s">
        <v>581</v>
      </c>
      <c r="C292" s="651" t="s">
        <v>596</v>
      </c>
      <c r="D292" s="652" t="s">
        <v>3293</v>
      </c>
      <c r="E292" s="651" t="s">
        <v>6002</v>
      </c>
      <c r="F292" s="652" t="s">
        <v>6003</v>
      </c>
      <c r="G292" s="651" t="s">
        <v>5784</v>
      </c>
      <c r="H292" s="651" t="s">
        <v>5785</v>
      </c>
      <c r="I292" s="653">
        <v>21.24</v>
      </c>
      <c r="J292" s="653">
        <v>5</v>
      </c>
      <c r="K292" s="654">
        <v>106.2</v>
      </c>
    </row>
    <row r="293" spans="1:11" ht="14.4" customHeight="1" x14ac:dyDescent="0.3">
      <c r="A293" s="649" t="s">
        <v>580</v>
      </c>
      <c r="B293" s="650" t="s">
        <v>581</v>
      </c>
      <c r="C293" s="651" t="s">
        <v>596</v>
      </c>
      <c r="D293" s="652" t="s">
        <v>3293</v>
      </c>
      <c r="E293" s="651" t="s">
        <v>6002</v>
      </c>
      <c r="F293" s="652" t="s">
        <v>6003</v>
      </c>
      <c r="G293" s="651" t="s">
        <v>5788</v>
      </c>
      <c r="H293" s="651" t="s">
        <v>5789</v>
      </c>
      <c r="I293" s="653">
        <v>21.23</v>
      </c>
      <c r="J293" s="653">
        <v>10</v>
      </c>
      <c r="K293" s="654">
        <v>212.3</v>
      </c>
    </row>
    <row r="294" spans="1:11" ht="14.4" customHeight="1" x14ac:dyDescent="0.3">
      <c r="A294" s="649" t="s">
        <v>580</v>
      </c>
      <c r="B294" s="650" t="s">
        <v>581</v>
      </c>
      <c r="C294" s="651" t="s">
        <v>596</v>
      </c>
      <c r="D294" s="652" t="s">
        <v>3293</v>
      </c>
      <c r="E294" s="651" t="s">
        <v>6002</v>
      </c>
      <c r="F294" s="652" t="s">
        <v>6003</v>
      </c>
      <c r="G294" s="651" t="s">
        <v>5790</v>
      </c>
      <c r="H294" s="651" t="s">
        <v>5791</v>
      </c>
      <c r="I294" s="653">
        <v>9.65</v>
      </c>
      <c r="J294" s="653">
        <v>2</v>
      </c>
      <c r="K294" s="654">
        <v>19.3</v>
      </c>
    </row>
    <row r="295" spans="1:11" ht="14.4" customHeight="1" x14ac:dyDescent="0.3">
      <c r="A295" s="649" t="s">
        <v>580</v>
      </c>
      <c r="B295" s="650" t="s">
        <v>581</v>
      </c>
      <c r="C295" s="651" t="s">
        <v>596</v>
      </c>
      <c r="D295" s="652" t="s">
        <v>3293</v>
      </c>
      <c r="E295" s="651" t="s">
        <v>6002</v>
      </c>
      <c r="F295" s="652" t="s">
        <v>6003</v>
      </c>
      <c r="G295" s="651" t="s">
        <v>5952</v>
      </c>
      <c r="H295" s="651" t="s">
        <v>5953</v>
      </c>
      <c r="I295" s="653">
        <v>6.66</v>
      </c>
      <c r="J295" s="653">
        <v>5</v>
      </c>
      <c r="K295" s="654">
        <v>33.299999999999997</v>
      </c>
    </row>
    <row r="296" spans="1:11" ht="14.4" customHeight="1" x14ac:dyDescent="0.3">
      <c r="A296" s="649" t="s">
        <v>580</v>
      </c>
      <c r="B296" s="650" t="s">
        <v>581</v>
      </c>
      <c r="C296" s="651" t="s">
        <v>596</v>
      </c>
      <c r="D296" s="652" t="s">
        <v>3293</v>
      </c>
      <c r="E296" s="651" t="s">
        <v>6002</v>
      </c>
      <c r="F296" s="652" t="s">
        <v>6003</v>
      </c>
      <c r="G296" s="651" t="s">
        <v>5792</v>
      </c>
      <c r="H296" s="651" t="s">
        <v>5793</v>
      </c>
      <c r="I296" s="653">
        <v>6.65</v>
      </c>
      <c r="J296" s="653">
        <v>5</v>
      </c>
      <c r="K296" s="654">
        <v>33.25</v>
      </c>
    </row>
    <row r="297" spans="1:11" ht="14.4" customHeight="1" x14ac:dyDescent="0.3">
      <c r="A297" s="649" t="s">
        <v>580</v>
      </c>
      <c r="B297" s="650" t="s">
        <v>581</v>
      </c>
      <c r="C297" s="651" t="s">
        <v>596</v>
      </c>
      <c r="D297" s="652" t="s">
        <v>3293</v>
      </c>
      <c r="E297" s="651" t="s">
        <v>6002</v>
      </c>
      <c r="F297" s="652" t="s">
        <v>6003</v>
      </c>
      <c r="G297" s="651" t="s">
        <v>5794</v>
      </c>
      <c r="H297" s="651" t="s">
        <v>5795</v>
      </c>
      <c r="I297" s="653">
        <v>0.47428571428571431</v>
      </c>
      <c r="J297" s="653">
        <v>6100</v>
      </c>
      <c r="K297" s="654">
        <v>2897</v>
      </c>
    </row>
    <row r="298" spans="1:11" ht="14.4" customHeight="1" x14ac:dyDescent="0.3">
      <c r="A298" s="649" t="s">
        <v>580</v>
      </c>
      <c r="B298" s="650" t="s">
        <v>581</v>
      </c>
      <c r="C298" s="651" t="s">
        <v>596</v>
      </c>
      <c r="D298" s="652" t="s">
        <v>3293</v>
      </c>
      <c r="E298" s="651" t="s">
        <v>6002</v>
      </c>
      <c r="F298" s="652" t="s">
        <v>6003</v>
      </c>
      <c r="G298" s="651" t="s">
        <v>5798</v>
      </c>
      <c r="H298" s="651" t="s">
        <v>5799</v>
      </c>
      <c r="I298" s="653">
        <v>24.2</v>
      </c>
      <c r="J298" s="653">
        <v>200</v>
      </c>
      <c r="K298" s="654">
        <v>4840</v>
      </c>
    </row>
    <row r="299" spans="1:11" ht="14.4" customHeight="1" x14ac:dyDescent="0.3">
      <c r="A299" s="649" t="s">
        <v>580</v>
      </c>
      <c r="B299" s="650" t="s">
        <v>581</v>
      </c>
      <c r="C299" s="651" t="s">
        <v>596</v>
      </c>
      <c r="D299" s="652" t="s">
        <v>3293</v>
      </c>
      <c r="E299" s="651" t="s">
        <v>6002</v>
      </c>
      <c r="F299" s="652" t="s">
        <v>6003</v>
      </c>
      <c r="G299" s="651" t="s">
        <v>5802</v>
      </c>
      <c r="H299" s="651" t="s">
        <v>5803</v>
      </c>
      <c r="I299" s="653">
        <v>9.1999999999999993</v>
      </c>
      <c r="J299" s="653">
        <v>100</v>
      </c>
      <c r="K299" s="654">
        <v>920</v>
      </c>
    </row>
    <row r="300" spans="1:11" ht="14.4" customHeight="1" x14ac:dyDescent="0.3">
      <c r="A300" s="649" t="s">
        <v>580</v>
      </c>
      <c r="B300" s="650" t="s">
        <v>581</v>
      </c>
      <c r="C300" s="651" t="s">
        <v>596</v>
      </c>
      <c r="D300" s="652" t="s">
        <v>3293</v>
      </c>
      <c r="E300" s="651" t="s">
        <v>6002</v>
      </c>
      <c r="F300" s="652" t="s">
        <v>6003</v>
      </c>
      <c r="G300" s="651" t="s">
        <v>5954</v>
      </c>
      <c r="H300" s="651" t="s">
        <v>5955</v>
      </c>
      <c r="I300" s="653">
        <v>4.32</v>
      </c>
      <c r="J300" s="653">
        <v>100</v>
      </c>
      <c r="K300" s="654">
        <v>431.85</v>
      </c>
    </row>
    <row r="301" spans="1:11" ht="14.4" customHeight="1" x14ac:dyDescent="0.3">
      <c r="A301" s="649" t="s">
        <v>580</v>
      </c>
      <c r="B301" s="650" t="s">
        <v>581</v>
      </c>
      <c r="C301" s="651" t="s">
        <v>596</v>
      </c>
      <c r="D301" s="652" t="s">
        <v>3293</v>
      </c>
      <c r="E301" s="651" t="s">
        <v>6004</v>
      </c>
      <c r="F301" s="652" t="s">
        <v>6005</v>
      </c>
      <c r="G301" s="651" t="s">
        <v>5810</v>
      </c>
      <c r="H301" s="651" t="s">
        <v>5811</v>
      </c>
      <c r="I301" s="653">
        <v>4509.961666666667</v>
      </c>
      <c r="J301" s="653">
        <v>7</v>
      </c>
      <c r="K301" s="654">
        <v>31569.74</v>
      </c>
    </row>
    <row r="302" spans="1:11" ht="14.4" customHeight="1" x14ac:dyDescent="0.3">
      <c r="A302" s="649" t="s">
        <v>580</v>
      </c>
      <c r="B302" s="650" t="s">
        <v>581</v>
      </c>
      <c r="C302" s="651" t="s">
        <v>596</v>
      </c>
      <c r="D302" s="652" t="s">
        <v>3293</v>
      </c>
      <c r="E302" s="651" t="s">
        <v>6006</v>
      </c>
      <c r="F302" s="652" t="s">
        <v>6007</v>
      </c>
      <c r="G302" s="651" t="s">
        <v>5814</v>
      </c>
      <c r="H302" s="651" t="s">
        <v>5815</v>
      </c>
      <c r="I302" s="653">
        <v>8.1633333333333322</v>
      </c>
      <c r="J302" s="653">
        <v>1200</v>
      </c>
      <c r="K302" s="654">
        <v>9796</v>
      </c>
    </row>
    <row r="303" spans="1:11" ht="14.4" customHeight="1" x14ac:dyDescent="0.3">
      <c r="A303" s="649" t="s">
        <v>580</v>
      </c>
      <c r="B303" s="650" t="s">
        <v>581</v>
      </c>
      <c r="C303" s="651" t="s">
        <v>596</v>
      </c>
      <c r="D303" s="652" t="s">
        <v>3293</v>
      </c>
      <c r="E303" s="651" t="s">
        <v>6006</v>
      </c>
      <c r="F303" s="652" t="s">
        <v>6007</v>
      </c>
      <c r="G303" s="651" t="s">
        <v>5814</v>
      </c>
      <c r="H303" s="651" t="s">
        <v>5816</v>
      </c>
      <c r="I303" s="653">
        <v>8.1675000000000004</v>
      </c>
      <c r="J303" s="653">
        <v>2000</v>
      </c>
      <c r="K303" s="654">
        <v>16336</v>
      </c>
    </row>
    <row r="304" spans="1:11" ht="14.4" customHeight="1" x14ac:dyDescent="0.3">
      <c r="A304" s="649" t="s">
        <v>580</v>
      </c>
      <c r="B304" s="650" t="s">
        <v>581</v>
      </c>
      <c r="C304" s="651" t="s">
        <v>596</v>
      </c>
      <c r="D304" s="652" t="s">
        <v>3293</v>
      </c>
      <c r="E304" s="651" t="s">
        <v>6008</v>
      </c>
      <c r="F304" s="652" t="s">
        <v>6009</v>
      </c>
      <c r="G304" s="651" t="s">
        <v>5956</v>
      </c>
      <c r="H304" s="651" t="s">
        <v>5957</v>
      </c>
      <c r="I304" s="653">
        <v>0.30499999999999999</v>
      </c>
      <c r="J304" s="653">
        <v>3000</v>
      </c>
      <c r="K304" s="654">
        <v>914</v>
      </c>
    </row>
    <row r="305" spans="1:11" ht="14.4" customHeight="1" x14ac:dyDescent="0.3">
      <c r="A305" s="649" t="s">
        <v>580</v>
      </c>
      <c r="B305" s="650" t="s">
        <v>581</v>
      </c>
      <c r="C305" s="651" t="s">
        <v>596</v>
      </c>
      <c r="D305" s="652" t="s">
        <v>3293</v>
      </c>
      <c r="E305" s="651" t="s">
        <v>6008</v>
      </c>
      <c r="F305" s="652" t="s">
        <v>6009</v>
      </c>
      <c r="G305" s="651" t="s">
        <v>5821</v>
      </c>
      <c r="H305" s="651" t="s">
        <v>5822</v>
      </c>
      <c r="I305" s="653">
        <v>0.30499999999999999</v>
      </c>
      <c r="J305" s="653">
        <v>800</v>
      </c>
      <c r="K305" s="654">
        <v>244</v>
      </c>
    </row>
    <row r="306" spans="1:11" ht="14.4" customHeight="1" x14ac:dyDescent="0.3">
      <c r="A306" s="649" t="s">
        <v>580</v>
      </c>
      <c r="B306" s="650" t="s">
        <v>581</v>
      </c>
      <c r="C306" s="651" t="s">
        <v>596</v>
      </c>
      <c r="D306" s="652" t="s">
        <v>3293</v>
      </c>
      <c r="E306" s="651" t="s">
        <v>6008</v>
      </c>
      <c r="F306" s="652" t="s">
        <v>6009</v>
      </c>
      <c r="G306" s="651" t="s">
        <v>5823</v>
      </c>
      <c r="H306" s="651" t="s">
        <v>5824</v>
      </c>
      <c r="I306" s="653">
        <v>0.30499999999999999</v>
      </c>
      <c r="J306" s="653">
        <v>200</v>
      </c>
      <c r="K306" s="654">
        <v>61</v>
      </c>
    </row>
    <row r="307" spans="1:11" ht="14.4" customHeight="1" x14ac:dyDescent="0.3">
      <c r="A307" s="649" t="s">
        <v>580</v>
      </c>
      <c r="B307" s="650" t="s">
        <v>581</v>
      </c>
      <c r="C307" s="651" t="s">
        <v>596</v>
      </c>
      <c r="D307" s="652" t="s">
        <v>3293</v>
      </c>
      <c r="E307" s="651" t="s">
        <v>6008</v>
      </c>
      <c r="F307" s="652" t="s">
        <v>6009</v>
      </c>
      <c r="G307" s="651" t="s">
        <v>5825</v>
      </c>
      <c r="H307" s="651" t="s">
        <v>5826</v>
      </c>
      <c r="I307" s="653">
        <v>0.32666666666666666</v>
      </c>
      <c r="J307" s="653">
        <v>4900</v>
      </c>
      <c r="K307" s="654">
        <v>1626</v>
      </c>
    </row>
    <row r="308" spans="1:11" ht="14.4" customHeight="1" x14ac:dyDescent="0.3">
      <c r="A308" s="649" t="s">
        <v>580</v>
      </c>
      <c r="B308" s="650" t="s">
        <v>581</v>
      </c>
      <c r="C308" s="651" t="s">
        <v>596</v>
      </c>
      <c r="D308" s="652" t="s">
        <v>3293</v>
      </c>
      <c r="E308" s="651" t="s">
        <v>6008</v>
      </c>
      <c r="F308" s="652" t="s">
        <v>6009</v>
      </c>
      <c r="G308" s="651" t="s">
        <v>5910</v>
      </c>
      <c r="H308" s="651" t="s">
        <v>5911</v>
      </c>
      <c r="I308" s="653">
        <v>31.460000000000004</v>
      </c>
      <c r="J308" s="653">
        <v>1150</v>
      </c>
      <c r="K308" s="654">
        <v>36179</v>
      </c>
    </row>
    <row r="309" spans="1:11" ht="14.4" customHeight="1" x14ac:dyDescent="0.3">
      <c r="A309" s="649" t="s">
        <v>580</v>
      </c>
      <c r="B309" s="650" t="s">
        <v>581</v>
      </c>
      <c r="C309" s="651" t="s">
        <v>596</v>
      </c>
      <c r="D309" s="652" t="s">
        <v>3293</v>
      </c>
      <c r="E309" s="651" t="s">
        <v>6008</v>
      </c>
      <c r="F309" s="652" t="s">
        <v>6009</v>
      </c>
      <c r="G309" s="651" t="s">
        <v>5912</v>
      </c>
      <c r="H309" s="651" t="s">
        <v>5913</v>
      </c>
      <c r="I309" s="653">
        <v>1.7566666666666666</v>
      </c>
      <c r="J309" s="653">
        <v>8400</v>
      </c>
      <c r="K309" s="654">
        <v>14754</v>
      </c>
    </row>
    <row r="310" spans="1:11" ht="14.4" customHeight="1" x14ac:dyDescent="0.3">
      <c r="A310" s="649" t="s">
        <v>580</v>
      </c>
      <c r="B310" s="650" t="s">
        <v>581</v>
      </c>
      <c r="C310" s="651" t="s">
        <v>596</v>
      </c>
      <c r="D310" s="652" t="s">
        <v>3293</v>
      </c>
      <c r="E310" s="651" t="s">
        <v>6008</v>
      </c>
      <c r="F310" s="652" t="s">
        <v>6009</v>
      </c>
      <c r="G310" s="651" t="s">
        <v>5827</v>
      </c>
      <c r="H310" s="651" t="s">
        <v>5828</v>
      </c>
      <c r="I310" s="653">
        <v>1.7566666666666666</v>
      </c>
      <c r="J310" s="653">
        <v>4800</v>
      </c>
      <c r="K310" s="654">
        <v>8428</v>
      </c>
    </row>
    <row r="311" spans="1:11" ht="14.4" customHeight="1" x14ac:dyDescent="0.3">
      <c r="A311" s="649" t="s">
        <v>580</v>
      </c>
      <c r="B311" s="650" t="s">
        <v>581</v>
      </c>
      <c r="C311" s="651" t="s">
        <v>596</v>
      </c>
      <c r="D311" s="652" t="s">
        <v>3293</v>
      </c>
      <c r="E311" s="651" t="s">
        <v>6008</v>
      </c>
      <c r="F311" s="652" t="s">
        <v>6009</v>
      </c>
      <c r="G311" s="651" t="s">
        <v>5829</v>
      </c>
      <c r="H311" s="651" t="s">
        <v>5830</v>
      </c>
      <c r="I311" s="653">
        <v>31.46</v>
      </c>
      <c r="J311" s="653">
        <v>50</v>
      </c>
      <c r="K311" s="654">
        <v>1573</v>
      </c>
    </row>
    <row r="312" spans="1:11" ht="14.4" customHeight="1" x14ac:dyDescent="0.3">
      <c r="A312" s="649" t="s">
        <v>580</v>
      </c>
      <c r="B312" s="650" t="s">
        <v>581</v>
      </c>
      <c r="C312" s="651" t="s">
        <v>596</v>
      </c>
      <c r="D312" s="652" t="s">
        <v>3293</v>
      </c>
      <c r="E312" s="651" t="s">
        <v>6010</v>
      </c>
      <c r="F312" s="652" t="s">
        <v>6011</v>
      </c>
      <c r="G312" s="651" t="s">
        <v>5831</v>
      </c>
      <c r="H312" s="651" t="s">
        <v>5832</v>
      </c>
      <c r="I312" s="653">
        <v>0.71</v>
      </c>
      <c r="J312" s="653">
        <v>100</v>
      </c>
      <c r="K312" s="654">
        <v>71.400000000000006</v>
      </c>
    </row>
    <row r="313" spans="1:11" ht="14.4" customHeight="1" x14ac:dyDescent="0.3">
      <c r="A313" s="649" t="s">
        <v>580</v>
      </c>
      <c r="B313" s="650" t="s">
        <v>581</v>
      </c>
      <c r="C313" s="651" t="s">
        <v>596</v>
      </c>
      <c r="D313" s="652" t="s">
        <v>3293</v>
      </c>
      <c r="E313" s="651" t="s">
        <v>6010</v>
      </c>
      <c r="F313" s="652" t="s">
        <v>6011</v>
      </c>
      <c r="G313" s="651" t="s">
        <v>5958</v>
      </c>
      <c r="H313" s="651" t="s">
        <v>5959</v>
      </c>
      <c r="I313" s="653">
        <v>0.72</v>
      </c>
      <c r="J313" s="653">
        <v>200</v>
      </c>
      <c r="K313" s="654">
        <v>144</v>
      </c>
    </row>
    <row r="314" spans="1:11" ht="14.4" customHeight="1" x14ac:dyDescent="0.3">
      <c r="A314" s="649" t="s">
        <v>580</v>
      </c>
      <c r="B314" s="650" t="s">
        <v>581</v>
      </c>
      <c r="C314" s="651" t="s">
        <v>596</v>
      </c>
      <c r="D314" s="652" t="s">
        <v>3293</v>
      </c>
      <c r="E314" s="651" t="s">
        <v>6010</v>
      </c>
      <c r="F314" s="652" t="s">
        <v>6011</v>
      </c>
      <c r="G314" s="651" t="s">
        <v>5833</v>
      </c>
      <c r="H314" s="651" t="s">
        <v>5834</v>
      </c>
      <c r="I314" s="653">
        <v>7.5</v>
      </c>
      <c r="J314" s="653">
        <v>70</v>
      </c>
      <c r="K314" s="654">
        <v>525</v>
      </c>
    </row>
    <row r="315" spans="1:11" ht="14.4" customHeight="1" x14ac:dyDescent="0.3">
      <c r="A315" s="649" t="s">
        <v>580</v>
      </c>
      <c r="B315" s="650" t="s">
        <v>581</v>
      </c>
      <c r="C315" s="651" t="s">
        <v>596</v>
      </c>
      <c r="D315" s="652" t="s">
        <v>3293</v>
      </c>
      <c r="E315" s="651" t="s">
        <v>6010</v>
      </c>
      <c r="F315" s="652" t="s">
        <v>6011</v>
      </c>
      <c r="G315" s="651" t="s">
        <v>5833</v>
      </c>
      <c r="H315" s="651" t="s">
        <v>5835</v>
      </c>
      <c r="I315" s="653">
        <v>7.5</v>
      </c>
      <c r="J315" s="653">
        <v>20</v>
      </c>
      <c r="K315" s="654">
        <v>150</v>
      </c>
    </row>
    <row r="316" spans="1:11" ht="14.4" customHeight="1" x14ac:dyDescent="0.3">
      <c r="A316" s="649" t="s">
        <v>580</v>
      </c>
      <c r="B316" s="650" t="s">
        <v>581</v>
      </c>
      <c r="C316" s="651" t="s">
        <v>596</v>
      </c>
      <c r="D316" s="652" t="s">
        <v>3293</v>
      </c>
      <c r="E316" s="651" t="s">
        <v>6010</v>
      </c>
      <c r="F316" s="652" t="s">
        <v>6011</v>
      </c>
      <c r="G316" s="651" t="s">
        <v>5836</v>
      </c>
      <c r="H316" s="651" t="s">
        <v>5837</v>
      </c>
      <c r="I316" s="653">
        <v>7.5</v>
      </c>
      <c r="J316" s="653">
        <v>50</v>
      </c>
      <c r="K316" s="654">
        <v>375</v>
      </c>
    </row>
    <row r="317" spans="1:11" ht="14.4" customHeight="1" x14ac:dyDescent="0.3">
      <c r="A317" s="649" t="s">
        <v>580</v>
      </c>
      <c r="B317" s="650" t="s">
        <v>581</v>
      </c>
      <c r="C317" s="651" t="s">
        <v>596</v>
      </c>
      <c r="D317" s="652" t="s">
        <v>3293</v>
      </c>
      <c r="E317" s="651" t="s">
        <v>6010</v>
      </c>
      <c r="F317" s="652" t="s">
        <v>6011</v>
      </c>
      <c r="G317" s="651" t="s">
        <v>5839</v>
      </c>
      <c r="H317" s="651" t="s">
        <v>5840</v>
      </c>
      <c r="I317" s="653">
        <v>7.5</v>
      </c>
      <c r="J317" s="653">
        <v>50</v>
      </c>
      <c r="K317" s="654">
        <v>375</v>
      </c>
    </row>
    <row r="318" spans="1:11" ht="14.4" customHeight="1" x14ac:dyDescent="0.3">
      <c r="A318" s="649" t="s">
        <v>580</v>
      </c>
      <c r="B318" s="650" t="s">
        <v>581</v>
      </c>
      <c r="C318" s="651" t="s">
        <v>596</v>
      </c>
      <c r="D318" s="652" t="s">
        <v>3293</v>
      </c>
      <c r="E318" s="651" t="s">
        <v>6010</v>
      </c>
      <c r="F318" s="652" t="s">
        <v>6011</v>
      </c>
      <c r="G318" s="651" t="s">
        <v>5914</v>
      </c>
      <c r="H318" s="651" t="s">
        <v>5915</v>
      </c>
      <c r="I318" s="653">
        <v>11.01</v>
      </c>
      <c r="J318" s="653">
        <v>20</v>
      </c>
      <c r="K318" s="654">
        <v>220.2</v>
      </c>
    </row>
    <row r="319" spans="1:11" ht="14.4" customHeight="1" x14ac:dyDescent="0.3">
      <c r="A319" s="649" t="s">
        <v>580</v>
      </c>
      <c r="B319" s="650" t="s">
        <v>581</v>
      </c>
      <c r="C319" s="651" t="s">
        <v>596</v>
      </c>
      <c r="D319" s="652" t="s">
        <v>3293</v>
      </c>
      <c r="E319" s="651" t="s">
        <v>6010</v>
      </c>
      <c r="F319" s="652" t="s">
        <v>6011</v>
      </c>
      <c r="G319" s="651" t="s">
        <v>5916</v>
      </c>
      <c r="H319" s="651" t="s">
        <v>5917</v>
      </c>
      <c r="I319" s="653">
        <v>0.77333333333333343</v>
      </c>
      <c r="J319" s="653">
        <v>700</v>
      </c>
      <c r="K319" s="654">
        <v>542</v>
      </c>
    </row>
    <row r="320" spans="1:11" ht="14.4" customHeight="1" x14ac:dyDescent="0.3">
      <c r="A320" s="649" t="s">
        <v>580</v>
      </c>
      <c r="B320" s="650" t="s">
        <v>581</v>
      </c>
      <c r="C320" s="651" t="s">
        <v>596</v>
      </c>
      <c r="D320" s="652" t="s">
        <v>3293</v>
      </c>
      <c r="E320" s="651" t="s">
        <v>6010</v>
      </c>
      <c r="F320" s="652" t="s">
        <v>6011</v>
      </c>
      <c r="G320" s="651" t="s">
        <v>5847</v>
      </c>
      <c r="H320" s="651" t="s">
        <v>5848</v>
      </c>
      <c r="I320" s="653">
        <v>0.77333333333333343</v>
      </c>
      <c r="J320" s="653">
        <v>1600</v>
      </c>
      <c r="K320" s="654">
        <v>1235</v>
      </c>
    </row>
    <row r="321" spans="1:11" ht="14.4" customHeight="1" x14ac:dyDescent="0.3">
      <c r="A321" s="649" t="s">
        <v>580</v>
      </c>
      <c r="B321" s="650" t="s">
        <v>581</v>
      </c>
      <c r="C321" s="651" t="s">
        <v>596</v>
      </c>
      <c r="D321" s="652" t="s">
        <v>3293</v>
      </c>
      <c r="E321" s="651" t="s">
        <v>6010</v>
      </c>
      <c r="F321" s="652" t="s">
        <v>6011</v>
      </c>
      <c r="G321" s="651" t="s">
        <v>5960</v>
      </c>
      <c r="H321" s="651" t="s">
        <v>5961</v>
      </c>
      <c r="I321" s="653">
        <v>0.77999999999999992</v>
      </c>
      <c r="J321" s="653">
        <v>1000</v>
      </c>
      <c r="K321" s="654">
        <v>780</v>
      </c>
    </row>
    <row r="322" spans="1:11" ht="14.4" customHeight="1" x14ac:dyDescent="0.3">
      <c r="A322" s="649" t="s">
        <v>580</v>
      </c>
      <c r="B322" s="650" t="s">
        <v>581</v>
      </c>
      <c r="C322" s="651" t="s">
        <v>596</v>
      </c>
      <c r="D322" s="652" t="s">
        <v>3293</v>
      </c>
      <c r="E322" s="651" t="s">
        <v>6010</v>
      </c>
      <c r="F322" s="652" t="s">
        <v>6011</v>
      </c>
      <c r="G322" s="651" t="s">
        <v>5849</v>
      </c>
      <c r="H322" s="651" t="s">
        <v>5850</v>
      </c>
      <c r="I322" s="653">
        <v>0.71</v>
      </c>
      <c r="J322" s="653">
        <v>2600</v>
      </c>
      <c r="K322" s="654">
        <v>1846</v>
      </c>
    </row>
    <row r="323" spans="1:11" ht="14.4" customHeight="1" x14ac:dyDescent="0.3">
      <c r="A323" s="649" t="s">
        <v>580</v>
      </c>
      <c r="B323" s="650" t="s">
        <v>581</v>
      </c>
      <c r="C323" s="651" t="s">
        <v>596</v>
      </c>
      <c r="D323" s="652" t="s">
        <v>3293</v>
      </c>
      <c r="E323" s="651" t="s">
        <v>6010</v>
      </c>
      <c r="F323" s="652" t="s">
        <v>6011</v>
      </c>
      <c r="G323" s="651" t="s">
        <v>5962</v>
      </c>
      <c r="H323" s="651" t="s">
        <v>5963</v>
      </c>
      <c r="I323" s="653">
        <v>0.71</v>
      </c>
      <c r="J323" s="653">
        <v>1200</v>
      </c>
      <c r="K323" s="654">
        <v>852</v>
      </c>
    </row>
    <row r="324" spans="1:11" ht="14.4" customHeight="1" x14ac:dyDescent="0.3">
      <c r="A324" s="649" t="s">
        <v>580</v>
      </c>
      <c r="B324" s="650" t="s">
        <v>581</v>
      </c>
      <c r="C324" s="651" t="s">
        <v>596</v>
      </c>
      <c r="D324" s="652" t="s">
        <v>3293</v>
      </c>
      <c r="E324" s="651" t="s">
        <v>6010</v>
      </c>
      <c r="F324" s="652" t="s">
        <v>6011</v>
      </c>
      <c r="G324" s="651" t="s">
        <v>5918</v>
      </c>
      <c r="H324" s="651" t="s">
        <v>5919</v>
      </c>
      <c r="I324" s="653">
        <v>0.71</v>
      </c>
      <c r="J324" s="653">
        <v>400</v>
      </c>
      <c r="K324" s="654">
        <v>284</v>
      </c>
    </row>
    <row r="325" spans="1:11" ht="14.4" customHeight="1" x14ac:dyDescent="0.3">
      <c r="A325" s="649" t="s">
        <v>580</v>
      </c>
      <c r="B325" s="650" t="s">
        <v>581</v>
      </c>
      <c r="C325" s="651" t="s">
        <v>599</v>
      </c>
      <c r="D325" s="652" t="s">
        <v>3294</v>
      </c>
      <c r="E325" s="651" t="s">
        <v>6000</v>
      </c>
      <c r="F325" s="652" t="s">
        <v>6001</v>
      </c>
      <c r="G325" s="651" t="s">
        <v>5630</v>
      </c>
      <c r="H325" s="651" t="s">
        <v>5631</v>
      </c>
      <c r="I325" s="653">
        <v>27.37</v>
      </c>
      <c r="J325" s="653">
        <v>28</v>
      </c>
      <c r="K325" s="654">
        <v>766.36</v>
      </c>
    </row>
    <row r="326" spans="1:11" ht="14.4" customHeight="1" x14ac:dyDescent="0.3">
      <c r="A326" s="649" t="s">
        <v>580</v>
      </c>
      <c r="B326" s="650" t="s">
        <v>581</v>
      </c>
      <c r="C326" s="651" t="s">
        <v>599</v>
      </c>
      <c r="D326" s="652" t="s">
        <v>3294</v>
      </c>
      <c r="E326" s="651" t="s">
        <v>6000</v>
      </c>
      <c r="F326" s="652" t="s">
        <v>6001</v>
      </c>
      <c r="G326" s="651" t="s">
        <v>5964</v>
      </c>
      <c r="H326" s="651" t="s">
        <v>5965</v>
      </c>
      <c r="I326" s="653">
        <v>12.38</v>
      </c>
      <c r="J326" s="653">
        <v>1</v>
      </c>
      <c r="K326" s="654">
        <v>12.38</v>
      </c>
    </row>
    <row r="327" spans="1:11" ht="14.4" customHeight="1" x14ac:dyDescent="0.3">
      <c r="A327" s="649" t="s">
        <v>580</v>
      </c>
      <c r="B327" s="650" t="s">
        <v>581</v>
      </c>
      <c r="C327" s="651" t="s">
        <v>599</v>
      </c>
      <c r="D327" s="652" t="s">
        <v>3294</v>
      </c>
      <c r="E327" s="651" t="s">
        <v>6000</v>
      </c>
      <c r="F327" s="652" t="s">
        <v>6001</v>
      </c>
      <c r="G327" s="651" t="s">
        <v>5871</v>
      </c>
      <c r="H327" s="651" t="s">
        <v>5872</v>
      </c>
      <c r="I327" s="653">
        <v>13.02</v>
      </c>
      <c r="J327" s="653">
        <v>1</v>
      </c>
      <c r="K327" s="654">
        <v>13.02</v>
      </c>
    </row>
    <row r="328" spans="1:11" ht="14.4" customHeight="1" x14ac:dyDescent="0.3">
      <c r="A328" s="649" t="s">
        <v>580</v>
      </c>
      <c r="B328" s="650" t="s">
        <v>581</v>
      </c>
      <c r="C328" s="651" t="s">
        <v>599</v>
      </c>
      <c r="D328" s="652" t="s">
        <v>3294</v>
      </c>
      <c r="E328" s="651" t="s">
        <v>6000</v>
      </c>
      <c r="F328" s="652" t="s">
        <v>6001</v>
      </c>
      <c r="G328" s="651" t="s">
        <v>5877</v>
      </c>
      <c r="H328" s="651" t="s">
        <v>5878</v>
      </c>
      <c r="I328" s="653">
        <v>26.37</v>
      </c>
      <c r="J328" s="653">
        <v>24</v>
      </c>
      <c r="K328" s="654">
        <v>632.87</v>
      </c>
    </row>
    <row r="329" spans="1:11" ht="14.4" customHeight="1" x14ac:dyDescent="0.3">
      <c r="A329" s="649" t="s">
        <v>580</v>
      </c>
      <c r="B329" s="650" t="s">
        <v>581</v>
      </c>
      <c r="C329" s="651" t="s">
        <v>599</v>
      </c>
      <c r="D329" s="652" t="s">
        <v>3294</v>
      </c>
      <c r="E329" s="651" t="s">
        <v>6000</v>
      </c>
      <c r="F329" s="652" t="s">
        <v>6001</v>
      </c>
      <c r="G329" s="651" t="s">
        <v>5674</v>
      </c>
      <c r="H329" s="651" t="s">
        <v>5675</v>
      </c>
      <c r="I329" s="653">
        <v>7.51</v>
      </c>
      <c r="J329" s="653">
        <v>20</v>
      </c>
      <c r="K329" s="654">
        <v>150.19999999999999</v>
      </c>
    </row>
    <row r="330" spans="1:11" ht="14.4" customHeight="1" x14ac:dyDescent="0.3">
      <c r="A330" s="649" t="s">
        <v>580</v>
      </c>
      <c r="B330" s="650" t="s">
        <v>581</v>
      </c>
      <c r="C330" s="651" t="s">
        <v>599</v>
      </c>
      <c r="D330" s="652" t="s">
        <v>3294</v>
      </c>
      <c r="E330" s="651" t="s">
        <v>6000</v>
      </c>
      <c r="F330" s="652" t="s">
        <v>6001</v>
      </c>
      <c r="G330" s="651" t="s">
        <v>5686</v>
      </c>
      <c r="H330" s="651" t="s">
        <v>5687</v>
      </c>
      <c r="I330" s="653">
        <v>0.32</v>
      </c>
      <c r="J330" s="653">
        <v>5</v>
      </c>
      <c r="K330" s="654">
        <v>1.6</v>
      </c>
    </row>
    <row r="331" spans="1:11" ht="14.4" customHeight="1" x14ac:dyDescent="0.3">
      <c r="A331" s="649" t="s">
        <v>580</v>
      </c>
      <c r="B331" s="650" t="s">
        <v>581</v>
      </c>
      <c r="C331" s="651" t="s">
        <v>599</v>
      </c>
      <c r="D331" s="652" t="s">
        <v>3294</v>
      </c>
      <c r="E331" s="651" t="s">
        <v>6000</v>
      </c>
      <c r="F331" s="652" t="s">
        <v>6001</v>
      </c>
      <c r="G331" s="651" t="s">
        <v>5966</v>
      </c>
      <c r="H331" s="651" t="s">
        <v>5967</v>
      </c>
      <c r="I331" s="653">
        <v>11.74</v>
      </c>
      <c r="J331" s="653">
        <v>1</v>
      </c>
      <c r="K331" s="654">
        <v>11.74</v>
      </c>
    </row>
    <row r="332" spans="1:11" ht="14.4" customHeight="1" x14ac:dyDescent="0.3">
      <c r="A332" s="649" t="s">
        <v>580</v>
      </c>
      <c r="B332" s="650" t="s">
        <v>581</v>
      </c>
      <c r="C332" s="651" t="s">
        <v>599</v>
      </c>
      <c r="D332" s="652" t="s">
        <v>3294</v>
      </c>
      <c r="E332" s="651" t="s">
        <v>6000</v>
      </c>
      <c r="F332" s="652" t="s">
        <v>6001</v>
      </c>
      <c r="G332" s="651" t="s">
        <v>5694</v>
      </c>
      <c r="H332" s="651" t="s">
        <v>5695</v>
      </c>
      <c r="I332" s="653">
        <v>2.5499999999999998</v>
      </c>
      <c r="J332" s="653">
        <v>3</v>
      </c>
      <c r="K332" s="654">
        <v>7.65</v>
      </c>
    </row>
    <row r="333" spans="1:11" ht="14.4" customHeight="1" x14ac:dyDescent="0.3">
      <c r="A333" s="649" t="s">
        <v>580</v>
      </c>
      <c r="B333" s="650" t="s">
        <v>581</v>
      </c>
      <c r="C333" s="651" t="s">
        <v>599</v>
      </c>
      <c r="D333" s="652" t="s">
        <v>3294</v>
      </c>
      <c r="E333" s="651" t="s">
        <v>6002</v>
      </c>
      <c r="F333" s="652" t="s">
        <v>6003</v>
      </c>
      <c r="G333" s="651" t="s">
        <v>5968</v>
      </c>
      <c r="H333" s="651" t="s">
        <v>5969</v>
      </c>
      <c r="I333" s="653">
        <v>2.6</v>
      </c>
      <c r="J333" s="653">
        <v>2</v>
      </c>
      <c r="K333" s="654">
        <v>5.2</v>
      </c>
    </row>
    <row r="334" spans="1:11" ht="14.4" customHeight="1" x14ac:dyDescent="0.3">
      <c r="A334" s="649" t="s">
        <v>580</v>
      </c>
      <c r="B334" s="650" t="s">
        <v>581</v>
      </c>
      <c r="C334" s="651" t="s">
        <v>599</v>
      </c>
      <c r="D334" s="652" t="s">
        <v>3294</v>
      </c>
      <c r="E334" s="651" t="s">
        <v>6002</v>
      </c>
      <c r="F334" s="652" t="s">
        <v>6003</v>
      </c>
      <c r="G334" s="651" t="s">
        <v>5970</v>
      </c>
      <c r="H334" s="651" t="s">
        <v>5971</v>
      </c>
      <c r="I334" s="653">
        <v>2.6</v>
      </c>
      <c r="J334" s="653">
        <v>2</v>
      </c>
      <c r="K334" s="654">
        <v>5.2</v>
      </c>
    </row>
    <row r="335" spans="1:11" ht="14.4" customHeight="1" x14ac:dyDescent="0.3">
      <c r="A335" s="649" t="s">
        <v>580</v>
      </c>
      <c r="B335" s="650" t="s">
        <v>581</v>
      </c>
      <c r="C335" s="651" t="s">
        <v>599</v>
      </c>
      <c r="D335" s="652" t="s">
        <v>3294</v>
      </c>
      <c r="E335" s="651" t="s">
        <v>6002</v>
      </c>
      <c r="F335" s="652" t="s">
        <v>6003</v>
      </c>
      <c r="G335" s="651" t="s">
        <v>5972</v>
      </c>
      <c r="H335" s="651" t="s">
        <v>5973</v>
      </c>
      <c r="I335" s="653">
        <v>2.6</v>
      </c>
      <c r="J335" s="653">
        <v>2</v>
      </c>
      <c r="K335" s="654">
        <v>5.2</v>
      </c>
    </row>
    <row r="336" spans="1:11" ht="14.4" customHeight="1" x14ac:dyDescent="0.3">
      <c r="A336" s="649" t="s">
        <v>580</v>
      </c>
      <c r="B336" s="650" t="s">
        <v>581</v>
      </c>
      <c r="C336" s="651" t="s">
        <v>599</v>
      </c>
      <c r="D336" s="652" t="s">
        <v>3294</v>
      </c>
      <c r="E336" s="651" t="s">
        <v>6002</v>
      </c>
      <c r="F336" s="652" t="s">
        <v>6003</v>
      </c>
      <c r="G336" s="651" t="s">
        <v>5974</v>
      </c>
      <c r="H336" s="651" t="s">
        <v>5975</v>
      </c>
      <c r="I336" s="653">
        <v>2139.5100000000002</v>
      </c>
      <c r="J336" s="653">
        <v>10</v>
      </c>
      <c r="K336" s="654">
        <v>21395.1</v>
      </c>
    </row>
    <row r="337" spans="1:11" ht="14.4" customHeight="1" x14ac:dyDescent="0.3">
      <c r="A337" s="649" t="s">
        <v>580</v>
      </c>
      <c r="B337" s="650" t="s">
        <v>581</v>
      </c>
      <c r="C337" s="651" t="s">
        <v>602</v>
      </c>
      <c r="D337" s="652" t="s">
        <v>3295</v>
      </c>
      <c r="E337" s="651" t="s">
        <v>6000</v>
      </c>
      <c r="F337" s="652" t="s">
        <v>6001</v>
      </c>
      <c r="G337" s="651" t="s">
        <v>5616</v>
      </c>
      <c r="H337" s="651" t="s">
        <v>5617</v>
      </c>
      <c r="I337" s="653">
        <v>99.05</v>
      </c>
      <c r="J337" s="653">
        <v>1</v>
      </c>
      <c r="K337" s="654">
        <v>99.05</v>
      </c>
    </row>
    <row r="338" spans="1:11" ht="14.4" customHeight="1" x14ac:dyDescent="0.3">
      <c r="A338" s="649" t="s">
        <v>580</v>
      </c>
      <c r="B338" s="650" t="s">
        <v>581</v>
      </c>
      <c r="C338" s="651" t="s">
        <v>602</v>
      </c>
      <c r="D338" s="652" t="s">
        <v>3295</v>
      </c>
      <c r="E338" s="651" t="s">
        <v>6000</v>
      </c>
      <c r="F338" s="652" t="s">
        <v>6001</v>
      </c>
      <c r="G338" s="651" t="s">
        <v>5976</v>
      </c>
      <c r="H338" s="651" t="s">
        <v>5977</v>
      </c>
      <c r="I338" s="653">
        <v>166.85</v>
      </c>
      <c r="J338" s="653">
        <v>1</v>
      </c>
      <c r="K338" s="654">
        <v>166.85</v>
      </c>
    </row>
    <row r="339" spans="1:11" ht="14.4" customHeight="1" x14ac:dyDescent="0.3">
      <c r="A339" s="649" t="s">
        <v>580</v>
      </c>
      <c r="B339" s="650" t="s">
        <v>581</v>
      </c>
      <c r="C339" s="651" t="s">
        <v>602</v>
      </c>
      <c r="D339" s="652" t="s">
        <v>3295</v>
      </c>
      <c r="E339" s="651" t="s">
        <v>6000</v>
      </c>
      <c r="F339" s="652" t="s">
        <v>6001</v>
      </c>
      <c r="G339" s="651" t="s">
        <v>5620</v>
      </c>
      <c r="H339" s="651" t="s">
        <v>5621</v>
      </c>
      <c r="I339" s="653">
        <v>123.05</v>
      </c>
      <c r="J339" s="653">
        <v>10</v>
      </c>
      <c r="K339" s="654">
        <v>1230.5</v>
      </c>
    </row>
    <row r="340" spans="1:11" ht="14.4" customHeight="1" x14ac:dyDescent="0.3">
      <c r="A340" s="649" t="s">
        <v>580</v>
      </c>
      <c r="B340" s="650" t="s">
        <v>581</v>
      </c>
      <c r="C340" s="651" t="s">
        <v>602</v>
      </c>
      <c r="D340" s="652" t="s">
        <v>3295</v>
      </c>
      <c r="E340" s="651" t="s">
        <v>6000</v>
      </c>
      <c r="F340" s="652" t="s">
        <v>6001</v>
      </c>
      <c r="G340" s="651" t="s">
        <v>5978</v>
      </c>
      <c r="H340" s="651" t="s">
        <v>5979</v>
      </c>
      <c r="I340" s="653">
        <v>2.4024999999999999</v>
      </c>
      <c r="J340" s="653">
        <v>80</v>
      </c>
      <c r="K340" s="654">
        <v>192.2</v>
      </c>
    </row>
    <row r="341" spans="1:11" ht="14.4" customHeight="1" x14ac:dyDescent="0.3">
      <c r="A341" s="649" t="s">
        <v>580</v>
      </c>
      <c r="B341" s="650" t="s">
        <v>581</v>
      </c>
      <c r="C341" s="651" t="s">
        <v>602</v>
      </c>
      <c r="D341" s="652" t="s">
        <v>3295</v>
      </c>
      <c r="E341" s="651" t="s">
        <v>6000</v>
      </c>
      <c r="F341" s="652" t="s">
        <v>6001</v>
      </c>
      <c r="G341" s="651" t="s">
        <v>5634</v>
      </c>
      <c r="H341" s="651" t="s">
        <v>5635</v>
      </c>
      <c r="I341" s="653">
        <v>2.0499999999999998</v>
      </c>
      <c r="J341" s="653">
        <v>75</v>
      </c>
      <c r="K341" s="654">
        <v>153.85</v>
      </c>
    </row>
    <row r="342" spans="1:11" ht="14.4" customHeight="1" x14ac:dyDescent="0.3">
      <c r="A342" s="649" t="s">
        <v>580</v>
      </c>
      <c r="B342" s="650" t="s">
        <v>581</v>
      </c>
      <c r="C342" s="651" t="s">
        <v>602</v>
      </c>
      <c r="D342" s="652" t="s">
        <v>3295</v>
      </c>
      <c r="E342" s="651" t="s">
        <v>6000</v>
      </c>
      <c r="F342" s="652" t="s">
        <v>6001</v>
      </c>
      <c r="G342" s="651" t="s">
        <v>5636</v>
      </c>
      <c r="H342" s="651" t="s">
        <v>5637</v>
      </c>
      <c r="I342" s="653">
        <v>2.4700000000000002</v>
      </c>
      <c r="J342" s="653">
        <v>160</v>
      </c>
      <c r="K342" s="654">
        <v>395.2</v>
      </c>
    </row>
    <row r="343" spans="1:11" ht="14.4" customHeight="1" x14ac:dyDescent="0.3">
      <c r="A343" s="649" t="s">
        <v>580</v>
      </c>
      <c r="B343" s="650" t="s">
        <v>581</v>
      </c>
      <c r="C343" s="651" t="s">
        <v>602</v>
      </c>
      <c r="D343" s="652" t="s">
        <v>3295</v>
      </c>
      <c r="E343" s="651" t="s">
        <v>6000</v>
      </c>
      <c r="F343" s="652" t="s">
        <v>6001</v>
      </c>
      <c r="G343" s="651" t="s">
        <v>5638</v>
      </c>
      <c r="H343" s="651" t="s">
        <v>5639</v>
      </c>
      <c r="I343" s="653">
        <v>0.87</v>
      </c>
      <c r="J343" s="653">
        <v>400</v>
      </c>
      <c r="K343" s="654">
        <v>348</v>
      </c>
    </row>
    <row r="344" spans="1:11" ht="14.4" customHeight="1" x14ac:dyDescent="0.3">
      <c r="A344" s="649" t="s">
        <v>580</v>
      </c>
      <c r="B344" s="650" t="s">
        <v>581</v>
      </c>
      <c r="C344" s="651" t="s">
        <v>602</v>
      </c>
      <c r="D344" s="652" t="s">
        <v>3295</v>
      </c>
      <c r="E344" s="651" t="s">
        <v>6000</v>
      </c>
      <c r="F344" s="652" t="s">
        <v>6001</v>
      </c>
      <c r="G344" s="651" t="s">
        <v>5922</v>
      </c>
      <c r="H344" s="651" t="s">
        <v>5923</v>
      </c>
      <c r="I344" s="653">
        <v>1.24</v>
      </c>
      <c r="J344" s="653">
        <v>500</v>
      </c>
      <c r="K344" s="654">
        <v>619</v>
      </c>
    </row>
    <row r="345" spans="1:11" ht="14.4" customHeight="1" x14ac:dyDescent="0.3">
      <c r="A345" s="649" t="s">
        <v>580</v>
      </c>
      <c r="B345" s="650" t="s">
        <v>581</v>
      </c>
      <c r="C345" s="651" t="s">
        <v>602</v>
      </c>
      <c r="D345" s="652" t="s">
        <v>3295</v>
      </c>
      <c r="E345" s="651" t="s">
        <v>6000</v>
      </c>
      <c r="F345" s="652" t="s">
        <v>6001</v>
      </c>
      <c r="G345" s="651" t="s">
        <v>5980</v>
      </c>
      <c r="H345" s="651" t="s">
        <v>5981</v>
      </c>
      <c r="I345" s="653">
        <v>1.29</v>
      </c>
      <c r="J345" s="653">
        <v>100</v>
      </c>
      <c r="K345" s="654">
        <v>129</v>
      </c>
    </row>
    <row r="346" spans="1:11" ht="14.4" customHeight="1" x14ac:dyDescent="0.3">
      <c r="A346" s="649" t="s">
        <v>580</v>
      </c>
      <c r="B346" s="650" t="s">
        <v>581</v>
      </c>
      <c r="C346" s="651" t="s">
        <v>602</v>
      </c>
      <c r="D346" s="652" t="s">
        <v>3295</v>
      </c>
      <c r="E346" s="651" t="s">
        <v>6000</v>
      </c>
      <c r="F346" s="652" t="s">
        <v>6001</v>
      </c>
      <c r="G346" s="651" t="s">
        <v>5668</v>
      </c>
      <c r="H346" s="651" t="s">
        <v>5669</v>
      </c>
      <c r="I346" s="653">
        <v>26.16</v>
      </c>
      <c r="J346" s="653">
        <v>1</v>
      </c>
      <c r="K346" s="654">
        <v>26.16</v>
      </c>
    </row>
    <row r="347" spans="1:11" ht="14.4" customHeight="1" x14ac:dyDescent="0.3">
      <c r="A347" s="649" t="s">
        <v>580</v>
      </c>
      <c r="B347" s="650" t="s">
        <v>581</v>
      </c>
      <c r="C347" s="651" t="s">
        <v>602</v>
      </c>
      <c r="D347" s="652" t="s">
        <v>3295</v>
      </c>
      <c r="E347" s="651" t="s">
        <v>6000</v>
      </c>
      <c r="F347" s="652" t="s">
        <v>6001</v>
      </c>
      <c r="G347" s="651" t="s">
        <v>5924</v>
      </c>
      <c r="H347" s="651" t="s">
        <v>5925</v>
      </c>
      <c r="I347" s="653">
        <v>0.93</v>
      </c>
      <c r="J347" s="653">
        <v>400</v>
      </c>
      <c r="K347" s="654">
        <v>372</v>
      </c>
    </row>
    <row r="348" spans="1:11" ht="14.4" customHeight="1" x14ac:dyDescent="0.3">
      <c r="A348" s="649" t="s">
        <v>580</v>
      </c>
      <c r="B348" s="650" t="s">
        <v>581</v>
      </c>
      <c r="C348" s="651" t="s">
        <v>602</v>
      </c>
      <c r="D348" s="652" t="s">
        <v>3295</v>
      </c>
      <c r="E348" s="651" t="s">
        <v>6000</v>
      </c>
      <c r="F348" s="652" t="s">
        <v>6001</v>
      </c>
      <c r="G348" s="651" t="s">
        <v>5982</v>
      </c>
      <c r="H348" s="651" t="s">
        <v>5983</v>
      </c>
      <c r="I348" s="653">
        <v>259.89999999999998</v>
      </c>
      <c r="J348" s="653">
        <v>1</v>
      </c>
      <c r="K348" s="654">
        <v>259.89999999999998</v>
      </c>
    </row>
    <row r="349" spans="1:11" ht="14.4" customHeight="1" x14ac:dyDescent="0.3">
      <c r="A349" s="649" t="s">
        <v>580</v>
      </c>
      <c r="B349" s="650" t="s">
        <v>581</v>
      </c>
      <c r="C349" s="651" t="s">
        <v>602</v>
      </c>
      <c r="D349" s="652" t="s">
        <v>3295</v>
      </c>
      <c r="E349" s="651" t="s">
        <v>6000</v>
      </c>
      <c r="F349" s="652" t="s">
        <v>6001</v>
      </c>
      <c r="G349" s="651" t="s">
        <v>5672</v>
      </c>
      <c r="H349" s="651" t="s">
        <v>5673</v>
      </c>
      <c r="I349" s="653">
        <v>120.69</v>
      </c>
      <c r="J349" s="653">
        <v>10</v>
      </c>
      <c r="K349" s="654">
        <v>1206.92</v>
      </c>
    </row>
    <row r="350" spans="1:11" ht="14.4" customHeight="1" x14ac:dyDescent="0.3">
      <c r="A350" s="649" t="s">
        <v>580</v>
      </c>
      <c r="B350" s="650" t="s">
        <v>581</v>
      </c>
      <c r="C350" s="651" t="s">
        <v>602</v>
      </c>
      <c r="D350" s="652" t="s">
        <v>3295</v>
      </c>
      <c r="E350" s="651" t="s">
        <v>6000</v>
      </c>
      <c r="F350" s="652" t="s">
        <v>6001</v>
      </c>
      <c r="G350" s="651" t="s">
        <v>5984</v>
      </c>
      <c r="H350" s="651" t="s">
        <v>5985</v>
      </c>
      <c r="I350" s="653">
        <v>85.42</v>
      </c>
      <c r="J350" s="653">
        <v>5</v>
      </c>
      <c r="K350" s="654">
        <v>427.11</v>
      </c>
    </row>
    <row r="351" spans="1:11" ht="14.4" customHeight="1" x14ac:dyDescent="0.3">
      <c r="A351" s="649" t="s">
        <v>580</v>
      </c>
      <c r="B351" s="650" t="s">
        <v>581</v>
      </c>
      <c r="C351" s="651" t="s">
        <v>602</v>
      </c>
      <c r="D351" s="652" t="s">
        <v>3295</v>
      </c>
      <c r="E351" s="651" t="s">
        <v>6000</v>
      </c>
      <c r="F351" s="652" t="s">
        <v>6001</v>
      </c>
      <c r="G351" s="651" t="s">
        <v>5877</v>
      </c>
      <c r="H351" s="651" t="s">
        <v>5878</v>
      </c>
      <c r="I351" s="653">
        <v>26.37</v>
      </c>
      <c r="J351" s="653">
        <v>48</v>
      </c>
      <c r="K351" s="654">
        <v>1265.76</v>
      </c>
    </row>
    <row r="352" spans="1:11" ht="14.4" customHeight="1" x14ac:dyDescent="0.3">
      <c r="A352" s="649" t="s">
        <v>580</v>
      </c>
      <c r="B352" s="650" t="s">
        <v>581</v>
      </c>
      <c r="C352" s="651" t="s">
        <v>602</v>
      </c>
      <c r="D352" s="652" t="s">
        <v>3295</v>
      </c>
      <c r="E352" s="651" t="s">
        <v>6000</v>
      </c>
      <c r="F352" s="652" t="s">
        <v>6001</v>
      </c>
      <c r="G352" s="651" t="s">
        <v>5986</v>
      </c>
      <c r="H352" s="651" t="s">
        <v>5987</v>
      </c>
      <c r="I352" s="653">
        <v>18.75</v>
      </c>
      <c r="J352" s="653">
        <v>10</v>
      </c>
      <c r="K352" s="654">
        <v>187.53</v>
      </c>
    </row>
    <row r="353" spans="1:11" ht="14.4" customHeight="1" x14ac:dyDescent="0.3">
      <c r="A353" s="649" t="s">
        <v>580</v>
      </c>
      <c r="B353" s="650" t="s">
        <v>581</v>
      </c>
      <c r="C353" s="651" t="s">
        <v>602</v>
      </c>
      <c r="D353" s="652" t="s">
        <v>3295</v>
      </c>
      <c r="E353" s="651" t="s">
        <v>6000</v>
      </c>
      <c r="F353" s="652" t="s">
        <v>6001</v>
      </c>
      <c r="G353" s="651" t="s">
        <v>5988</v>
      </c>
      <c r="H353" s="651" t="s">
        <v>5989</v>
      </c>
      <c r="I353" s="653">
        <v>243.58</v>
      </c>
      <c r="J353" s="653">
        <v>1</v>
      </c>
      <c r="K353" s="654">
        <v>243.58</v>
      </c>
    </row>
    <row r="354" spans="1:11" ht="14.4" customHeight="1" x14ac:dyDescent="0.3">
      <c r="A354" s="649" t="s">
        <v>580</v>
      </c>
      <c r="B354" s="650" t="s">
        <v>581</v>
      </c>
      <c r="C354" s="651" t="s">
        <v>602</v>
      </c>
      <c r="D354" s="652" t="s">
        <v>3295</v>
      </c>
      <c r="E354" s="651" t="s">
        <v>6000</v>
      </c>
      <c r="F354" s="652" t="s">
        <v>6001</v>
      </c>
      <c r="G354" s="651" t="s">
        <v>5990</v>
      </c>
      <c r="H354" s="651" t="s">
        <v>5991</v>
      </c>
      <c r="I354" s="653">
        <v>112.82</v>
      </c>
      <c r="J354" s="653">
        <v>5</v>
      </c>
      <c r="K354" s="654">
        <v>564.09</v>
      </c>
    </row>
    <row r="355" spans="1:11" ht="14.4" customHeight="1" x14ac:dyDescent="0.3">
      <c r="A355" s="649" t="s">
        <v>580</v>
      </c>
      <c r="B355" s="650" t="s">
        <v>581</v>
      </c>
      <c r="C355" s="651" t="s">
        <v>602</v>
      </c>
      <c r="D355" s="652" t="s">
        <v>3295</v>
      </c>
      <c r="E355" s="651" t="s">
        <v>6000</v>
      </c>
      <c r="F355" s="652" t="s">
        <v>6001</v>
      </c>
      <c r="G355" s="651" t="s">
        <v>5684</v>
      </c>
      <c r="H355" s="651" t="s">
        <v>5685</v>
      </c>
      <c r="I355" s="653">
        <v>9.7799999999999994</v>
      </c>
      <c r="J355" s="653">
        <v>30</v>
      </c>
      <c r="K355" s="654">
        <v>293.25</v>
      </c>
    </row>
    <row r="356" spans="1:11" ht="14.4" customHeight="1" x14ac:dyDescent="0.3">
      <c r="A356" s="649" t="s">
        <v>580</v>
      </c>
      <c r="B356" s="650" t="s">
        <v>581</v>
      </c>
      <c r="C356" s="651" t="s">
        <v>602</v>
      </c>
      <c r="D356" s="652" t="s">
        <v>3295</v>
      </c>
      <c r="E356" s="651" t="s">
        <v>6000</v>
      </c>
      <c r="F356" s="652" t="s">
        <v>6001</v>
      </c>
      <c r="G356" s="651" t="s">
        <v>5881</v>
      </c>
      <c r="H356" s="651" t="s">
        <v>5882</v>
      </c>
      <c r="I356" s="653">
        <v>5.28</v>
      </c>
      <c r="J356" s="653">
        <v>20</v>
      </c>
      <c r="K356" s="654">
        <v>105.6</v>
      </c>
    </row>
    <row r="357" spans="1:11" ht="14.4" customHeight="1" x14ac:dyDescent="0.3">
      <c r="A357" s="649" t="s">
        <v>580</v>
      </c>
      <c r="B357" s="650" t="s">
        <v>581</v>
      </c>
      <c r="C357" s="651" t="s">
        <v>602</v>
      </c>
      <c r="D357" s="652" t="s">
        <v>3295</v>
      </c>
      <c r="E357" s="651" t="s">
        <v>6000</v>
      </c>
      <c r="F357" s="652" t="s">
        <v>6001</v>
      </c>
      <c r="G357" s="651" t="s">
        <v>5992</v>
      </c>
      <c r="H357" s="651" t="s">
        <v>5993</v>
      </c>
      <c r="I357" s="653">
        <v>249.55</v>
      </c>
      <c r="J357" s="653">
        <v>1</v>
      </c>
      <c r="K357" s="654">
        <v>249.55</v>
      </c>
    </row>
    <row r="358" spans="1:11" ht="14.4" customHeight="1" x14ac:dyDescent="0.3">
      <c r="A358" s="649" t="s">
        <v>580</v>
      </c>
      <c r="B358" s="650" t="s">
        <v>581</v>
      </c>
      <c r="C358" s="651" t="s">
        <v>602</v>
      </c>
      <c r="D358" s="652" t="s">
        <v>3295</v>
      </c>
      <c r="E358" s="651" t="s">
        <v>6002</v>
      </c>
      <c r="F358" s="652" t="s">
        <v>6003</v>
      </c>
      <c r="G358" s="651" t="s">
        <v>5994</v>
      </c>
      <c r="H358" s="651" t="s">
        <v>5995</v>
      </c>
      <c r="I358" s="653">
        <v>18.39</v>
      </c>
      <c r="J358" s="653">
        <v>12</v>
      </c>
      <c r="K358" s="654">
        <v>220.7</v>
      </c>
    </row>
    <row r="359" spans="1:11" ht="14.4" customHeight="1" x14ac:dyDescent="0.3">
      <c r="A359" s="649" t="s">
        <v>580</v>
      </c>
      <c r="B359" s="650" t="s">
        <v>581</v>
      </c>
      <c r="C359" s="651" t="s">
        <v>602</v>
      </c>
      <c r="D359" s="652" t="s">
        <v>3295</v>
      </c>
      <c r="E359" s="651" t="s">
        <v>6002</v>
      </c>
      <c r="F359" s="652" t="s">
        <v>6003</v>
      </c>
      <c r="G359" s="651" t="s">
        <v>5762</v>
      </c>
      <c r="H359" s="651" t="s">
        <v>5763</v>
      </c>
      <c r="I359" s="653">
        <v>12.106666666666667</v>
      </c>
      <c r="J359" s="653">
        <v>20</v>
      </c>
      <c r="K359" s="654">
        <v>242.14</v>
      </c>
    </row>
    <row r="360" spans="1:11" ht="14.4" customHeight="1" x14ac:dyDescent="0.3">
      <c r="A360" s="649" t="s">
        <v>580</v>
      </c>
      <c r="B360" s="650" t="s">
        <v>581</v>
      </c>
      <c r="C360" s="651" t="s">
        <v>602</v>
      </c>
      <c r="D360" s="652" t="s">
        <v>3295</v>
      </c>
      <c r="E360" s="651" t="s">
        <v>6002</v>
      </c>
      <c r="F360" s="652" t="s">
        <v>6003</v>
      </c>
      <c r="G360" s="651" t="s">
        <v>5794</v>
      </c>
      <c r="H360" s="651" t="s">
        <v>5795</v>
      </c>
      <c r="I360" s="653">
        <v>0.47</v>
      </c>
      <c r="J360" s="653">
        <v>100</v>
      </c>
      <c r="K360" s="654">
        <v>47</v>
      </c>
    </row>
    <row r="361" spans="1:11" ht="14.4" customHeight="1" x14ac:dyDescent="0.3">
      <c r="A361" s="649" t="s">
        <v>580</v>
      </c>
      <c r="B361" s="650" t="s">
        <v>581</v>
      </c>
      <c r="C361" s="651" t="s">
        <v>602</v>
      </c>
      <c r="D361" s="652" t="s">
        <v>3295</v>
      </c>
      <c r="E361" s="651" t="s">
        <v>6002</v>
      </c>
      <c r="F361" s="652" t="s">
        <v>6003</v>
      </c>
      <c r="G361" s="651" t="s">
        <v>5996</v>
      </c>
      <c r="H361" s="651" t="s">
        <v>5997</v>
      </c>
      <c r="I361" s="653">
        <v>3.99</v>
      </c>
      <c r="J361" s="653">
        <v>150</v>
      </c>
      <c r="K361" s="654">
        <v>598.69999999999993</v>
      </c>
    </row>
    <row r="362" spans="1:11" ht="14.4" customHeight="1" x14ac:dyDescent="0.3">
      <c r="A362" s="649" t="s">
        <v>580</v>
      </c>
      <c r="B362" s="650" t="s">
        <v>581</v>
      </c>
      <c r="C362" s="651" t="s">
        <v>602</v>
      </c>
      <c r="D362" s="652" t="s">
        <v>3295</v>
      </c>
      <c r="E362" s="651" t="s">
        <v>6010</v>
      </c>
      <c r="F362" s="652" t="s">
        <v>6011</v>
      </c>
      <c r="G362" s="651" t="s">
        <v>5833</v>
      </c>
      <c r="H362" s="651" t="s">
        <v>5834</v>
      </c>
      <c r="I362" s="653">
        <v>7.5</v>
      </c>
      <c r="J362" s="653">
        <v>10</v>
      </c>
      <c r="K362" s="654">
        <v>75</v>
      </c>
    </row>
    <row r="363" spans="1:11" ht="14.4" customHeight="1" x14ac:dyDescent="0.3">
      <c r="A363" s="649" t="s">
        <v>580</v>
      </c>
      <c r="B363" s="650" t="s">
        <v>581</v>
      </c>
      <c r="C363" s="651" t="s">
        <v>602</v>
      </c>
      <c r="D363" s="652" t="s">
        <v>3295</v>
      </c>
      <c r="E363" s="651" t="s">
        <v>6010</v>
      </c>
      <c r="F363" s="652" t="s">
        <v>6011</v>
      </c>
      <c r="G363" s="651" t="s">
        <v>5833</v>
      </c>
      <c r="H363" s="651" t="s">
        <v>5835</v>
      </c>
      <c r="I363" s="653">
        <v>7.5</v>
      </c>
      <c r="J363" s="653">
        <v>50</v>
      </c>
      <c r="K363" s="654">
        <v>375</v>
      </c>
    </row>
    <row r="364" spans="1:11" ht="14.4" customHeight="1" x14ac:dyDescent="0.3">
      <c r="A364" s="649" t="s">
        <v>580</v>
      </c>
      <c r="B364" s="650" t="s">
        <v>581</v>
      </c>
      <c r="C364" s="651" t="s">
        <v>602</v>
      </c>
      <c r="D364" s="652" t="s">
        <v>3295</v>
      </c>
      <c r="E364" s="651" t="s">
        <v>6010</v>
      </c>
      <c r="F364" s="652" t="s">
        <v>6011</v>
      </c>
      <c r="G364" s="651" t="s">
        <v>5839</v>
      </c>
      <c r="H364" s="651" t="s">
        <v>5840</v>
      </c>
      <c r="I364" s="653">
        <v>7.5</v>
      </c>
      <c r="J364" s="653">
        <v>10</v>
      </c>
      <c r="K364" s="654">
        <v>75</v>
      </c>
    </row>
    <row r="365" spans="1:11" ht="14.4" customHeight="1" x14ac:dyDescent="0.3">
      <c r="A365" s="649" t="s">
        <v>580</v>
      </c>
      <c r="B365" s="650" t="s">
        <v>581</v>
      </c>
      <c r="C365" s="651" t="s">
        <v>602</v>
      </c>
      <c r="D365" s="652" t="s">
        <v>3295</v>
      </c>
      <c r="E365" s="651" t="s">
        <v>6010</v>
      </c>
      <c r="F365" s="652" t="s">
        <v>6011</v>
      </c>
      <c r="G365" s="651" t="s">
        <v>5839</v>
      </c>
      <c r="H365" s="651" t="s">
        <v>5841</v>
      </c>
      <c r="I365" s="653">
        <v>7.5</v>
      </c>
      <c r="J365" s="653">
        <v>50</v>
      </c>
      <c r="K365" s="654">
        <v>375</v>
      </c>
    </row>
    <row r="366" spans="1:11" ht="14.4" customHeight="1" x14ac:dyDescent="0.3">
      <c r="A366" s="649" t="s">
        <v>580</v>
      </c>
      <c r="B366" s="650" t="s">
        <v>581</v>
      </c>
      <c r="C366" s="651" t="s">
        <v>602</v>
      </c>
      <c r="D366" s="652" t="s">
        <v>3295</v>
      </c>
      <c r="E366" s="651" t="s">
        <v>6010</v>
      </c>
      <c r="F366" s="652" t="s">
        <v>6011</v>
      </c>
      <c r="G366" s="651" t="s">
        <v>5916</v>
      </c>
      <c r="H366" s="651" t="s">
        <v>5917</v>
      </c>
      <c r="I366" s="653">
        <v>0.77</v>
      </c>
      <c r="J366" s="653">
        <v>500</v>
      </c>
      <c r="K366" s="654">
        <v>385</v>
      </c>
    </row>
    <row r="367" spans="1:11" ht="14.4" customHeight="1" x14ac:dyDescent="0.3">
      <c r="A367" s="649" t="s">
        <v>580</v>
      </c>
      <c r="B367" s="650" t="s">
        <v>581</v>
      </c>
      <c r="C367" s="651" t="s">
        <v>602</v>
      </c>
      <c r="D367" s="652" t="s">
        <v>3295</v>
      </c>
      <c r="E367" s="651" t="s">
        <v>6010</v>
      </c>
      <c r="F367" s="652" t="s">
        <v>6011</v>
      </c>
      <c r="G367" s="651" t="s">
        <v>5918</v>
      </c>
      <c r="H367" s="651" t="s">
        <v>5919</v>
      </c>
      <c r="I367" s="653">
        <v>0.71</v>
      </c>
      <c r="J367" s="653">
        <v>600</v>
      </c>
      <c r="K367" s="654">
        <v>426</v>
      </c>
    </row>
    <row r="368" spans="1:11" ht="14.4" customHeight="1" thickBot="1" x14ac:dyDescent="0.35">
      <c r="A368" s="655" t="s">
        <v>580</v>
      </c>
      <c r="B368" s="656" t="s">
        <v>581</v>
      </c>
      <c r="C368" s="657" t="s">
        <v>5610</v>
      </c>
      <c r="D368" s="658" t="s">
        <v>6014</v>
      </c>
      <c r="E368" s="657" t="s">
        <v>6012</v>
      </c>
      <c r="F368" s="658" t="s">
        <v>6013</v>
      </c>
      <c r="G368" s="657" t="s">
        <v>5998</v>
      </c>
      <c r="H368" s="657" t="s">
        <v>5999</v>
      </c>
      <c r="I368" s="659">
        <v>3.4080010540379302</v>
      </c>
      <c r="J368" s="659">
        <v>20</v>
      </c>
      <c r="K368" s="660">
        <v>68.160021080758611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9" width="13.109375" customWidth="1"/>
    <col min="10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14.8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12.1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8.6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4.0999999999999996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3.9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85230.7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20984.400000000001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27294.75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13471.75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9450.5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7022.75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3617.75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3388.7999999999997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930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930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2489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1191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922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280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96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611</v>
      </c>
      <c r="C14" s="414">
        <f xml:space="preserve">
IF($A$4&lt;=12,SUMIFS('ON Data'!G:G,'ON Data'!$D:$D,$A$4,'ON Data'!$E:$E,5),SUMIFS('ON Data'!G:G,'ON Data'!$E:$E,5))</f>
        <v>611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3657976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3242399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385577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15000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15000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214824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0</v>
      </c>
      <c r="F18" s="412">
        <f t="shared" si="1"/>
        <v>140388</v>
      </c>
      <c r="G18" s="412">
        <f t="shared" si="1"/>
        <v>0</v>
      </c>
      <c r="H18" s="412">
        <f t="shared" si="1"/>
        <v>17992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16632</v>
      </c>
      <c r="Y18" s="412">
        <f t="shared" si="1"/>
        <v>0</v>
      </c>
      <c r="Z18" s="412">
        <f t="shared" si="1"/>
        <v>25284</v>
      </c>
      <c r="AA18" s="412">
        <f t="shared" si="1"/>
        <v>0</v>
      </c>
      <c r="AB18" s="412">
        <f t="shared" si="1"/>
        <v>0</v>
      </c>
      <c r="AC18" s="412">
        <f t="shared" si="1"/>
        <v>6528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8000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3872800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3242399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525965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17992</v>
      </c>
      <c r="I19" s="421">
        <f xml:space="preserve">
IF($A$4&lt;=12,SUMIFS('ON Data'!N:N,'ON Data'!$D:$D,$A$4,'ON Data'!$E:$E,9),SUMIFS('ON Data'!N:N,'ON Data'!$E:$E,9))</f>
        <v>15000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16632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25284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21528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8000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17916787</v>
      </c>
      <c r="C20" s="423">
        <f xml:space="preserve">
IF($A$4&lt;=12,SUMIFS('ON Data'!G:G,'ON Data'!$D:$D,$A$4,'ON Data'!$E:$E,6),SUMIFS('ON Data'!G:G,'ON Data'!$E:$E,6))</f>
        <v>132200</v>
      </c>
      <c r="D20" s="424">
        <f xml:space="preserve">
IF($A$4&lt;=12,SUMIFS('ON Data'!H:H,'ON Data'!$D:$D,$A$4,'ON Data'!$E:$E,6),SUMIFS('ON Data'!H:H,'ON Data'!$E:$E,6))</f>
        <v>7205596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5359390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2259382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1333314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806941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361620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458344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50500</v>
      </c>
      <c r="C25" s="768">
        <f xml:space="preserve">
IF($A$4&lt;=12,SUMIFS('ON Data'!H:H,'ON Data'!$D:$D,$A$4,'ON Data'!$E:$E,10),SUMIFS('ON Data'!H:H,'ON Data'!$E:$E,10))</f>
        <v>36400</v>
      </c>
      <c r="D25" s="744"/>
      <c r="E25" s="745"/>
      <c r="F25" s="745">
        <f xml:space="preserve">
IF($A$4&lt;=12,SUMIFS('ON Data'!K:K,'ON Data'!$D:$D,$A$4,'ON Data'!$E:$E,10),SUMIFS('ON Data'!K:K,'ON Data'!$E:$E,10))</f>
        <v>14100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47798</v>
      </c>
      <c r="C26" s="768">
        <f xml:space="preserve">
IF($A$4&lt;=12,SUMIFS('ON Data'!H:H,'ON Data'!$D:$D,$A$4,'ON Data'!$E:$E,11),SUMIFS('ON Data'!H:H,'ON Data'!$E:$E,11))</f>
        <v>37798</v>
      </c>
      <c r="D26" s="744"/>
      <c r="E26" s="745"/>
      <c r="F26" s="746">
        <f xml:space="preserve">
IF($A$4&lt;=12,SUMIFS('ON Data'!K:K,'ON Data'!$D:$D,$A$4,'ON Data'!$E:$E,11),SUMIFS('ON Data'!K:K,'ON Data'!$E:$E,11))</f>
        <v>10000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1.0565295619063559</v>
      </c>
      <c r="C27" s="769">
        <f xml:space="preserve">
IF(C26=0,0,C25/C26)</f>
        <v>0.96301391608021591</v>
      </c>
      <c r="D27" s="747"/>
      <c r="E27" s="748"/>
      <c r="F27" s="748">
        <f xml:space="preserve">
IF(F26=0,0,F25/F26)</f>
        <v>1.41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-2702</v>
      </c>
      <c r="C28" s="770">
        <f xml:space="preserve">
C26-C25</f>
        <v>1398</v>
      </c>
      <c r="D28" s="749"/>
      <c r="E28" s="750"/>
      <c r="F28" s="750">
        <f xml:space="preserve">
F26-F25</f>
        <v>-4100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6016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25537411.550000001</v>
      </c>
      <c r="G3" s="380">
        <f t="shared" ref="G3:AN3" si="0">SUMIF($E5:$E1048576,"&lt;10",G5:G1048576)</f>
        <v>132811</v>
      </c>
      <c r="H3" s="380">
        <f t="shared" si="0"/>
        <v>13713632.450000001</v>
      </c>
      <c r="I3" s="380">
        <f t="shared" si="0"/>
        <v>0</v>
      </c>
      <c r="J3" s="380">
        <f t="shared" si="0"/>
        <v>0</v>
      </c>
      <c r="K3" s="380">
        <f t="shared" si="0"/>
        <v>6299340.75</v>
      </c>
      <c r="L3" s="380">
        <f t="shared" si="0"/>
        <v>0</v>
      </c>
      <c r="M3" s="380">
        <f t="shared" si="0"/>
        <v>2290934.75</v>
      </c>
      <c r="N3" s="380">
        <f t="shared" si="0"/>
        <v>30000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1359749.5</v>
      </c>
      <c r="AD3" s="380">
        <f t="shared" si="0"/>
        <v>0</v>
      </c>
      <c r="AE3" s="380">
        <f t="shared" si="0"/>
        <v>839395.75</v>
      </c>
      <c r="AF3" s="380">
        <f t="shared" si="0"/>
        <v>0</v>
      </c>
      <c r="AG3" s="380">
        <f t="shared" si="0"/>
        <v>0</v>
      </c>
      <c r="AH3" s="380">
        <f t="shared" si="0"/>
        <v>401790.75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469756.60000000003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21</v>
      </c>
      <c r="D5" s="379">
        <v>1</v>
      </c>
      <c r="E5" s="379">
        <v>1</v>
      </c>
      <c r="F5" s="379">
        <v>95.15</v>
      </c>
      <c r="G5" s="379">
        <v>0</v>
      </c>
      <c r="H5" s="379">
        <v>22.05</v>
      </c>
      <c r="I5" s="379">
        <v>0</v>
      </c>
      <c r="J5" s="379">
        <v>0</v>
      </c>
      <c r="K5" s="379">
        <v>32</v>
      </c>
      <c r="L5" s="379">
        <v>0</v>
      </c>
      <c r="M5" s="379">
        <v>14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11</v>
      </c>
      <c r="AD5" s="379">
        <v>0</v>
      </c>
      <c r="AE5" s="379">
        <v>8</v>
      </c>
      <c r="AF5" s="379">
        <v>0</v>
      </c>
      <c r="AG5" s="379">
        <v>0</v>
      </c>
      <c r="AH5" s="379">
        <v>4</v>
      </c>
      <c r="AI5" s="379">
        <v>0</v>
      </c>
      <c r="AJ5" s="379">
        <v>0</v>
      </c>
      <c r="AK5" s="379">
        <v>0</v>
      </c>
      <c r="AL5" s="379">
        <v>0</v>
      </c>
      <c r="AM5" s="379">
        <v>4.0999999999999996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21</v>
      </c>
      <c r="D6" s="379">
        <v>1</v>
      </c>
      <c r="E6" s="379">
        <v>2</v>
      </c>
      <c r="F6" s="379">
        <v>15615.55</v>
      </c>
      <c r="G6" s="379">
        <v>0</v>
      </c>
      <c r="H6" s="379">
        <v>3652.4</v>
      </c>
      <c r="I6" s="379">
        <v>0</v>
      </c>
      <c r="J6" s="379">
        <v>0</v>
      </c>
      <c r="K6" s="379">
        <v>5139.5</v>
      </c>
      <c r="L6" s="379">
        <v>0</v>
      </c>
      <c r="M6" s="379">
        <v>2411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1752</v>
      </c>
      <c r="AD6" s="379">
        <v>0</v>
      </c>
      <c r="AE6" s="379">
        <v>1328.75</v>
      </c>
      <c r="AF6" s="379">
        <v>0</v>
      </c>
      <c r="AG6" s="379">
        <v>0</v>
      </c>
      <c r="AH6" s="379">
        <v>724.5</v>
      </c>
      <c r="AI6" s="379">
        <v>0</v>
      </c>
      <c r="AJ6" s="379">
        <v>0</v>
      </c>
      <c r="AK6" s="379">
        <v>0</v>
      </c>
      <c r="AL6" s="379">
        <v>0</v>
      </c>
      <c r="AM6" s="379">
        <v>607.4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21</v>
      </c>
      <c r="D7" s="379">
        <v>1</v>
      </c>
      <c r="E7" s="379">
        <v>3</v>
      </c>
      <c r="F7" s="379">
        <v>177</v>
      </c>
      <c r="G7" s="379">
        <v>0</v>
      </c>
      <c r="H7" s="379">
        <v>177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21</v>
      </c>
      <c r="D8" s="379">
        <v>1</v>
      </c>
      <c r="E8" s="379">
        <v>4</v>
      </c>
      <c r="F8" s="379">
        <v>293</v>
      </c>
      <c r="G8" s="379">
        <v>0</v>
      </c>
      <c r="H8" s="379">
        <v>162</v>
      </c>
      <c r="I8" s="379">
        <v>0</v>
      </c>
      <c r="J8" s="379">
        <v>0</v>
      </c>
      <c r="K8" s="379">
        <v>95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20</v>
      </c>
      <c r="AD8" s="379">
        <v>0</v>
      </c>
      <c r="AE8" s="379">
        <v>16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21</v>
      </c>
      <c r="D9" s="379">
        <v>1</v>
      </c>
      <c r="E9" s="379">
        <v>5</v>
      </c>
      <c r="F9" s="379">
        <v>255</v>
      </c>
      <c r="G9" s="379">
        <v>255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21</v>
      </c>
      <c r="D10" s="379">
        <v>1</v>
      </c>
      <c r="E10" s="379">
        <v>6</v>
      </c>
      <c r="F10" s="379">
        <v>3020971</v>
      </c>
      <c r="G10" s="379">
        <v>61000</v>
      </c>
      <c r="H10" s="379">
        <v>1238990</v>
      </c>
      <c r="I10" s="379">
        <v>0</v>
      </c>
      <c r="J10" s="379">
        <v>0</v>
      </c>
      <c r="K10" s="379">
        <v>855651</v>
      </c>
      <c r="L10" s="379">
        <v>0</v>
      </c>
      <c r="M10" s="379">
        <v>368372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221589</v>
      </c>
      <c r="AD10" s="379">
        <v>0</v>
      </c>
      <c r="AE10" s="379">
        <v>138768</v>
      </c>
      <c r="AF10" s="379">
        <v>0</v>
      </c>
      <c r="AG10" s="379">
        <v>0</v>
      </c>
      <c r="AH10" s="379">
        <v>62326</v>
      </c>
      <c r="AI10" s="379">
        <v>0</v>
      </c>
      <c r="AJ10" s="379">
        <v>0</v>
      </c>
      <c r="AK10" s="379">
        <v>0</v>
      </c>
      <c r="AL10" s="379">
        <v>0</v>
      </c>
      <c r="AM10" s="379">
        <v>74275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21</v>
      </c>
      <c r="D11" s="379">
        <v>1</v>
      </c>
      <c r="E11" s="379">
        <v>7</v>
      </c>
      <c r="F11" s="379">
        <v>36273</v>
      </c>
      <c r="G11" s="379">
        <v>0</v>
      </c>
      <c r="H11" s="379">
        <v>36273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21</v>
      </c>
      <c r="D12" s="379">
        <v>1</v>
      </c>
      <c r="E12" s="379">
        <v>9</v>
      </c>
      <c r="F12" s="379">
        <v>36273</v>
      </c>
      <c r="G12" s="379">
        <v>0</v>
      </c>
      <c r="H12" s="379">
        <v>36273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21</v>
      </c>
      <c r="D13" s="379">
        <v>1</v>
      </c>
      <c r="E13" s="379">
        <v>10</v>
      </c>
      <c r="F13" s="379">
        <v>1900</v>
      </c>
      <c r="G13" s="379">
        <v>0</v>
      </c>
      <c r="H13" s="379">
        <v>1900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21</v>
      </c>
      <c r="D14" s="379">
        <v>1</v>
      </c>
      <c r="E14" s="379">
        <v>11</v>
      </c>
      <c r="F14" s="379">
        <v>7966.3333333333339</v>
      </c>
      <c r="G14" s="379">
        <v>0</v>
      </c>
      <c r="H14" s="379">
        <v>6299.666666666667</v>
      </c>
      <c r="I14" s="379">
        <v>0</v>
      </c>
      <c r="J14" s="379">
        <v>0</v>
      </c>
      <c r="K14" s="379">
        <v>1666.6666666666667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21</v>
      </c>
      <c r="D15" s="379">
        <v>2</v>
      </c>
      <c r="E15" s="379">
        <v>1</v>
      </c>
      <c r="F15" s="379">
        <v>95.15</v>
      </c>
      <c r="G15" s="379">
        <v>0</v>
      </c>
      <c r="H15" s="379">
        <v>22.05</v>
      </c>
      <c r="I15" s="379">
        <v>0</v>
      </c>
      <c r="J15" s="379">
        <v>0</v>
      </c>
      <c r="K15" s="379">
        <v>32</v>
      </c>
      <c r="L15" s="379">
        <v>0</v>
      </c>
      <c r="M15" s="379">
        <v>14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11</v>
      </c>
      <c r="AD15" s="379">
        <v>0</v>
      </c>
      <c r="AE15" s="379">
        <v>8</v>
      </c>
      <c r="AF15" s="379">
        <v>0</v>
      </c>
      <c r="AG15" s="379">
        <v>0</v>
      </c>
      <c r="AH15" s="379">
        <v>4</v>
      </c>
      <c r="AI15" s="379">
        <v>0</v>
      </c>
      <c r="AJ15" s="379">
        <v>0</v>
      </c>
      <c r="AK15" s="379">
        <v>0</v>
      </c>
      <c r="AL15" s="379">
        <v>0</v>
      </c>
      <c r="AM15" s="379">
        <v>4.0999999999999996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21</v>
      </c>
      <c r="D16" s="379">
        <v>2</v>
      </c>
      <c r="E16" s="379">
        <v>2</v>
      </c>
      <c r="F16" s="379">
        <v>13134.6</v>
      </c>
      <c r="G16" s="379">
        <v>0</v>
      </c>
      <c r="H16" s="379">
        <v>3165.6</v>
      </c>
      <c r="I16" s="379">
        <v>0</v>
      </c>
      <c r="J16" s="379">
        <v>0</v>
      </c>
      <c r="K16" s="379">
        <v>4165</v>
      </c>
      <c r="L16" s="379">
        <v>0</v>
      </c>
      <c r="M16" s="379">
        <v>2131.5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1465</v>
      </c>
      <c r="AD16" s="379">
        <v>0</v>
      </c>
      <c r="AE16" s="379">
        <v>1145</v>
      </c>
      <c r="AF16" s="379">
        <v>0</v>
      </c>
      <c r="AG16" s="379">
        <v>0</v>
      </c>
      <c r="AH16" s="379">
        <v>606.5</v>
      </c>
      <c r="AI16" s="379">
        <v>0</v>
      </c>
      <c r="AJ16" s="379">
        <v>0</v>
      </c>
      <c r="AK16" s="379">
        <v>0</v>
      </c>
      <c r="AL16" s="379">
        <v>0</v>
      </c>
      <c r="AM16" s="379">
        <v>456</v>
      </c>
      <c r="AN16" s="379">
        <v>0</v>
      </c>
    </row>
    <row r="17" spans="3:40" x14ac:dyDescent="0.3">
      <c r="C17" s="379">
        <v>21</v>
      </c>
      <c r="D17" s="379">
        <v>2</v>
      </c>
      <c r="E17" s="379">
        <v>3</v>
      </c>
      <c r="F17" s="379">
        <v>152</v>
      </c>
      <c r="G17" s="379">
        <v>0</v>
      </c>
      <c r="H17" s="379">
        <v>152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21</v>
      </c>
      <c r="D18" s="379">
        <v>2</v>
      </c>
      <c r="E18" s="379">
        <v>4</v>
      </c>
      <c r="F18" s="379">
        <v>330</v>
      </c>
      <c r="G18" s="379">
        <v>0</v>
      </c>
      <c r="H18" s="379">
        <v>190</v>
      </c>
      <c r="I18" s="379">
        <v>0</v>
      </c>
      <c r="J18" s="379">
        <v>0</v>
      </c>
      <c r="K18" s="379">
        <v>95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30</v>
      </c>
      <c r="AD18" s="379">
        <v>0</v>
      </c>
      <c r="AE18" s="379">
        <v>15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21</v>
      </c>
      <c r="D19" s="379">
        <v>2</v>
      </c>
      <c r="E19" s="379">
        <v>5</v>
      </c>
      <c r="F19" s="379">
        <v>80</v>
      </c>
      <c r="G19" s="379">
        <v>80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21</v>
      </c>
      <c r="D20" s="379">
        <v>2</v>
      </c>
      <c r="E20" s="379">
        <v>6</v>
      </c>
      <c r="F20" s="379">
        <v>2878365</v>
      </c>
      <c r="G20" s="379">
        <v>16000</v>
      </c>
      <c r="H20" s="379">
        <v>1153772</v>
      </c>
      <c r="I20" s="379">
        <v>0</v>
      </c>
      <c r="J20" s="379">
        <v>0</v>
      </c>
      <c r="K20" s="379">
        <v>869559</v>
      </c>
      <c r="L20" s="379">
        <v>0</v>
      </c>
      <c r="M20" s="379">
        <v>364794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211900</v>
      </c>
      <c r="AD20" s="379">
        <v>0</v>
      </c>
      <c r="AE20" s="379">
        <v>135331</v>
      </c>
      <c r="AF20" s="379">
        <v>0</v>
      </c>
      <c r="AG20" s="379">
        <v>0</v>
      </c>
      <c r="AH20" s="379">
        <v>62712</v>
      </c>
      <c r="AI20" s="379">
        <v>0</v>
      </c>
      <c r="AJ20" s="379">
        <v>0</v>
      </c>
      <c r="AK20" s="379">
        <v>0</v>
      </c>
      <c r="AL20" s="379">
        <v>0</v>
      </c>
      <c r="AM20" s="379">
        <v>64297</v>
      </c>
      <c r="AN20" s="379">
        <v>0</v>
      </c>
    </row>
    <row r="21" spans="3:40" x14ac:dyDescent="0.3">
      <c r="C21" s="379">
        <v>21</v>
      </c>
      <c r="D21" s="379">
        <v>2</v>
      </c>
      <c r="E21" s="379">
        <v>7</v>
      </c>
      <c r="F21" s="379">
        <v>465839</v>
      </c>
      <c r="G21" s="379">
        <v>0</v>
      </c>
      <c r="H21" s="379">
        <v>365590</v>
      </c>
      <c r="I21" s="379">
        <v>0</v>
      </c>
      <c r="J21" s="379">
        <v>0</v>
      </c>
      <c r="K21" s="379">
        <v>100249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21</v>
      </c>
      <c r="D22" s="379">
        <v>2</v>
      </c>
      <c r="E22" s="379">
        <v>9</v>
      </c>
      <c r="F22" s="379">
        <v>501535</v>
      </c>
      <c r="G22" s="379">
        <v>0</v>
      </c>
      <c r="H22" s="379">
        <v>365590</v>
      </c>
      <c r="I22" s="379">
        <v>0</v>
      </c>
      <c r="J22" s="379">
        <v>0</v>
      </c>
      <c r="K22" s="379">
        <v>132945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3000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21</v>
      </c>
      <c r="D23" s="379">
        <v>2</v>
      </c>
      <c r="E23" s="379">
        <v>10</v>
      </c>
      <c r="F23" s="379">
        <v>11600</v>
      </c>
      <c r="G23" s="379">
        <v>0</v>
      </c>
      <c r="H23" s="379">
        <v>4800</v>
      </c>
      <c r="I23" s="379">
        <v>0</v>
      </c>
      <c r="J23" s="379">
        <v>0</v>
      </c>
      <c r="K23" s="379">
        <v>6800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21</v>
      </c>
      <c r="D24" s="379">
        <v>2</v>
      </c>
      <c r="E24" s="379">
        <v>11</v>
      </c>
      <c r="F24" s="379">
        <v>7966.3333333333339</v>
      </c>
      <c r="G24" s="379">
        <v>0</v>
      </c>
      <c r="H24" s="379">
        <v>6299.666666666667</v>
      </c>
      <c r="I24" s="379">
        <v>0</v>
      </c>
      <c r="J24" s="379">
        <v>0</v>
      </c>
      <c r="K24" s="379">
        <v>1666.6666666666667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21</v>
      </c>
      <c r="D25" s="379">
        <v>3</v>
      </c>
      <c r="E25" s="379">
        <v>1</v>
      </c>
      <c r="F25" s="379">
        <v>96.15</v>
      </c>
      <c r="G25" s="379">
        <v>0</v>
      </c>
      <c r="H25" s="379">
        <v>22.05</v>
      </c>
      <c r="I25" s="379">
        <v>0</v>
      </c>
      <c r="J25" s="379">
        <v>0</v>
      </c>
      <c r="K25" s="379">
        <v>32</v>
      </c>
      <c r="L25" s="379">
        <v>0</v>
      </c>
      <c r="M25" s="379">
        <v>15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11</v>
      </c>
      <c r="AD25" s="379">
        <v>0</v>
      </c>
      <c r="AE25" s="379">
        <v>8</v>
      </c>
      <c r="AF25" s="379">
        <v>0</v>
      </c>
      <c r="AG25" s="379">
        <v>0</v>
      </c>
      <c r="AH25" s="379">
        <v>4</v>
      </c>
      <c r="AI25" s="379">
        <v>0</v>
      </c>
      <c r="AJ25" s="379">
        <v>0</v>
      </c>
      <c r="AK25" s="379">
        <v>0</v>
      </c>
      <c r="AL25" s="379">
        <v>0</v>
      </c>
      <c r="AM25" s="379">
        <v>4.0999999999999996</v>
      </c>
      <c r="AN25" s="379">
        <v>0</v>
      </c>
    </row>
    <row r="26" spans="3:40" x14ac:dyDescent="0.3">
      <c r="C26" s="379">
        <v>21</v>
      </c>
      <c r="D26" s="379">
        <v>3</v>
      </c>
      <c r="E26" s="379">
        <v>2</v>
      </c>
      <c r="F26" s="379">
        <v>13984.3</v>
      </c>
      <c r="G26" s="379">
        <v>0</v>
      </c>
      <c r="H26" s="379">
        <v>3424.4</v>
      </c>
      <c r="I26" s="379">
        <v>0</v>
      </c>
      <c r="J26" s="379">
        <v>0</v>
      </c>
      <c r="K26" s="379">
        <v>4415</v>
      </c>
      <c r="L26" s="379">
        <v>0</v>
      </c>
      <c r="M26" s="379">
        <v>2363.25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1360</v>
      </c>
      <c r="AD26" s="379">
        <v>0</v>
      </c>
      <c r="AE26" s="379">
        <v>1128.5</v>
      </c>
      <c r="AF26" s="379">
        <v>0</v>
      </c>
      <c r="AG26" s="379">
        <v>0</v>
      </c>
      <c r="AH26" s="379">
        <v>645.75</v>
      </c>
      <c r="AI26" s="379">
        <v>0</v>
      </c>
      <c r="AJ26" s="379">
        <v>0</v>
      </c>
      <c r="AK26" s="379">
        <v>0</v>
      </c>
      <c r="AL26" s="379">
        <v>0</v>
      </c>
      <c r="AM26" s="379">
        <v>647.4</v>
      </c>
      <c r="AN26" s="379">
        <v>0</v>
      </c>
    </row>
    <row r="27" spans="3:40" x14ac:dyDescent="0.3">
      <c r="C27" s="379">
        <v>21</v>
      </c>
      <c r="D27" s="379">
        <v>3</v>
      </c>
      <c r="E27" s="379">
        <v>3</v>
      </c>
      <c r="F27" s="379">
        <v>167</v>
      </c>
      <c r="G27" s="379">
        <v>0</v>
      </c>
      <c r="H27" s="379">
        <v>167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21</v>
      </c>
      <c r="D28" s="379">
        <v>3</v>
      </c>
      <c r="E28" s="379">
        <v>4</v>
      </c>
      <c r="F28" s="379">
        <v>408</v>
      </c>
      <c r="G28" s="379">
        <v>0</v>
      </c>
      <c r="H28" s="379">
        <v>208</v>
      </c>
      <c r="I28" s="379">
        <v>0</v>
      </c>
      <c r="J28" s="379">
        <v>0</v>
      </c>
      <c r="K28" s="379">
        <v>150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40</v>
      </c>
      <c r="AD28" s="379">
        <v>0</v>
      </c>
      <c r="AE28" s="379">
        <v>10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21</v>
      </c>
      <c r="D29" s="379">
        <v>3</v>
      </c>
      <c r="E29" s="379">
        <v>5</v>
      </c>
      <c r="F29" s="379">
        <v>40</v>
      </c>
      <c r="G29" s="379">
        <v>40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21</v>
      </c>
      <c r="D30" s="379">
        <v>3</v>
      </c>
      <c r="E30" s="379">
        <v>6</v>
      </c>
      <c r="F30" s="379">
        <v>2971547</v>
      </c>
      <c r="G30" s="379">
        <v>8000</v>
      </c>
      <c r="H30" s="379">
        <v>1199066</v>
      </c>
      <c r="I30" s="379">
        <v>0</v>
      </c>
      <c r="J30" s="379">
        <v>0</v>
      </c>
      <c r="K30" s="379">
        <v>893275</v>
      </c>
      <c r="L30" s="379">
        <v>0</v>
      </c>
      <c r="M30" s="379">
        <v>385705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203509</v>
      </c>
      <c r="AD30" s="379">
        <v>0</v>
      </c>
      <c r="AE30" s="379">
        <v>131332</v>
      </c>
      <c r="AF30" s="379">
        <v>0</v>
      </c>
      <c r="AG30" s="379">
        <v>0</v>
      </c>
      <c r="AH30" s="379">
        <v>63163</v>
      </c>
      <c r="AI30" s="379">
        <v>0</v>
      </c>
      <c r="AJ30" s="379">
        <v>0</v>
      </c>
      <c r="AK30" s="379">
        <v>0</v>
      </c>
      <c r="AL30" s="379">
        <v>0</v>
      </c>
      <c r="AM30" s="379">
        <v>87497</v>
      </c>
      <c r="AN30" s="379">
        <v>0</v>
      </c>
    </row>
    <row r="31" spans="3:40" x14ac:dyDescent="0.3">
      <c r="C31" s="379">
        <v>21</v>
      </c>
      <c r="D31" s="379">
        <v>3</v>
      </c>
      <c r="E31" s="379">
        <v>7</v>
      </c>
      <c r="F31" s="379">
        <v>802332</v>
      </c>
      <c r="G31" s="379">
        <v>0</v>
      </c>
      <c r="H31" s="379">
        <v>657004</v>
      </c>
      <c r="I31" s="379">
        <v>0</v>
      </c>
      <c r="J31" s="379">
        <v>0</v>
      </c>
      <c r="K31" s="379">
        <v>145328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21</v>
      </c>
      <c r="D32" s="379">
        <v>3</v>
      </c>
      <c r="E32" s="379">
        <v>9</v>
      </c>
      <c r="F32" s="379">
        <v>831796</v>
      </c>
      <c r="G32" s="379">
        <v>0</v>
      </c>
      <c r="H32" s="379">
        <v>657004</v>
      </c>
      <c r="I32" s="379">
        <v>0</v>
      </c>
      <c r="J32" s="379">
        <v>0</v>
      </c>
      <c r="K32" s="379">
        <v>166960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2832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5000</v>
      </c>
      <c r="AN32" s="379">
        <v>0</v>
      </c>
    </row>
    <row r="33" spans="3:40" x14ac:dyDescent="0.3">
      <c r="C33" s="379">
        <v>21</v>
      </c>
      <c r="D33" s="379">
        <v>3</v>
      </c>
      <c r="E33" s="379">
        <v>11</v>
      </c>
      <c r="F33" s="379">
        <v>7966.3333333333339</v>
      </c>
      <c r="G33" s="379">
        <v>0</v>
      </c>
      <c r="H33" s="379">
        <v>6299.666666666667</v>
      </c>
      <c r="I33" s="379">
        <v>0</v>
      </c>
      <c r="J33" s="379">
        <v>0</v>
      </c>
      <c r="K33" s="379">
        <v>1666.6666666666667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21</v>
      </c>
      <c r="D34" s="379">
        <v>4</v>
      </c>
      <c r="E34" s="379">
        <v>1</v>
      </c>
      <c r="F34" s="379">
        <v>99.2</v>
      </c>
      <c r="G34" s="379">
        <v>0</v>
      </c>
      <c r="H34" s="379">
        <v>22.1</v>
      </c>
      <c r="I34" s="379">
        <v>0</v>
      </c>
      <c r="J34" s="379">
        <v>0</v>
      </c>
      <c r="K34" s="379">
        <v>32</v>
      </c>
      <c r="L34" s="379">
        <v>0</v>
      </c>
      <c r="M34" s="379">
        <v>15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12</v>
      </c>
      <c r="AD34" s="379">
        <v>0</v>
      </c>
      <c r="AE34" s="379">
        <v>9</v>
      </c>
      <c r="AF34" s="379">
        <v>0</v>
      </c>
      <c r="AG34" s="379">
        <v>0</v>
      </c>
      <c r="AH34" s="379">
        <v>5</v>
      </c>
      <c r="AI34" s="379">
        <v>0</v>
      </c>
      <c r="AJ34" s="379">
        <v>0</v>
      </c>
      <c r="AK34" s="379">
        <v>0</v>
      </c>
      <c r="AL34" s="379">
        <v>0</v>
      </c>
      <c r="AM34" s="379">
        <v>4.0999999999999996</v>
      </c>
      <c r="AN34" s="379">
        <v>0</v>
      </c>
    </row>
    <row r="35" spans="3:40" x14ac:dyDescent="0.3">
      <c r="C35" s="379">
        <v>21</v>
      </c>
      <c r="D35" s="379">
        <v>4</v>
      </c>
      <c r="E35" s="379">
        <v>2</v>
      </c>
      <c r="F35" s="379">
        <v>14837.45</v>
      </c>
      <c r="G35" s="379">
        <v>0</v>
      </c>
      <c r="H35" s="379">
        <v>3658</v>
      </c>
      <c r="I35" s="379">
        <v>0</v>
      </c>
      <c r="J35" s="379">
        <v>0</v>
      </c>
      <c r="K35" s="379">
        <v>4800.5</v>
      </c>
      <c r="L35" s="379">
        <v>0</v>
      </c>
      <c r="M35" s="379">
        <v>2447.75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1426</v>
      </c>
      <c r="AD35" s="379">
        <v>0</v>
      </c>
      <c r="AE35" s="379">
        <v>1199.5</v>
      </c>
      <c r="AF35" s="379">
        <v>0</v>
      </c>
      <c r="AG35" s="379">
        <v>0</v>
      </c>
      <c r="AH35" s="379">
        <v>641.5</v>
      </c>
      <c r="AI35" s="379">
        <v>0</v>
      </c>
      <c r="AJ35" s="379">
        <v>0</v>
      </c>
      <c r="AK35" s="379">
        <v>0</v>
      </c>
      <c r="AL35" s="379">
        <v>0</v>
      </c>
      <c r="AM35" s="379">
        <v>664.2</v>
      </c>
      <c r="AN35" s="379">
        <v>0</v>
      </c>
    </row>
    <row r="36" spans="3:40" x14ac:dyDescent="0.3">
      <c r="C36" s="379">
        <v>21</v>
      </c>
      <c r="D36" s="379">
        <v>4</v>
      </c>
      <c r="E36" s="379">
        <v>3</v>
      </c>
      <c r="F36" s="379">
        <v>143</v>
      </c>
      <c r="G36" s="379">
        <v>0</v>
      </c>
      <c r="H36" s="379">
        <v>143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21</v>
      </c>
      <c r="D37" s="379">
        <v>4</v>
      </c>
      <c r="E37" s="379">
        <v>4</v>
      </c>
      <c r="F37" s="379">
        <v>435</v>
      </c>
      <c r="G37" s="379">
        <v>0</v>
      </c>
      <c r="H37" s="379">
        <v>203</v>
      </c>
      <c r="I37" s="379">
        <v>0</v>
      </c>
      <c r="J37" s="379">
        <v>0</v>
      </c>
      <c r="K37" s="379">
        <v>177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40</v>
      </c>
      <c r="AD37" s="379">
        <v>0</v>
      </c>
      <c r="AE37" s="379">
        <v>15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21</v>
      </c>
      <c r="D38" s="379">
        <v>4</v>
      </c>
      <c r="E38" s="379">
        <v>5</v>
      </c>
      <c r="F38" s="379">
        <v>80</v>
      </c>
      <c r="G38" s="379">
        <v>80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21</v>
      </c>
      <c r="D39" s="379">
        <v>4</v>
      </c>
      <c r="E39" s="379">
        <v>6</v>
      </c>
      <c r="F39" s="379">
        <v>2963429</v>
      </c>
      <c r="G39" s="379">
        <v>16000</v>
      </c>
      <c r="H39" s="379">
        <v>1162904</v>
      </c>
      <c r="I39" s="379">
        <v>0</v>
      </c>
      <c r="J39" s="379">
        <v>0</v>
      </c>
      <c r="K39" s="379">
        <v>906366</v>
      </c>
      <c r="L39" s="379">
        <v>0</v>
      </c>
      <c r="M39" s="379">
        <v>384668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202061</v>
      </c>
      <c r="AD39" s="379">
        <v>0</v>
      </c>
      <c r="AE39" s="379">
        <v>134093</v>
      </c>
      <c r="AF39" s="379">
        <v>0</v>
      </c>
      <c r="AG39" s="379">
        <v>0</v>
      </c>
      <c r="AH39" s="379">
        <v>71812</v>
      </c>
      <c r="AI39" s="379">
        <v>0</v>
      </c>
      <c r="AJ39" s="379">
        <v>0</v>
      </c>
      <c r="AK39" s="379">
        <v>0</v>
      </c>
      <c r="AL39" s="379">
        <v>0</v>
      </c>
      <c r="AM39" s="379">
        <v>85525</v>
      </c>
      <c r="AN39" s="379">
        <v>0</v>
      </c>
    </row>
    <row r="40" spans="3:40" x14ac:dyDescent="0.3">
      <c r="C40" s="379">
        <v>21</v>
      </c>
      <c r="D40" s="379">
        <v>4</v>
      </c>
      <c r="E40" s="379">
        <v>7</v>
      </c>
      <c r="F40" s="379">
        <v>771848</v>
      </c>
      <c r="G40" s="379">
        <v>0</v>
      </c>
      <c r="H40" s="379">
        <v>671848</v>
      </c>
      <c r="I40" s="379">
        <v>0</v>
      </c>
      <c r="J40" s="379">
        <v>0</v>
      </c>
      <c r="K40" s="379">
        <v>100000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21</v>
      </c>
      <c r="D41" s="379">
        <v>4</v>
      </c>
      <c r="E41" s="379">
        <v>9</v>
      </c>
      <c r="F41" s="379">
        <v>819708</v>
      </c>
      <c r="G41" s="379">
        <v>0</v>
      </c>
      <c r="H41" s="379">
        <v>671848</v>
      </c>
      <c r="I41" s="379">
        <v>0</v>
      </c>
      <c r="J41" s="379">
        <v>0</v>
      </c>
      <c r="K41" s="379">
        <v>133096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2000</v>
      </c>
      <c r="AD41" s="379">
        <v>0</v>
      </c>
      <c r="AE41" s="379">
        <v>7000</v>
      </c>
      <c r="AF41" s="379">
        <v>0</v>
      </c>
      <c r="AG41" s="379">
        <v>0</v>
      </c>
      <c r="AH41" s="379">
        <v>2764</v>
      </c>
      <c r="AI41" s="379">
        <v>0</v>
      </c>
      <c r="AJ41" s="379">
        <v>0</v>
      </c>
      <c r="AK41" s="379">
        <v>0</v>
      </c>
      <c r="AL41" s="379">
        <v>0</v>
      </c>
      <c r="AM41" s="379">
        <v>3000</v>
      </c>
      <c r="AN41" s="379">
        <v>0</v>
      </c>
    </row>
    <row r="42" spans="3:40" x14ac:dyDescent="0.3">
      <c r="C42" s="379">
        <v>21</v>
      </c>
      <c r="D42" s="379">
        <v>4</v>
      </c>
      <c r="E42" s="379">
        <v>10</v>
      </c>
      <c r="F42" s="379">
        <v>6100</v>
      </c>
      <c r="G42" s="379">
        <v>0</v>
      </c>
      <c r="H42" s="379">
        <v>6100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21</v>
      </c>
      <c r="D43" s="379">
        <v>4</v>
      </c>
      <c r="E43" s="379">
        <v>11</v>
      </c>
      <c r="F43" s="379">
        <v>7966.3333333333339</v>
      </c>
      <c r="G43" s="379">
        <v>0</v>
      </c>
      <c r="H43" s="379">
        <v>6299.666666666667</v>
      </c>
      <c r="I43" s="379">
        <v>0</v>
      </c>
      <c r="J43" s="379">
        <v>0</v>
      </c>
      <c r="K43" s="379">
        <v>1666.6666666666667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21</v>
      </c>
      <c r="D44" s="379">
        <v>5</v>
      </c>
      <c r="E44" s="379">
        <v>1</v>
      </c>
      <c r="F44" s="379">
        <v>99.1</v>
      </c>
      <c r="G44" s="379">
        <v>0</v>
      </c>
      <c r="H44" s="379">
        <v>22.4</v>
      </c>
      <c r="I44" s="379">
        <v>0</v>
      </c>
      <c r="J44" s="379">
        <v>0</v>
      </c>
      <c r="K44" s="379">
        <v>32</v>
      </c>
      <c r="L44" s="379">
        <v>0</v>
      </c>
      <c r="M44" s="379">
        <v>15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13</v>
      </c>
      <c r="AD44" s="379">
        <v>0</v>
      </c>
      <c r="AE44" s="379">
        <v>9</v>
      </c>
      <c r="AF44" s="379">
        <v>0</v>
      </c>
      <c r="AG44" s="379">
        <v>0</v>
      </c>
      <c r="AH44" s="379">
        <v>4</v>
      </c>
      <c r="AI44" s="379">
        <v>0</v>
      </c>
      <c r="AJ44" s="379">
        <v>0</v>
      </c>
      <c r="AK44" s="379">
        <v>0</v>
      </c>
      <c r="AL44" s="379">
        <v>0</v>
      </c>
      <c r="AM44" s="379">
        <v>3.7</v>
      </c>
      <c r="AN44" s="379">
        <v>0</v>
      </c>
    </row>
    <row r="45" spans="3:40" x14ac:dyDescent="0.3">
      <c r="C45" s="379">
        <v>21</v>
      </c>
      <c r="D45" s="379">
        <v>5</v>
      </c>
      <c r="E45" s="379">
        <v>2</v>
      </c>
      <c r="F45" s="379">
        <v>13978.2</v>
      </c>
      <c r="G45" s="379">
        <v>0</v>
      </c>
      <c r="H45" s="379">
        <v>3664</v>
      </c>
      <c r="I45" s="379">
        <v>0</v>
      </c>
      <c r="J45" s="379">
        <v>0</v>
      </c>
      <c r="K45" s="379">
        <v>4313.75</v>
      </c>
      <c r="L45" s="379">
        <v>0</v>
      </c>
      <c r="M45" s="379">
        <v>2240.75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1666</v>
      </c>
      <c r="AD45" s="379">
        <v>0</v>
      </c>
      <c r="AE45" s="379">
        <v>1040.75</v>
      </c>
      <c r="AF45" s="379">
        <v>0</v>
      </c>
      <c r="AG45" s="379">
        <v>0</v>
      </c>
      <c r="AH45" s="379">
        <v>500.75</v>
      </c>
      <c r="AI45" s="379">
        <v>0</v>
      </c>
      <c r="AJ45" s="379">
        <v>0</v>
      </c>
      <c r="AK45" s="379">
        <v>0</v>
      </c>
      <c r="AL45" s="379">
        <v>0</v>
      </c>
      <c r="AM45" s="379">
        <v>552.20000000000005</v>
      </c>
      <c r="AN45" s="379">
        <v>0</v>
      </c>
    </row>
    <row r="46" spans="3:40" x14ac:dyDescent="0.3">
      <c r="C46" s="379">
        <v>21</v>
      </c>
      <c r="D46" s="379">
        <v>5</v>
      </c>
      <c r="E46" s="379">
        <v>3</v>
      </c>
      <c r="F46" s="379">
        <v>142</v>
      </c>
      <c r="G46" s="379">
        <v>0</v>
      </c>
      <c r="H46" s="379">
        <v>142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21</v>
      </c>
      <c r="D47" s="379">
        <v>5</v>
      </c>
      <c r="E47" s="379">
        <v>4</v>
      </c>
      <c r="F47" s="379">
        <v>518</v>
      </c>
      <c r="G47" s="379">
        <v>0</v>
      </c>
      <c r="H47" s="379">
        <v>218</v>
      </c>
      <c r="I47" s="379">
        <v>0</v>
      </c>
      <c r="J47" s="379">
        <v>0</v>
      </c>
      <c r="K47" s="379">
        <v>210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70</v>
      </c>
      <c r="AD47" s="379">
        <v>0</v>
      </c>
      <c r="AE47" s="379">
        <v>20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21</v>
      </c>
      <c r="D48" s="379">
        <v>5</v>
      </c>
      <c r="E48" s="379">
        <v>5</v>
      </c>
      <c r="F48" s="379">
        <v>76</v>
      </c>
      <c r="G48" s="379">
        <v>76</v>
      </c>
      <c r="H48" s="379">
        <v>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21</v>
      </c>
      <c r="D49" s="379">
        <v>5</v>
      </c>
      <c r="E49" s="379">
        <v>6</v>
      </c>
      <c r="F49" s="379">
        <v>3049003</v>
      </c>
      <c r="G49" s="379">
        <v>15200</v>
      </c>
      <c r="H49" s="379">
        <v>1238593</v>
      </c>
      <c r="I49" s="379">
        <v>0</v>
      </c>
      <c r="J49" s="379">
        <v>0</v>
      </c>
      <c r="K49" s="379">
        <v>927427</v>
      </c>
      <c r="L49" s="379">
        <v>0</v>
      </c>
      <c r="M49" s="379">
        <v>377146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236761</v>
      </c>
      <c r="AD49" s="379">
        <v>0</v>
      </c>
      <c r="AE49" s="379">
        <v>127849</v>
      </c>
      <c r="AF49" s="379">
        <v>0</v>
      </c>
      <c r="AG49" s="379">
        <v>0</v>
      </c>
      <c r="AH49" s="379">
        <v>53057</v>
      </c>
      <c r="AI49" s="379">
        <v>0</v>
      </c>
      <c r="AJ49" s="379">
        <v>0</v>
      </c>
      <c r="AK49" s="379">
        <v>0</v>
      </c>
      <c r="AL49" s="379">
        <v>0</v>
      </c>
      <c r="AM49" s="379">
        <v>72970</v>
      </c>
      <c r="AN49" s="379">
        <v>0</v>
      </c>
    </row>
    <row r="50" spans="3:40" x14ac:dyDescent="0.3">
      <c r="C50" s="379">
        <v>21</v>
      </c>
      <c r="D50" s="379">
        <v>5</v>
      </c>
      <c r="E50" s="379">
        <v>7</v>
      </c>
      <c r="F50" s="379">
        <v>1346236</v>
      </c>
      <c r="G50" s="379">
        <v>0</v>
      </c>
      <c r="H50" s="379">
        <v>1306236</v>
      </c>
      <c r="I50" s="379">
        <v>0</v>
      </c>
      <c r="J50" s="379">
        <v>0</v>
      </c>
      <c r="K50" s="379">
        <v>40000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21</v>
      </c>
      <c r="D51" s="379">
        <v>5</v>
      </c>
      <c r="E51" s="379">
        <v>9</v>
      </c>
      <c r="F51" s="379">
        <v>1390020</v>
      </c>
      <c r="G51" s="379">
        <v>0</v>
      </c>
      <c r="H51" s="379">
        <v>1306236</v>
      </c>
      <c r="I51" s="379">
        <v>0</v>
      </c>
      <c r="J51" s="379">
        <v>0</v>
      </c>
      <c r="K51" s="379">
        <v>57964</v>
      </c>
      <c r="L51" s="379">
        <v>0</v>
      </c>
      <c r="M51" s="379">
        <v>8996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2000</v>
      </c>
      <c r="AD51" s="379">
        <v>0</v>
      </c>
      <c r="AE51" s="379">
        <v>11060</v>
      </c>
      <c r="AF51" s="379">
        <v>0</v>
      </c>
      <c r="AG51" s="379">
        <v>0</v>
      </c>
      <c r="AH51" s="379">
        <v>3764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21</v>
      </c>
      <c r="D52" s="379">
        <v>5</v>
      </c>
      <c r="E52" s="379">
        <v>10</v>
      </c>
      <c r="F52" s="379">
        <v>26400</v>
      </c>
      <c r="G52" s="379">
        <v>0</v>
      </c>
      <c r="H52" s="379">
        <v>19100</v>
      </c>
      <c r="I52" s="379">
        <v>0</v>
      </c>
      <c r="J52" s="379">
        <v>0</v>
      </c>
      <c r="K52" s="379">
        <v>7300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21</v>
      </c>
      <c r="D53" s="379">
        <v>5</v>
      </c>
      <c r="E53" s="379">
        <v>11</v>
      </c>
      <c r="F53" s="379">
        <v>7966.3333333333339</v>
      </c>
      <c r="G53" s="379">
        <v>0</v>
      </c>
      <c r="H53" s="379">
        <v>6299.666666666667</v>
      </c>
      <c r="I53" s="379">
        <v>0</v>
      </c>
      <c r="J53" s="379">
        <v>0</v>
      </c>
      <c r="K53" s="379">
        <v>1666.6666666666667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21</v>
      </c>
      <c r="D54" s="379">
        <v>6</v>
      </c>
      <c r="E54" s="379">
        <v>1</v>
      </c>
      <c r="F54" s="379">
        <v>103.1</v>
      </c>
      <c r="G54" s="379">
        <v>0</v>
      </c>
      <c r="H54" s="379">
        <v>22.4</v>
      </c>
      <c r="I54" s="379">
        <v>0</v>
      </c>
      <c r="J54" s="379">
        <v>0</v>
      </c>
      <c r="K54" s="379">
        <v>32</v>
      </c>
      <c r="L54" s="379">
        <v>0</v>
      </c>
      <c r="M54" s="379">
        <v>16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15</v>
      </c>
      <c r="AD54" s="379">
        <v>0</v>
      </c>
      <c r="AE54" s="379">
        <v>10</v>
      </c>
      <c r="AF54" s="379">
        <v>0</v>
      </c>
      <c r="AG54" s="379">
        <v>0</v>
      </c>
      <c r="AH54" s="379">
        <v>4</v>
      </c>
      <c r="AI54" s="379">
        <v>0</v>
      </c>
      <c r="AJ54" s="379">
        <v>0</v>
      </c>
      <c r="AK54" s="379">
        <v>0</v>
      </c>
      <c r="AL54" s="379">
        <v>0</v>
      </c>
      <c r="AM54" s="379">
        <v>3.7</v>
      </c>
      <c r="AN54" s="379">
        <v>0</v>
      </c>
    </row>
    <row r="55" spans="3:40" x14ac:dyDescent="0.3">
      <c r="C55" s="379">
        <v>21</v>
      </c>
      <c r="D55" s="379">
        <v>6</v>
      </c>
      <c r="E55" s="379">
        <v>2</v>
      </c>
      <c r="F55" s="379">
        <v>13680.6</v>
      </c>
      <c r="G55" s="379">
        <v>0</v>
      </c>
      <c r="H55" s="379">
        <v>3420</v>
      </c>
      <c r="I55" s="379">
        <v>0</v>
      </c>
      <c r="J55" s="379">
        <v>0</v>
      </c>
      <c r="K55" s="379">
        <v>4461</v>
      </c>
      <c r="L55" s="379">
        <v>0</v>
      </c>
      <c r="M55" s="379">
        <v>1877.5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1781.5</v>
      </c>
      <c r="AD55" s="379">
        <v>0</v>
      </c>
      <c r="AE55" s="379">
        <v>1180.25</v>
      </c>
      <c r="AF55" s="379">
        <v>0</v>
      </c>
      <c r="AG55" s="379">
        <v>0</v>
      </c>
      <c r="AH55" s="379">
        <v>498.75</v>
      </c>
      <c r="AI55" s="379">
        <v>0</v>
      </c>
      <c r="AJ55" s="379">
        <v>0</v>
      </c>
      <c r="AK55" s="379">
        <v>0</v>
      </c>
      <c r="AL55" s="379">
        <v>0</v>
      </c>
      <c r="AM55" s="379">
        <v>461.6</v>
      </c>
      <c r="AN55" s="379">
        <v>0</v>
      </c>
    </row>
    <row r="56" spans="3:40" x14ac:dyDescent="0.3">
      <c r="C56" s="379">
        <v>21</v>
      </c>
      <c r="D56" s="379">
        <v>6</v>
      </c>
      <c r="E56" s="379">
        <v>3</v>
      </c>
      <c r="F56" s="379">
        <v>149</v>
      </c>
      <c r="G56" s="379">
        <v>0</v>
      </c>
      <c r="H56" s="379">
        <v>149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21</v>
      </c>
      <c r="D57" s="379">
        <v>6</v>
      </c>
      <c r="E57" s="379">
        <v>4</v>
      </c>
      <c r="F57" s="379">
        <v>505</v>
      </c>
      <c r="G57" s="379">
        <v>0</v>
      </c>
      <c r="H57" s="379">
        <v>210</v>
      </c>
      <c r="I57" s="379">
        <v>0</v>
      </c>
      <c r="J57" s="379">
        <v>0</v>
      </c>
      <c r="K57" s="379">
        <v>195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80</v>
      </c>
      <c r="AD57" s="379">
        <v>0</v>
      </c>
      <c r="AE57" s="379">
        <v>20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21</v>
      </c>
      <c r="D58" s="379">
        <v>6</v>
      </c>
      <c r="E58" s="379">
        <v>5</v>
      </c>
      <c r="F58" s="379">
        <v>80</v>
      </c>
      <c r="G58" s="379">
        <v>80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21</v>
      </c>
      <c r="D59" s="379">
        <v>6</v>
      </c>
      <c r="E59" s="379">
        <v>6</v>
      </c>
      <c r="F59" s="379">
        <v>3033472</v>
      </c>
      <c r="G59" s="379">
        <v>16000</v>
      </c>
      <c r="H59" s="379">
        <v>1212271</v>
      </c>
      <c r="I59" s="379">
        <v>0</v>
      </c>
      <c r="J59" s="379">
        <v>0</v>
      </c>
      <c r="K59" s="379">
        <v>907112</v>
      </c>
      <c r="L59" s="379">
        <v>0</v>
      </c>
      <c r="M59" s="379">
        <v>378697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257494</v>
      </c>
      <c r="AD59" s="379">
        <v>0</v>
      </c>
      <c r="AE59" s="379">
        <v>139568</v>
      </c>
      <c r="AF59" s="379">
        <v>0</v>
      </c>
      <c r="AG59" s="379">
        <v>0</v>
      </c>
      <c r="AH59" s="379">
        <v>48550</v>
      </c>
      <c r="AI59" s="379">
        <v>0</v>
      </c>
      <c r="AJ59" s="379">
        <v>0</v>
      </c>
      <c r="AK59" s="379">
        <v>0</v>
      </c>
      <c r="AL59" s="379">
        <v>0</v>
      </c>
      <c r="AM59" s="379">
        <v>73780</v>
      </c>
      <c r="AN59" s="379">
        <v>0</v>
      </c>
    </row>
    <row r="60" spans="3:40" x14ac:dyDescent="0.3">
      <c r="C60" s="379">
        <v>21</v>
      </c>
      <c r="D60" s="379">
        <v>6</v>
      </c>
      <c r="E60" s="379">
        <v>7</v>
      </c>
      <c r="F60" s="379">
        <v>235448</v>
      </c>
      <c r="G60" s="379">
        <v>0</v>
      </c>
      <c r="H60" s="379">
        <v>205448</v>
      </c>
      <c r="I60" s="379">
        <v>0</v>
      </c>
      <c r="J60" s="379">
        <v>0</v>
      </c>
      <c r="K60" s="379">
        <v>0</v>
      </c>
      <c r="L60" s="379">
        <v>0</v>
      </c>
      <c r="M60" s="379">
        <v>0</v>
      </c>
      <c r="N60" s="379">
        <v>15000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15000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21</v>
      </c>
      <c r="D61" s="379">
        <v>6</v>
      </c>
      <c r="E61" s="379">
        <v>9</v>
      </c>
      <c r="F61" s="379">
        <v>293468</v>
      </c>
      <c r="G61" s="379">
        <v>0</v>
      </c>
      <c r="H61" s="379">
        <v>205448</v>
      </c>
      <c r="I61" s="379">
        <v>0</v>
      </c>
      <c r="J61" s="379">
        <v>0</v>
      </c>
      <c r="K61" s="379">
        <v>35000</v>
      </c>
      <c r="L61" s="379">
        <v>0</v>
      </c>
      <c r="M61" s="379">
        <v>8996</v>
      </c>
      <c r="N61" s="379">
        <v>15000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6800</v>
      </c>
      <c r="AD61" s="379">
        <v>0</v>
      </c>
      <c r="AE61" s="379">
        <v>7224</v>
      </c>
      <c r="AF61" s="379">
        <v>0</v>
      </c>
      <c r="AG61" s="379">
        <v>0</v>
      </c>
      <c r="AH61" s="379">
        <v>15000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21</v>
      </c>
      <c r="D62" s="379">
        <v>6</v>
      </c>
      <c r="E62" s="379">
        <v>10</v>
      </c>
      <c r="F62" s="379">
        <v>4500</v>
      </c>
      <c r="G62" s="379">
        <v>0</v>
      </c>
      <c r="H62" s="379">
        <v>4500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21</v>
      </c>
      <c r="D63" s="379">
        <v>6</v>
      </c>
      <c r="E63" s="379">
        <v>11</v>
      </c>
      <c r="F63" s="379">
        <v>7966.3333333333339</v>
      </c>
      <c r="G63" s="379">
        <v>0</v>
      </c>
      <c r="H63" s="379">
        <v>6299.666666666667</v>
      </c>
      <c r="I63" s="379">
        <v>0</v>
      </c>
      <c r="J63" s="379">
        <v>0</v>
      </c>
      <c r="K63" s="379">
        <v>1666.6666666666667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6022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45610124</v>
      </c>
      <c r="C3" s="352">
        <f t="shared" ref="C3:R3" si="0">SUBTOTAL(9,C6:C1048576)</f>
        <v>2</v>
      </c>
      <c r="D3" s="352">
        <f t="shared" si="0"/>
        <v>45345371</v>
      </c>
      <c r="E3" s="352">
        <f t="shared" si="0"/>
        <v>1.8651183409664134</v>
      </c>
      <c r="F3" s="352">
        <f t="shared" si="0"/>
        <v>53780373</v>
      </c>
      <c r="G3" s="353">
        <f>IF(B3&lt;&gt;0,F3/B3,"")</f>
        <v>1.1791323566671295</v>
      </c>
      <c r="H3" s="354">
        <f t="shared" si="0"/>
        <v>33469939.749999948</v>
      </c>
      <c r="I3" s="352">
        <f t="shared" si="0"/>
        <v>2</v>
      </c>
      <c r="J3" s="352">
        <f t="shared" si="0"/>
        <v>28969262.400000021</v>
      </c>
      <c r="K3" s="352">
        <f t="shared" si="0"/>
        <v>1.8817693384520817</v>
      </c>
      <c r="L3" s="352">
        <f t="shared" si="0"/>
        <v>32612676.599999968</v>
      </c>
      <c r="M3" s="355">
        <f>IF(H3&lt;&gt;0,L3/H3,"")</f>
        <v>0.97438707220857845</v>
      </c>
      <c r="N3" s="351">
        <f t="shared" si="0"/>
        <v>56836961.630000003</v>
      </c>
      <c r="O3" s="352">
        <f t="shared" si="0"/>
        <v>1</v>
      </c>
      <c r="P3" s="352">
        <f t="shared" si="0"/>
        <v>66322334.250000007</v>
      </c>
      <c r="Q3" s="352">
        <f t="shared" si="0"/>
        <v>1.1668873977069418</v>
      </c>
      <c r="R3" s="352">
        <f t="shared" si="0"/>
        <v>74554040.980000019</v>
      </c>
      <c r="S3" s="353">
        <f>IF(N3&lt;&gt;0,R3/N3,"")</f>
        <v>1.3117175662086851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6017</v>
      </c>
      <c r="B6" s="775">
        <v>2120328</v>
      </c>
      <c r="C6" s="723">
        <v>1</v>
      </c>
      <c r="D6" s="775">
        <v>1833246</v>
      </c>
      <c r="E6" s="723">
        <v>0.86460491018370744</v>
      </c>
      <c r="F6" s="775">
        <v>2060197</v>
      </c>
      <c r="G6" s="728">
        <v>0.97164070841869743</v>
      </c>
      <c r="H6" s="775">
        <v>21981933.829999942</v>
      </c>
      <c r="I6" s="723">
        <v>1</v>
      </c>
      <c r="J6" s="775">
        <v>15399368.130000018</v>
      </c>
      <c r="K6" s="723">
        <v>0.7005465601476637</v>
      </c>
      <c r="L6" s="775">
        <v>20843326.009999983</v>
      </c>
      <c r="M6" s="728">
        <v>0.94820256357763943</v>
      </c>
      <c r="N6" s="775">
        <v>56836961.630000003</v>
      </c>
      <c r="O6" s="723">
        <v>1</v>
      </c>
      <c r="P6" s="775">
        <v>66322334.250000007</v>
      </c>
      <c r="Q6" s="723">
        <v>1.1668873977069418</v>
      </c>
      <c r="R6" s="775">
        <v>74063024.980000019</v>
      </c>
      <c r="S6" s="235">
        <v>1.3030785400201206</v>
      </c>
    </row>
    <row r="7" spans="1:19" ht="14.4" customHeight="1" x14ac:dyDescent="0.3">
      <c r="A7" s="676" t="s">
        <v>6018</v>
      </c>
      <c r="B7" s="776">
        <v>43489796</v>
      </c>
      <c r="C7" s="650">
        <v>1</v>
      </c>
      <c r="D7" s="776">
        <v>43512125</v>
      </c>
      <c r="E7" s="650">
        <v>1.0005134307827059</v>
      </c>
      <c r="F7" s="776">
        <v>51720176</v>
      </c>
      <c r="G7" s="666">
        <v>1.189248530850777</v>
      </c>
      <c r="H7" s="776">
        <v>11488005.920000004</v>
      </c>
      <c r="I7" s="650">
        <v>1</v>
      </c>
      <c r="J7" s="776">
        <v>13569894.270000005</v>
      </c>
      <c r="K7" s="650">
        <v>1.181222778304418</v>
      </c>
      <c r="L7" s="776">
        <v>12233277.089999985</v>
      </c>
      <c r="M7" s="666">
        <v>1.0648738497516357</v>
      </c>
      <c r="N7" s="776"/>
      <c r="O7" s="650"/>
      <c r="P7" s="776"/>
      <c r="Q7" s="650"/>
      <c r="R7" s="776">
        <v>27089.5</v>
      </c>
      <c r="S7" s="689"/>
    </row>
    <row r="8" spans="1:19" ht="14.4" customHeight="1" thickBot="1" x14ac:dyDescent="0.35">
      <c r="A8" s="778" t="s">
        <v>594</v>
      </c>
      <c r="B8" s="777"/>
      <c r="C8" s="656"/>
      <c r="D8" s="777"/>
      <c r="E8" s="656"/>
      <c r="F8" s="777"/>
      <c r="G8" s="667"/>
      <c r="H8" s="777"/>
      <c r="I8" s="656"/>
      <c r="J8" s="777"/>
      <c r="K8" s="656"/>
      <c r="L8" s="777">
        <v>-463926.5</v>
      </c>
      <c r="M8" s="667"/>
      <c r="N8" s="777"/>
      <c r="O8" s="656"/>
      <c r="P8" s="777"/>
      <c r="Q8" s="656"/>
      <c r="R8" s="777">
        <v>463926.5</v>
      </c>
      <c r="S8" s="690"/>
    </row>
    <row r="9" spans="1:19" ht="14.4" customHeight="1" x14ac:dyDescent="0.3">
      <c r="A9" s="779" t="s">
        <v>6019</v>
      </c>
    </row>
    <row r="10" spans="1:19" ht="14.4" customHeight="1" x14ac:dyDescent="0.3">
      <c r="A10" s="780" t="s">
        <v>6020</v>
      </c>
    </row>
    <row r="11" spans="1:19" ht="14.4" customHeight="1" x14ac:dyDescent="0.3">
      <c r="A11" s="779" t="s">
        <v>6021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6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6413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118399.16000000003</v>
      </c>
      <c r="F3" s="212">
        <f t="shared" si="0"/>
        <v>135917025.37999997</v>
      </c>
      <c r="G3" s="78"/>
      <c r="H3" s="78"/>
      <c r="I3" s="212">
        <f t="shared" si="0"/>
        <v>110490.42</v>
      </c>
      <c r="J3" s="212">
        <f t="shared" si="0"/>
        <v>140636967.64999998</v>
      </c>
      <c r="K3" s="78"/>
      <c r="L3" s="78"/>
      <c r="M3" s="212">
        <f t="shared" si="0"/>
        <v>122274.69</v>
      </c>
      <c r="N3" s="212">
        <f t="shared" si="0"/>
        <v>160947090.57999998</v>
      </c>
      <c r="O3" s="79">
        <f>IF(F3=0,0,N3/F3)</f>
        <v>1.1841569525967801</v>
      </c>
      <c r="P3" s="213">
        <f>IF(M3=0,0,N3/M3)</f>
        <v>1316.274779187745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6023</v>
      </c>
      <c r="B6" s="723" t="s">
        <v>1467</v>
      </c>
      <c r="C6" s="723" t="s">
        <v>6024</v>
      </c>
      <c r="D6" s="723" t="s">
        <v>6025</v>
      </c>
      <c r="E6" s="229">
        <v>42.599999999999994</v>
      </c>
      <c r="F6" s="229">
        <v>3961.1899999999996</v>
      </c>
      <c r="G6" s="723">
        <v>1</v>
      </c>
      <c r="H6" s="723">
        <v>92.985680751173717</v>
      </c>
      <c r="I6" s="229">
        <v>39.5</v>
      </c>
      <c r="J6" s="229">
        <v>3601.18</v>
      </c>
      <c r="K6" s="723">
        <v>0.90911569503103873</v>
      </c>
      <c r="L6" s="723">
        <v>91.169113924050635</v>
      </c>
      <c r="M6" s="229">
        <v>34.799999999999997</v>
      </c>
      <c r="N6" s="229">
        <v>1968</v>
      </c>
      <c r="O6" s="728">
        <v>0.49682039993032401</v>
      </c>
      <c r="P6" s="736">
        <v>56.551724137931039</v>
      </c>
    </row>
    <row r="7" spans="1:16" ht="14.4" customHeight="1" x14ac:dyDescent="0.3">
      <c r="A7" s="649" t="s">
        <v>6023</v>
      </c>
      <c r="B7" s="650" t="s">
        <v>1467</v>
      </c>
      <c r="C7" s="650" t="s">
        <v>6026</v>
      </c>
      <c r="D7" s="650" t="s">
        <v>6027</v>
      </c>
      <c r="E7" s="653">
        <v>41.599999999999994</v>
      </c>
      <c r="F7" s="653">
        <v>4807.08</v>
      </c>
      <c r="G7" s="650">
        <v>1</v>
      </c>
      <c r="H7" s="650">
        <v>115.5548076923077</v>
      </c>
      <c r="I7" s="653">
        <v>68</v>
      </c>
      <c r="J7" s="653">
        <v>8267.01</v>
      </c>
      <c r="K7" s="650">
        <v>1.7197571082653087</v>
      </c>
      <c r="L7" s="650">
        <v>121.57367647058824</v>
      </c>
      <c r="M7" s="653">
        <v>49.4</v>
      </c>
      <c r="N7" s="653">
        <v>5592.08</v>
      </c>
      <c r="O7" s="666">
        <v>1.1633007979896319</v>
      </c>
      <c r="P7" s="654">
        <v>113.2</v>
      </c>
    </row>
    <row r="8" spans="1:16" ht="14.4" customHeight="1" x14ac:dyDescent="0.3">
      <c r="A8" s="649" t="s">
        <v>6023</v>
      </c>
      <c r="B8" s="650" t="s">
        <v>1467</v>
      </c>
      <c r="C8" s="650" t="s">
        <v>6028</v>
      </c>
      <c r="D8" s="650" t="s">
        <v>5464</v>
      </c>
      <c r="E8" s="653">
        <v>0.2</v>
      </c>
      <c r="F8" s="653">
        <v>30.21</v>
      </c>
      <c r="G8" s="650">
        <v>1</v>
      </c>
      <c r="H8" s="650">
        <v>151.04999999999998</v>
      </c>
      <c r="I8" s="653">
        <v>0.5</v>
      </c>
      <c r="J8" s="653">
        <v>78.949999999999989</v>
      </c>
      <c r="K8" s="650">
        <v>2.6133730552797081</v>
      </c>
      <c r="L8" s="650">
        <v>157.89999999999998</v>
      </c>
      <c r="M8" s="653">
        <v>0.30000000000000004</v>
      </c>
      <c r="N8" s="653">
        <v>47.37</v>
      </c>
      <c r="O8" s="666">
        <v>1.5680238331678251</v>
      </c>
      <c r="P8" s="654">
        <v>157.89999999999998</v>
      </c>
    </row>
    <row r="9" spans="1:16" ht="14.4" customHeight="1" x14ac:dyDescent="0.3">
      <c r="A9" s="649" t="s">
        <v>6023</v>
      </c>
      <c r="B9" s="650" t="s">
        <v>1467</v>
      </c>
      <c r="C9" s="650" t="s">
        <v>6029</v>
      </c>
      <c r="D9" s="650" t="s">
        <v>6030</v>
      </c>
      <c r="E9" s="653">
        <v>117.6</v>
      </c>
      <c r="F9" s="653">
        <v>4526</v>
      </c>
      <c r="G9" s="650">
        <v>1</v>
      </c>
      <c r="H9" s="650">
        <v>38.486394557823132</v>
      </c>
      <c r="I9" s="653">
        <v>4.4000000000000004</v>
      </c>
      <c r="J9" s="653">
        <v>16.610000000000003</v>
      </c>
      <c r="K9" s="650">
        <v>3.669907202828105E-3</v>
      </c>
      <c r="L9" s="650">
        <v>3.7750000000000004</v>
      </c>
      <c r="M9" s="653"/>
      <c r="N9" s="653"/>
      <c r="O9" s="666"/>
      <c r="P9" s="654"/>
    </row>
    <row r="10" spans="1:16" ht="14.4" customHeight="1" x14ac:dyDescent="0.3">
      <c r="A10" s="649" t="s">
        <v>6023</v>
      </c>
      <c r="B10" s="650" t="s">
        <v>1467</v>
      </c>
      <c r="C10" s="650" t="s">
        <v>6031</v>
      </c>
      <c r="D10" s="650" t="s">
        <v>688</v>
      </c>
      <c r="E10" s="653"/>
      <c r="F10" s="653"/>
      <c r="G10" s="650"/>
      <c r="H10" s="650"/>
      <c r="I10" s="653"/>
      <c r="J10" s="653"/>
      <c r="K10" s="650"/>
      <c r="L10" s="650"/>
      <c r="M10" s="653">
        <v>0.3</v>
      </c>
      <c r="N10" s="653">
        <v>16.68</v>
      </c>
      <c r="O10" s="666"/>
      <c r="P10" s="654">
        <v>55.6</v>
      </c>
    </row>
    <row r="11" spans="1:16" ht="14.4" customHeight="1" x14ac:dyDescent="0.3">
      <c r="A11" s="649" t="s">
        <v>6023</v>
      </c>
      <c r="B11" s="650" t="s">
        <v>1467</v>
      </c>
      <c r="C11" s="650" t="s">
        <v>6032</v>
      </c>
      <c r="D11" s="650" t="s">
        <v>700</v>
      </c>
      <c r="E11" s="653"/>
      <c r="F11" s="653"/>
      <c r="G11" s="650"/>
      <c r="H11" s="650"/>
      <c r="I11" s="653"/>
      <c r="J11" s="653"/>
      <c r="K11" s="650"/>
      <c r="L11" s="650"/>
      <c r="M11" s="653">
        <v>0.2</v>
      </c>
      <c r="N11" s="653">
        <v>4.2300000000000004</v>
      </c>
      <c r="O11" s="666"/>
      <c r="P11" s="654">
        <v>21.150000000000002</v>
      </c>
    </row>
    <row r="12" spans="1:16" ht="14.4" customHeight="1" x14ac:dyDescent="0.3">
      <c r="A12" s="649" t="s">
        <v>6023</v>
      </c>
      <c r="B12" s="650" t="s">
        <v>1467</v>
      </c>
      <c r="C12" s="650" t="s">
        <v>6033</v>
      </c>
      <c r="D12" s="650" t="s">
        <v>6034</v>
      </c>
      <c r="E12" s="653">
        <v>13.499999999999998</v>
      </c>
      <c r="F12" s="653">
        <v>990.5</v>
      </c>
      <c r="G12" s="650">
        <v>1</v>
      </c>
      <c r="H12" s="650">
        <v>73.370370370370381</v>
      </c>
      <c r="I12" s="653">
        <v>15.399999999999999</v>
      </c>
      <c r="J12" s="653">
        <v>180.33</v>
      </c>
      <c r="K12" s="650">
        <v>0.18205956587582031</v>
      </c>
      <c r="L12" s="650">
        <v>11.709740259740261</v>
      </c>
      <c r="M12" s="653">
        <v>41.8</v>
      </c>
      <c r="N12" s="653">
        <v>489.67</v>
      </c>
      <c r="O12" s="666">
        <v>0.49436648157496216</v>
      </c>
      <c r="P12" s="654">
        <v>11.714593301435407</v>
      </c>
    </row>
    <row r="13" spans="1:16" ht="14.4" customHeight="1" x14ac:dyDescent="0.3">
      <c r="A13" s="649" t="s">
        <v>6023</v>
      </c>
      <c r="B13" s="650" t="s">
        <v>1467</v>
      </c>
      <c r="C13" s="650" t="s">
        <v>6035</v>
      </c>
      <c r="D13" s="650" t="s">
        <v>6036</v>
      </c>
      <c r="E13" s="653">
        <v>153.55000000000001</v>
      </c>
      <c r="F13" s="653">
        <v>30027.22</v>
      </c>
      <c r="G13" s="650">
        <v>1</v>
      </c>
      <c r="H13" s="650">
        <v>195.55337023770758</v>
      </c>
      <c r="I13" s="653">
        <v>86.500000000000014</v>
      </c>
      <c r="J13" s="653">
        <v>17066.449999999997</v>
      </c>
      <c r="K13" s="650">
        <v>0.56836596927720906</v>
      </c>
      <c r="L13" s="650">
        <v>197.29999999999993</v>
      </c>
      <c r="M13" s="653">
        <v>60.1</v>
      </c>
      <c r="N13" s="653">
        <v>11857.729999999998</v>
      </c>
      <c r="O13" s="666">
        <v>0.39489936131283537</v>
      </c>
      <c r="P13" s="654">
        <v>197.29999999999995</v>
      </c>
    </row>
    <row r="14" spans="1:16" ht="14.4" customHeight="1" x14ac:dyDescent="0.3">
      <c r="A14" s="649" t="s">
        <v>6023</v>
      </c>
      <c r="B14" s="650" t="s">
        <v>1467</v>
      </c>
      <c r="C14" s="650" t="s">
        <v>6037</v>
      </c>
      <c r="D14" s="650" t="s">
        <v>6038</v>
      </c>
      <c r="E14" s="653"/>
      <c r="F14" s="653"/>
      <c r="G14" s="650"/>
      <c r="H14" s="650"/>
      <c r="I14" s="653">
        <v>0.4</v>
      </c>
      <c r="J14" s="653">
        <v>14.38</v>
      </c>
      <c r="K14" s="650"/>
      <c r="L14" s="650">
        <v>35.950000000000003</v>
      </c>
      <c r="M14" s="653"/>
      <c r="N14" s="653"/>
      <c r="O14" s="666"/>
      <c r="P14" s="654"/>
    </row>
    <row r="15" spans="1:16" ht="14.4" customHeight="1" x14ac:dyDescent="0.3">
      <c r="A15" s="649" t="s">
        <v>6023</v>
      </c>
      <c r="B15" s="650" t="s">
        <v>1467</v>
      </c>
      <c r="C15" s="650" t="s">
        <v>6039</v>
      </c>
      <c r="D15" s="650" t="s">
        <v>6040</v>
      </c>
      <c r="E15" s="653"/>
      <c r="F15" s="653"/>
      <c r="G15" s="650"/>
      <c r="H15" s="650"/>
      <c r="I15" s="653"/>
      <c r="J15" s="653"/>
      <c r="K15" s="650"/>
      <c r="L15" s="650"/>
      <c r="M15" s="653">
        <v>1.5</v>
      </c>
      <c r="N15" s="653">
        <v>158.11000000000001</v>
      </c>
      <c r="O15" s="666"/>
      <c r="P15" s="654">
        <v>105.40666666666668</v>
      </c>
    </row>
    <row r="16" spans="1:16" ht="14.4" customHeight="1" x14ac:dyDescent="0.3">
      <c r="A16" s="649" t="s">
        <v>6023</v>
      </c>
      <c r="B16" s="650" t="s">
        <v>1467</v>
      </c>
      <c r="C16" s="650" t="s">
        <v>6041</v>
      </c>
      <c r="D16" s="650" t="s">
        <v>6042</v>
      </c>
      <c r="E16" s="653">
        <v>8</v>
      </c>
      <c r="F16" s="653">
        <v>798.05000000000018</v>
      </c>
      <c r="G16" s="650">
        <v>1</v>
      </c>
      <c r="H16" s="650">
        <v>99.756250000000023</v>
      </c>
      <c r="I16" s="653">
        <v>4</v>
      </c>
      <c r="J16" s="653">
        <v>170.8</v>
      </c>
      <c r="K16" s="650">
        <v>0.21402167783973433</v>
      </c>
      <c r="L16" s="650">
        <v>42.7</v>
      </c>
      <c r="M16" s="653"/>
      <c r="N16" s="653"/>
      <c r="O16" s="666"/>
      <c r="P16" s="654"/>
    </row>
    <row r="17" spans="1:16" ht="14.4" customHeight="1" x14ac:dyDescent="0.3">
      <c r="A17" s="649" t="s">
        <v>6023</v>
      </c>
      <c r="B17" s="650" t="s">
        <v>1467</v>
      </c>
      <c r="C17" s="650" t="s">
        <v>6043</v>
      </c>
      <c r="D17" s="650" t="s">
        <v>6044</v>
      </c>
      <c r="E17" s="653"/>
      <c r="F17" s="653"/>
      <c r="G17" s="650"/>
      <c r="H17" s="650"/>
      <c r="I17" s="653">
        <v>1</v>
      </c>
      <c r="J17" s="653">
        <v>140.09</v>
      </c>
      <c r="K17" s="650"/>
      <c r="L17" s="650">
        <v>140.09</v>
      </c>
      <c r="M17" s="653"/>
      <c r="N17" s="653"/>
      <c r="O17" s="666"/>
      <c r="P17" s="654"/>
    </row>
    <row r="18" spans="1:16" ht="14.4" customHeight="1" x14ac:dyDescent="0.3">
      <c r="A18" s="649" t="s">
        <v>6023</v>
      </c>
      <c r="B18" s="650" t="s">
        <v>1467</v>
      </c>
      <c r="C18" s="650" t="s">
        <v>6045</v>
      </c>
      <c r="D18" s="650" t="s">
        <v>6044</v>
      </c>
      <c r="E18" s="653">
        <v>2</v>
      </c>
      <c r="F18" s="653">
        <v>555.48</v>
      </c>
      <c r="G18" s="650">
        <v>1</v>
      </c>
      <c r="H18" s="650">
        <v>277.74</v>
      </c>
      <c r="I18" s="653">
        <v>0.36</v>
      </c>
      <c r="J18" s="653">
        <v>100.86</v>
      </c>
      <c r="K18" s="650">
        <v>0.18157269388636854</v>
      </c>
      <c r="L18" s="650">
        <v>280.16666666666669</v>
      </c>
      <c r="M18" s="653">
        <v>13.95</v>
      </c>
      <c r="N18" s="653">
        <v>3925.27</v>
      </c>
      <c r="O18" s="666">
        <v>7.0664470367970038</v>
      </c>
      <c r="P18" s="654">
        <v>281.38136200716849</v>
      </c>
    </row>
    <row r="19" spans="1:16" ht="14.4" customHeight="1" x14ac:dyDescent="0.3">
      <c r="A19" s="649" t="s">
        <v>6023</v>
      </c>
      <c r="B19" s="650" t="s">
        <v>1467</v>
      </c>
      <c r="C19" s="650" t="s">
        <v>6046</v>
      </c>
      <c r="D19" s="650" t="s">
        <v>6047</v>
      </c>
      <c r="E19" s="653">
        <v>7</v>
      </c>
      <c r="F19" s="653">
        <v>74666.39</v>
      </c>
      <c r="G19" s="650">
        <v>1</v>
      </c>
      <c r="H19" s="650">
        <v>10666.627142857144</v>
      </c>
      <c r="I19" s="653">
        <v>8</v>
      </c>
      <c r="J19" s="653">
        <v>80651.799999999988</v>
      </c>
      <c r="K19" s="650">
        <v>1.0801620381004089</v>
      </c>
      <c r="L19" s="650">
        <v>10081.474999999999</v>
      </c>
      <c r="M19" s="653">
        <v>10</v>
      </c>
      <c r="N19" s="653">
        <v>79223.8</v>
      </c>
      <c r="O19" s="666">
        <v>1.0610369672351911</v>
      </c>
      <c r="P19" s="654">
        <v>7922.38</v>
      </c>
    </row>
    <row r="20" spans="1:16" ht="14.4" customHeight="1" x14ac:dyDescent="0.3">
      <c r="A20" s="649" t="s">
        <v>6023</v>
      </c>
      <c r="B20" s="650" t="s">
        <v>1467</v>
      </c>
      <c r="C20" s="650" t="s">
        <v>6048</v>
      </c>
      <c r="D20" s="650" t="s">
        <v>6049</v>
      </c>
      <c r="E20" s="653">
        <v>195.19</v>
      </c>
      <c r="F20" s="653">
        <v>13215.16</v>
      </c>
      <c r="G20" s="650">
        <v>1</v>
      </c>
      <c r="H20" s="650">
        <v>67.704083200983661</v>
      </c>
      <c r="I20" s="653">
        <v>135.16000000000003</v>
      </c>
      <c r="J20" s="653">
        <v>9233.81</v>
      </c>
      <c r="K20" s="650">
        <v>0.6987285814170997</v>
      </c>
      <c r="L20" s="650">
        <v>68.317623557265449</v>
      </c>
      <c r="M20" s="653"/>
      <c r="N20" s="653"/>
      <c r="O20" s="666"/>
      <c r="P20" s="654"/>
    </row>
    <row r="21" spans="1:16" ht="14.4" customHeight="1" x14ac:dyDescent="0.3">
      <c r="A21" s="649" t="s">
        <v>6023</v>
      </c>
      <c r="B21" s="650" t="s">
        <v>1467</v>
      </c>
      <c r="C21" s="650" t="s">
        <v>6050</v>
      </c>
      <c r="D21" s="650" t="s">
        <v>6049</v>
      </c>
      <c r="E21" s="653">
        <v>260.68</v>
      </c>
      <c r="F21" s="653">
        <v>34148.949999999997</v>
      </c>
      <c r="G21" s="650">
        <v>1</v>
      </c>
      <c r="H21" s="650">
        <v>130.9995013042811</v>
      </c>
      <c r="I21" s="653">
        <v>15.41</v>
      </c>
      <c r="J21" s="653">
        <v>2037.27</v>
      </c>
      <c r="K21" s="650">
        <v>5.9658349671073349E-2</v>
      </c>
      <c r="L21" s="650">
        <v>132.20441271901362</v>
      </c>
      <c r="M21" s="653"/>
      <c r="N21" s="653"/>
      <c r="O21" s="666"/>
      <c r="P21" s="654"/>
    </row>
    <row r="22" spans="1:16" ht="14.4" customHeight="1" x14ac:dyDescent="0.3">
      <c r="A22" s="649" t="s">
        <v>6023</v>
      </c>
      <c r="B22" s="650" t="s">
        <v>1467</v>
      </c>
      <c r="C22" s="650" t="s">
        <v>6051</v>
      </c>
      <c r="D22" s="650" t="s">
        <v>6049</v>
      </c>
      <c r="E22" s="653">
        <v>224.21999999999997</v>
      </c>
      <c r="F22" s="653">
        <v>175580.74</v>
      </c>
      <c r="G22" s="650">
        <v>1</v>
      </c>
      <c r="H22" s="650">
        <v>783.07349924181608</v>
      </c>
      <c r="I22" s="653">
        <v>212.40000000000003</v>
      </c>
      <c r="J22" s="653">
        <v>155595.81</v>
      </c>
      <c r="K22" s="650">
        <v>0.88617811953634551</v>
      </c>
      <c r="L22" s="650">
        <v>732.5603107344632</v>
      </c>
      <c r="M22" s="653"/>
      <c r="N22" s="653"/>
      <c r="O22" s="666"/>
      <c r="P22" s="654"/>
    </row>
    <row r="23" spans="1:16" ht="14.4" customHeight="1" x14ac:dyDescent="0.3">
      <c r="A23" s="649" t="s">
        <v>6023</v>
      </c>
      <c r="B23" s="650" t="s">
        <v>1467</v>
      </c>
      <c r="C23" s="650" t="s">
        <v>6052</v>
      </c>
      <c r="D23" s="650" t="s">
        <v>3100</v>
      </c>
      <c r="E23" s="653"/>
      <c r="F23" s="653"/>
      <c r="G23" s="650"/>
      <c r="H23" s="650"/>
      <c r="I23" s="653">
        <v>10</v>
      </c>
      <c r="J23" s="653">
        <v>348867.4</v>
      </c>
      <c r="K23" s="650"/>
      <c r="L23" s="650">
        <v>34886.740000000005</v>
      </c>
      <c r="M23" s="653">
        <v>19</v>
      </c>
      <c r="N23" s="653">
        <v>577169.65</v>
      </c>
      <c r="O23" s="666"/>
      <c r="P23" s="654">
        <v>30377.350000000002</v>
      </c>
    </row>
    <row r="24" spans="1:16" ht="14.4" customHeight="1" x14ac:dyDescent="0.3">
      <c r="A24" s="649" t="s">
        <v>6023</v>
      </c>
      <c r="B24" s="650" t="s">
        <v>1467</v>
      </c>
      <c r="C24" s="650" t="s">
        <v>6053</v>
      </c>
      <c r="D24" s="650" t="s">
        <v>628</v>
      </c>
      <c r="E24" s="653">
        <v>21</v>
      </c>
      <c r="F24" s="653">
        <v>686373.39</v>
      </c>
      <c r="G24" s="650">
        <v>1</v>
      </c>
      <c r="H24" s="650">
        <v>32684.447142857145</v>
      </c>
      <c r="I24" s="653">
        <v>25</v>
      </c>
      <c r="J24" s="653">
        <v>842211.2</v>
      </c>
      <c r="K24" s="650">
        <v>1.2270452384524988</v>
      </c>
      <c r="L24" s="650">
        <v>33688.447999999997</v>
      </c>
      <c r="M24" s="653">
        <v>48</v>
      </c>
      <c r="N24" s="653">
        <v>1592329.9200000002</v>
      </c>
      <c r="O24" s="666">
        <v>2.3199179094049671</v>
      </c>
      <c r="P24" s="654">
        <v>33173.54</v>
      </c>
    </row>
    <row r="25" spans="1:16" ht="14.4" customHeight="1" x14ac:dyDescent="0.3">
      <c r="A25" s="649" t="s">
        <v>6023</v>
      </c>
      <c r="B25" s="650" t="s">
        <v>1467</v>
      </c>
      <c r="C25" s="650" t="s">
        <v>6054</v>
      </c>
      <c r="D25" s="650" t="s">
        <v>3165</v>
      </c>
      <c r="E25" s="653">
        <v>7</v>
      </c>
      <c r="F25" s="653">
        <v>203679.97999999998</v>
      </c>
      <c r="G25" s="650">
        <v>1</v>
      </c>
      <c r="H25" s="650">
        <v>29097.139999999996</v>
      </c>
      <c r="I25" s="653">
        <v>13</v>
      </c>
      <c r="J25" s="653">
        <v>350792.91000000003</v>
      </c>
      <c r="K25" s="650">
        <v>1.7222748647166994</v>
      </c>
      <c r="L25" s="650">
        <v>26984.070000000003</v>
      </c>
      <c r="M25" s="653">
        <v>4</v>
      </c>
      <c r="N25" s="653">
        <v>99816.36</v>
      </c>
      <c r="O25" s="666">
        <v>0.4900646592757914</v>
      </c>
      <c r="P25" s="654">
        <v>24954.09</v>
      </c>
    </row>
    <row r="26" spans="1:16" ht="14.4" customHeight="1" x14ac:dyDescent="0.3">
      <c r="A26" s="649" t="s">
        <v>6023</v>
      </c>
      <c r="B26" s="650" t="s">
        <v>1467</v>
      </c>
      <c r="C26" s="650" t="s">
        <v>6055</v>
      </c>
      <c r="D26" s="650" t="s">
        <v>6056</v>
      </c>
      <c r="E26" s="653"/>
      <c r="F26" s="653"/>
      <c r="G26" s="650"/>
      <c r="H26" s="650"/>
      <c r="I26" s="653">
        <v>64.31</v>
      </c>
      <c r="J26" s="653">
        <v>93712.450000000012</v>
      </c>
      <c r="K26" s="650"/>
      <c r="L26" s="650">
        <v>1457.1987249261392</v>
      </c>
      <c r="M26" s="653"/>
      <c r="N26" s="653"/>
      <c r="O26" s="666"/>
      <c r="P26" s="654"/>
    </row>
    <row r="27" spans="1:16" ht="14.4" customHeight="1" x14ac:dyDescent="0.3">
      <c r="A27" s="649" t="s">
        <v>6023</v>
      </c>
      <c r="B27" s="650" t="s">
        <v>1467</v>
      </c>
      <c r="C27" s="650" t="s">
        <v>6057</v>
      </c>
      <c r="D27" s="650" t="s">
        <v>6056</v>
      </c>
      <c r="E27" s="653">
        <v>182.29999999999998</v>
      </c>
      <c r="F27" s="653">
        <v>877803.27</v>
      </c>
      <c r="G27" s="650">
        <v>1</v>
      </c>
      <c r="H27" s="650">
        <v>4815.1578167855187</v>
      </c>
      <c r="I27" s="653"/>
      <c r="J27" s="653"/>
      <c r="K27" s="650"/>
      <c r="L27" s="650"/>
      <c r="M27" s="653"/>
      <c r="N27" s="653"/>
      <c r="O27" s="666"/>
      <c r="P27" s="654"/>
    </row>
    <row r="28" spans="1:16" ht="14.4" customHeight="1" x14ac:dyDescent="0.3">
      <c r="A28" s="649" t="s">
        <v>6023</v>
      </c>
      <c r="B28" s="650" t="s">
        <v>1467</v>
      </c>
      <c r="C28" s="650" t="s">
        <v>6058</v>
      </c>
      <c r="D28" s="650" t="s">
        <v>6056</v>
      </c>
      <c r="E28" s="653"/>
      <c r="F28" s="653"/>
      <c r="G28" s="650"/>
      <c r="H28" s="650"/>
      <c r="I28" s="653">
        <v>46.48</v>
      </c>
      <c r="J28" s="653">
        <v>677303.37</v>
      </c>
      <c r="K28" s="650"/>
      <c r="L28" s="650">
        <v>14571.931368330466</v>
      </c>
      <c r="M28" s="653"/>
      <c r="N28" s="653"/>
      <c r="O28" s="666"/>
      <c r="P28" s="654"/>
    </row>
    <row r="29" spans="1:16" ht="14.4" customHeight="1" x14ac:dyDescent="0.3">
      <c r="A29" s="649" t="s">
        <v>6023</v>
      </c>
      <c r="B29" s="650" t="s">
        <v>1467</v>
      </c>
      <c r="C29" s="650" t="s">
        <v>6059</v>
      </c>
      <c r="D29" s="650" t="s">
        <v>3197</v>
      </c>
      <c r="E29" s="653"/>
      <c r="F29" s="653"/>
      <c r="G29" s="650"/>
      <c r="H29" s="650"/>
      <c r="I29" s="653">
        <v>3</v>
      </c>
      <c r="J29" s="653">
        <v>31336.6</v>
      </c>
      <c r="K29" s="650"/>
      <c r="L29" s="650">
        <v>10445.533333333333</v>
      </c>
      <c r="M29" s="653">
        <v>4</v>
      </c>
      <c r="N29" s="653">
        <v>31510.799999999999</v>
      </c>
      <c r="O29" s="666"/>
      <c r="P29" s="654">
        <v>7877.7</v>
      </c>
    </row>
    <row r="30" spans="1:16" ht="14.4" customHeight="1" x14ac:dyDescent="0.3">
      <c r="A30" s="649" t="s">
        <v>6023</v>
      </c>
      <c r="B30" s="650" t="s">
        <v>1467</v>
      </c>
      <c r="C30" s="650" t="s">
        <v>6060</v>
      </c>
      <c r="D30" s="650" t="s">
        <v>6061</v>
      </c>
      <c r="E30" s="653"/>
      <c r="F30" s="653"/>
      <c r="G30" s="650"/>
      <c r="H30" s="650"/>
      <c r="I30" s="653">
        <v>5</v>
      </c>
      <c r="J30" s="653">
        <v>224081.9</v>
      </c>
      <c r="K30" s="650"/>
      <c r="L30" s="650">
        <v>44816.38</v>
      </c>
      <c r="M30" s="653"/>
      <c r="N30" s="653"/>
      <c r="O30" s="666"/>
      <c r="P30" s="654"/>
    </row>
    <row r="31" spans="1:16" ht="14.4" customHeight="1" x14ac:dyDescent="0.3">
      <c r="A31" s="649" t="s">
        <v>6023</v>
      </c>
      <c r="B31" s="650" t="s">
        <v>1467</v>
      </c>
      <c r="C31" s="650" t="s">
        <v>6062</v>
      </c>
      <c r="D31" s="650" t="s">
        <v>6063</v>
      </c>
      <c r="E31" s="653">
        <v>-1.4210854715202004E-13</v>
      </c>
      <c r="F31" s="653">
        <v>-4.6566128730773926E-10</v>
      </c>
      <c r="G31" s="650">
        <v>1</v>
      </c>
      <c r="H31" s="650">
        <v>3276.8</v>
      </c>
      <c r="I31" s="653">
        <v>2.2737367544323206E-13</v>
      </c>
      <c r="J31" s="653">
        <v>-1.280568540096283E-9</v>
      </c>
      <c r="K31" s="650">
        <v>2.75</v>
      </c>
      <c r="L31" s="650">
        <v>-5632</v>
      </c>
      <c r="M31" s="653">
        <v>-1.4210854715202004E-14</v>
      </c>
      <c r="N31" s="653">
        <v>1.5133991837501526E-9</v>
      </c>
      <c r="O31" s="666">
        <v>-3.25</v>
      </c>
      <c r="P31" s="654">
        <v>-106496</v>
      </c>
    </row>
    <row r="32" spans="1:16" ht="14.4" customHeight="1" x14ac:dyDescent="0.3">
      <c r="A32" s="649" t="s">
        <v>6023</v>
      </c>
      <c r="B32" s="650" t="s">
        <v>1467</v>
      </c>
      <c r="C32" s="650" t="s">
        <v>6062</v>
      </c>
      <c r="D32" s="650" t="s">
        <v>3239</v>
      </c>
      <c r="E32" s="653">
        <v>1537.8700000000001</v>
      </c>
      <c r="F32" s="653">
        <v>23005426.469999999</v>
      </c>
      <c r="G32" s="650">
        <v>1</v>
      </c>
      <c r="H32" s="650">
        <v>14959.279048294067</v>
      </c>
      <c r="I32" s="653">
        <v>1185.3899999999999</v>
      </c>
      <c r="J32" s="653">
        <v>17891741.109999999</v>
      </c>
      <c r="K32" s="650">
        <v>0.77771829760824251</v>
      </c>
      <c r="L32" s="650">
        <v>15093.548207762848</v>
      </c>
      <c r="M32" s="653">
        <v>1206.8599999999999</v>
      </c>
      <c r="N32" s="653">
        <v>18215799.189999998</v>
      </c>
      <c r="O32" s="666">
        <v>0.79180445595103977</v>
      </c>
      <c r="P32" s="654">
        <v>15093.54787630711</v>
      </c>
    </row>
    <row r="33" spans="1:16" ht="14.4" customHeight="1" x14ac:dyDescent="0.3">
      <c r="A33" s="649" t="s">
        <v>6023</v>
      </c>
      <c r="B33" s="650" t="s">
        <v>1467</v>
      </c>
      <c r="C33" s="650" t="s">
        <v>6064</v>
      </c>
      <c r="D33" s="650" t="s">
        <v>6065</v>
      </c>
      <c r="E33" s="653">
        <v>0</v>
      </c>
      <c r="F33" s="653">
        <v>2.9103830456733704E-11</v>
      </c>
      <c r="G33" s="650">
        <v>1</v>
      </c>
      <c r="H33" s="650"/>
      <c r="I33" s="653">
        <v>0</v>
      </c>
      <c r="J33" s="653">
        <v>-5.8207660913467407E-11</v>
      </c>
      <c r="K33" s="650">
        <v>-2</v>
      </c>
      <c r="L33" s="650"/>
      <c r="M33" s="653">
        <v>0</v>
      </c>
      <c r="N33" s="653">
        <v>-4.3655745685100555E-11</v>
      </c>
      <c r="O33" s="666">
        <v>-1.5</v>
      </c>
      <c r="P33" s="654"/>
    </row>
    <row r="34" spans="1:16" ht="14.4" customHeight="1" x14ac:dyDescent="0.3">
      <c r="A34" s="649" t="s">
        <v>6023</v>
      </c>
      <c r="B34" s="650" t="s">
        <v>1467</v>
      </c>
      <c r="C34" s="650" t="s">
        <v>6064</v>
      </c>
      <c r="D34" s="650" t="s">
        <v>3243</v>
      </c>
      <c r="E34" s="653">
        <v>36</v>
      </c>
      <c r="F34" s="653">
        <v>1203054.48</v>
      </c>
      <c r="G34" s="650">
        <v>1</v>
      </c>
      <c r="H34" s="650">
        <v>33418.18</v>
      </c>
      <c r="I34" s="653">
        <v>24</v>
      </c>
      <c r="J34" s="653">
        <v>809071.67999999993</v>
      </c>
      <c r="K34" s="650">
        <v>0.67251458138454379</v>
      </c>
      <c r="L34" s="650">
        <v>33711.32</v>
      </c>
      <c r="M34" s="653">
        <v>21</v>
      </c>
      <c r="N34" s="653">
        <v>707937.72</v>
      </c>
      <c r="O34" s="666">
        <v>0.58845025871147583</v>
      </c>
      <c r="P34" s="654">
        <v>33711.32</v>
      </c>
    </row>
    <row r="35" spans="1:16" ht="14.4" customHeight="1" x14ac:dyDescent="0.3">
      <c r="A35" s="649" t="s">
        <v>6023</v>
      </c>
      <c r="B35" s="650" t="s">
        <v>1467</v>
      </c>
      <c r="C35" s="650" t="s">
        <v>6066</v>
      </c>
      <c r="D35" s="650" t="s">
        <v>6065</v>
      </c>
      <c r="E35" s="653">
        <v>0</v>
      </c>
      <c r="F35" s="653">
        <v>-2.3283064365386963E-10</v>
      </c>
      <c r="G35" s="650">
        <v>1</v>
      </c>
      <c r="H35" s="650"/>
      <c r="I35" s="653">
        <v>0</v>
      </c>
      <c r="J35" s="653">
        <v>0</v>
      </c>
      <c r="K35" s="650">
        <v>0</v>
      </c>
      <c r="L35" s="650"/>
      <c r="M35" s="653">
        <v>0</v>
      </c>
      <c r="N35" s="653">
        <v>0</v>
      </c>
      <c r="O35" s="666">
        <v>0</v>
      </c>
      <c r="P35" s="654"/>
    </row>
    <row r="36" spans="1:16" ht="14.4" customHeight="1" x14ac:dyDescent="0.3">
      <c r="A36" s="649" t="s">
        <v>6023</v>
      </c>
      <c r="B36" s="650" t="s">
        <v>1467</v>
      </c>
      <c r="C36" s="650" t="s">
        <v>6066</v>
      </c>
      <c r="D36" s="650" t="s">
        <v>3247</v>
      </c>
      <c r="E36" s="653">
        <v>41</v>
      </c>
      <c r="F36" s="653">
        <v>2740290.3499999996</v>
      </c>
      <c r="G36" s="650">
        <v>1</v>
      </c>
      <c r="H36" s="650">
        <v>66836.349999999991</v>
      </c>
      <c r="I36" s="653">
        <v>23</v>
      </c>
      <c r="J36" s="653">
        <v>1550720.72</v>
      </c>
      <c r="K36" s="650">
        <v>0.56589650071205055</v>
      </c>
      <c r="L36" s="650">
        <v>67422.64</v>
      </c>
      <c r="M36" s="653">
        <v>21</v>
      </c>
      <c r="N36" s="653">
        <v>1415875.44</v>
      </c>
      <c r="O36" s="666">
        <v>0.51668810934578524</v>
      </c>
      <c r="P36" s="654">
        <v>67422.64</v>
      </c>
    </row>
    <row r="37" spans="1:16" ht="14.4" customHeight="1" x14ac:dyDescent="0.3">
      <c r="A37" s="649" t="s">
        <v>6023</v>
      </c>
      <c r="B37" s="650" t="s">
        <v>1467</v>
      </c>
      <c r="C37" s="650" t="s">
        <v>6067</v>
      </c>
      <c r="D37" s="650" t="s">
        <v>6065</v>
      </c>
      <c r="E37" s="653">
        <v>0</v>
      </c>
      <c r="F37" s="653">
        <v>1.1641532182693481E-10</v>
      </c>
      <c r="G37" s="650">
        <v>1</v>
      </c>
      <c r="H37" s="650"/>
      <c r="I37" s="653">
        <v>0</v>
      </c>
      <c r="J37" s="653">
        <v>0</v>
      </c>
      <c r="K37" s="650">
        <v>0</v>
      </c>
      <c r="L37" s="650"/>
      <c r="M37" s="653">
        <v>0</v>
      </c>
      <c r="N37" s="653">
        <v>-4.6566128730773926E-10</v>
      </c>
      <c r="O37" s="666">
        <v>-4</v>
      </c>
      <c r="P37" s="654"/>
    </row>
    <row r="38" spans="1:16" ht="14.4" customHeight="1" x14ac:dyDescent="0.3">
      <c r="A38" s="649" t="s">
        <v>6023</v>
      </c>
      <c r="B38" s="650" t="s">
        <v>1467</v>
      </c>
      <c r="C38" s="650" t="s">
        <v>6067</v>
      </c>
      <c r="D38" s="650" t="s">
        <v>3251</v>
      </c>
      <c r="E38" s="653">
        <v>64</v>
      </c>
      <c r="F38" s="653">
        <v>8546019.1699999999</v>
      </c>
      <c r="G38" s="650">
        <v>1</v>
      </c>
      <c r="H38" s="650">
        <v>133531.54953125</v>
      </c>
      <c r="I38" s="653">
        <v>45</v>
      </c>
      <c r="J38" s="653">
        <v>6068029.5</v>
      </c>
      <c r="K38" s="650">
        <v>0.71004164386867386</v>
      </c>
      <c r="L38" s="650">
        <v>134845.1</v>
      </c>
      <c r="M38" s="653">
        <v>77</v>
      </c>
      <c r="N38" s="653">
        <v>10383072.700000001</v>
      </c>
      <c r="O38" s="666">
        <v>1.2149601461752866</v>
      </c>
      <c r="P38" s="654">
        <v>134845.1</v>
      </c>
    </row>
    <row r="39" spans="1:16" ht="14.4" customHeight="1" x14ac:dyDescent="0.3">
      <c r="A39" s="649" t="s">
        <v>6023</v>
      </c>
      <c r="B39" s="650" t="s">
        <v>1467</v>
      </c>
      <c r="C39" s="650" t="s">
        <v>6068</v>
      </c>
      <c r="D39" s="650" t="s">
        <v>6069</v>
      </c>
      <c r="E39" s="653">
        <v>0</v>
      </c>
      <c r="F39" s="653">
        <v>1.1641532182693481E-10</v>
      </c>
      <c r="G39" s="650">
        <v>1</v>
      </c>
      <c r="H39" s="650"/>
      <c r="I39" s="653">
        <v>0</v>
      </c>
      <c r="J39" s="653">
        <v>-1.1641532182693481E-10</v>
      </c>
      <c r="K39" s="650">
        <v>-1</v>
      </c>
      <c r="L39" s="650"/>
      <c r="M39" s="653">
        <v>0</v>
      </c>
      <c r="N39" s="653">
        <v>0</v>
      </c>
      <c r="O39" s="666">
        <v>0</v>
      </c>
      <c r="P39" s="654"/>
    </row>
    <row r="40" spans="1:16" ht="14.4" customHeight="1" x14ac:dyDescent="0.3">
      <c r="A40" s="649" t="s">
        <v>6023</v>
      </c>
      <c r="B40" s="650" t="s">
        <v>1467</v>
      </c>
      <c r="C40" s="650" t="s">
        <v>6068</v>
      </c>
      <c r="D40" s="650" t="s">
        <v>3255</v>
      </c>
      <c r="E40" s="653">
        <v>22</v>
      </c>
      <c r="F40" s="653">
        <v>2082218.82</v>
      </c>
      <c r="G40" s="650">
        <v>1</v>
      </c>
      <c r="H40" s="650">
        <v>94646.31</v>
      </c>
      <c r="I40" s="653">
        <v>11</v>
      </c>
      <c r="J40" s="653">
        <v>1050241.94</v>
      </c>
      <c r="K40" s="650">
        <v>0.50438596074162845</v>
      </c>
      <c r="L40" s="650">
        <v>95476.54</v>
      </c>
      <c r="M40" s="653">
        <v>9</v>
      </c>
      <c r="N40" s="653">
        <v>859288.86</v>
      </c>
      <c r="O40" s="666">
        <v>0.41267942242496874</v>
      </c>
      <c r="P40" s="654">
        <v>95476.54</v>
      </c>
    </row>
    <row r="41" spans="1:16" ht="14.4" customHeight="1" x14ac:dyDescent="0.3">
      <c r="A41" s="649" t="s">
        <v>6023</v>
      </c>
      <c r="B41" s="650" t="s">
        <v>1467</v>
      </c>
      <c r="C41" s="650" t="s">
        <v>6070</v>
      </c>
      <c r="D41" s="650" t="s">
        <v>3496</v>
      </c>
      <c r="E41" s="653">
        <v>149</v>
      </c>
      <c r="F41" s="653">
        <v>990127.37000000011</v>
      </c>
      <c r="G41" s="650">
        <v>1</v>
      </c>
      <c r="H41" s="650">
        <v>6645.150134228189</v>
      </c>
      <c r="I41" s="653">
        <v>102</v>
      </c>
      <c r="J41" s="653">
        <v>711110.31</v>
      </c>
      <c r="K41" s="650">
        <v>0.71820084117056571</v>
      </c>
      <c r="L41" s="650">
        <v>6971.6697058823538</v>
      </c>
      <c r="M41" s="653">
        <v>84</v>
      </c>
      <c r="N41" s="653">
        <v>452961.93000000005</v>
      </c>
      <c r="O41" s="666">
        <v>0.45747844542465277</v>
      </c>
      <c r="P41" s="654">
        <v>5392.4039285714289</v>
      </c>
    </row>
    <row r="42" spans="1:16" ht="14.4" customHeight="1" x14ac:dyDescent="0.3">
      <c r="A42" s="649" t="s">
        <v>6023</v>
      </c>
      <c r="B42" s="650" t="s">
        <v>1467</v>
      </c>
      <c r="C42" s="650" t="s">
        <v>6071</v>
      </c>
      <c r="D42" s="650" t="s">
        <v>6072</v>
      </c>
      <c r="E42" s="653"/>
      <c r="F42" s="653"/>
      <c r="G42" s="650"/>
      <c r="H42" s="650"/>
      <c r="I42" s="653">
        <v>0</v>
      </c>
      <c r="J42" s="653">
        <v>-1.3387762010097504E-9</v>
      </c>
      <c r="K42" s="650"/>
      <c r="L42" s="650"/>
      <c r="M42" s="653">
        <v>0</v>
      </c>
      <c r="N42" s="653">
        <v>-2.3283064365386963E-10</v>
      </c>
      <c r="O42" s="666"/>
      <c r="P42" s="654"/>
    </row>
    <row r="43" spans="1:16" ht="14.4" customHeight="1" x14ac:dyDescent="0.3">
      <c r="A43" s="649" t="s">
        <v>6023</v>
      </c>
      <c r="B43" s="650" t="s">
        <v>1467</v>
      </c>
      <c r="C43" s="650" t="s">
        <v>6071</v>
      </c>
      <c r="D43" s="650" t="s">
        <v>3287</v>
      </c>
      <c r="E43" s="653"/>
      <c r="F43" s="653"/>
      <c r="G43" s="650"/>
      <c r="H43" s="650"/>
      <c r="I43" s="653">
        <v>165</v>
      </c>
      <c r="J43" s="653">
        <v>9750422.5500000007</v>
      </c>
      <c r="K43" s="650"/>
      <c r="L43" s="650">
        <v>59093.47</v>
      </c>
      <c r="M43" s="653">
        <v>163</v>
      </c>
      <c r="N43" s="653">
        <v>9632235.6099999994</v>
      </c>
      <c r="O43" s="666"/>
      <c r="P43" s="654">
        <v>59093.469999999994</v>
      </c>
    </row>
    <row r="44" spans="1:16" ht="14.4" customHeight="1" x14ac:dyDescent="0.3">
      <c r="A44" s="649" t="s">
        <v>6023</v>
      </c>
      <c r="B44" s="650" t="s">
        <v>1467</v>
      </c>
      <c r="C44" s="650" t="s">
        <v>6073</v>
      </c>
      <c r="D44" s="650" t="s">
        <v>3612</v>
      </c>
      <c r="E44" s="653">
        <v>41</v>
      </c>
      <c r="F44" s="653">
        <v>506286.25</v>
      </c>
      <c r="G44" s="650">
        <v>1</v>
      </c>
      <c r="H44" s="650">
        <v>12348.445121951219</v>
      </c>
      <c r="I44" s="653">
        <v>37</v>
      </c>
      <c r="J44" s="653">
        <v>412822.69</v>
      </c>
      <c r="K44" s="650">
        <v>0.81539384093484668</v>
      </c>
      <c r="L44" s="650">
        <v>11157.37</v>
      </c>
      <c r="M44" s="653">
        <v>71</v>
      </c>
      <c r="N44" s="653">
        <v>789478.82</v>
      </c>
      <c r="O44" s="666">
        <v>1.559352678450185</v>
      </c>
      <c r="P44" s="654">
        <v>11119.42</v>
      </c>
    </row>
    <row r="45" spans="1:16" ht="14.4" customHeight="1" x14ac:dyDescent="0.3">
      <c r="A45" s="649" t="s">
        <v>6023</v>
      </c>
      <c r="B45" s="650" t="s">
        <v>1467</v>
      </c>
      <c r="C45" s="650" t="s">
        <v>6074</v>
      </c>
      <c r="D45" s="650" t="s">
        <v>6075</v>
      </c>
      <c r="E45" s="653">
        <v>19</v>
      </c>
      <c r="F45" s="653">
        <v>465527.55000000005</v>
      </c>
      <c r="G45" s="650">
        <v>1</v>
      </c>
      <c r="H45" s="650">
        <v>24501.45</v>
      </c>
      <c r="I45" s="653">
        <v>24</v>
      </c>
      <c r="J45" s="653">
        <v>593193.12</v>
      </c>
      <c r="K45" s="650">
        <v>1.2742384849188839</v>
      </c>
      <c r="L45" s="650">
        <v>24716.38</v>
      </c>
      <c r="M45" s="653">
        <v>36</v>
      </c>
      <c r="N45" s="653">
        <v>889789.67999999993</v>
      </c>
      <c r="O45" s="666">
        <v>1.9113577273783255</v>
      </c>
      <c r="P45" s="654">
        <v>24716.379999999997</v>
      </c>
    </row>
    <row r="46" spans="1:16" ht="14.4" customHeight="1" x14ac:dyDescent="0.3">
      <c r="A46" s="649" t="s">
        <v>6023</v>
      </c>
      <c r="B46" s="650" t="s">
        <v>1467</v>
      </c>
      <c r="C46" s="650" t="s">
        <v>6076</v>
      </c>
      <c r="D46" s="650" t="s">
        <v>3174</v>
      </c>
      <c r="E46" s="653"/>
      <c r="F46" s="653"/>
      <c r="G46" s="650"/>
      <c r="H46" s="650"/>
      <c r="I46" s="653"/>
      <c r="J46" s="653"/>
      <c r="K46" s="650"/>
      <c r="L46" s="650"/>
      <c r="M46" s="653">
        <v>11.77</v>
      </c>
      <c r="N46" s="653">
        <v>320229.43</v>
      </c>
      <c r="O46" s="666"/>
      <c r="P46" s="654">
        <v>27207.258283772302</v>
      </c>
    </row>
    <row r="47" spans="1:16" ht="14.4" customHeight="1" x14ac:dyDescent="0.3">
      <c r="A47" s="649" t="s">
        <v>6023</v>
      </c>
      <c r="B47" s="650" t="s">
        <v>1467</v>
      </c>
      <c r="C47" s="650" t="s">
        <v>6077</v>
      </c>
      <c r="D47" s="650" t="s">
        <v>6072</v>
      </c>
      <c r="E47" s="653"/>
      <c r="F47" s="653"/>
      <c r="G47" s="650"/>
      <c r="H47" s="650"/>
      <c r="I47" s="653">
        <v>0</v>
      </c>
      <c r="J47" s="653">
        <v>0</v>
      </c>
      <c r="K47" s="650"/>
      <c r="L47" s="650"/>
      <c r="M47" s="653">
        <v>0</v>
      </c>
      <c r="N47" s="653">
        <v>0</v>
      </c>
      <c r="O47" s="666"/>
      <c r="P47" s="654"/>
    </row>
    <row r="48" spans="1:16" ht="14.4" customHeight="1" x14ac:dyDescent="0.3">
      <c r="A48" s="649" t="s">
        <v>6023</v>
      </c>
      <c r="B48" s="650" t="s">
        <v>1467</v>
      </c>
      <c r="C48" s="650" t="s">
        <v>6077</v>
      </c>
      <c r="D48" s="650" t="s">
        <v>3287</v>
      </c>
      <c r="E48" s="653"/>
      <c r="F48" s="653"/>
      <c r="G48" s="650"/>
      <c r="H48" s="650"/>
      <c r="I48" s="653">
        <v>6</v>
      </c>
      <c r="J48" s="653">
        <v>1063682.52</v>
      </c>
      <c r="K48" s="650"/>
      <c r="L48" s="650">
        <v>177280.42</v>
      </c>
      <c r="M48" s="653">
        <v>25</v>
      </c>
      <c r="N48" s="653">
        <v>4432010.5</v>
      </c>
      <c r="O48" s="666"/>
      <c r="P48" s="654">
        <v>177280.42</v>
      </c>
    </row>
    <row r="49" spans="1:16" ht="14.4" customHeight="1" x14ac:dyDescent="0.3">
      <c r="A49" s="649" t="s">
        <v>6023</v>
      </c>
      <c r="B49" s="650" t="s">
        <v>1467</v>
      </c>
      <c r="C49" s="650" t="s">
        <v>6078</v>
      </c>
      <c r="D49" s="650" t="s">
        <v>6079</v>
      </c>
      <c r="E49" s="653">
        <v>-1.4210854715202004E-14</v>
      </c>
      <c r="F49" s="653">
        <v>1.4551915228366852E-10</v>
      </c>
      <c r="G49" s="650">
        <v>1</v>
      </c>
      <c r="H49" s="650">
        <v>-10240</v>
      </c>
      <c r="I49" s="653">
        <v>1.0658141036401503E-14</v>
      </c>
      <c r="J49" s="653">
        <v>2.6193447411060333E-10</v>
      </c>
      <c r="K49" s="650">
        <v>1.8</v>
      </c>
      <c r="L49" s="650">
        <v>24576</v>
      </c>
      <c r="M49" s="653">
        <v>0</v>
      </c>
      <c r="N49" s="653">
        <v>5.8207660913467407E-11</v>
      </c>
      <c r="O49" s="666">
        <v>0.4</v>
      </c>
      <c r="P49" s="654"/>
    </row>
    <row r="50" spans="1:16" ht="14.4" customHeight="1" x14ac:dyDescent="0.3">
      <c r="A50" s="649" t="s">
        <v>6023</v>
      </c>
      <c r="B50" s="650" t="s">
        <v>1467</v>
      </c>
      <c r="C50" s="650" t="s">
        <v>6078</v>
      </c>
      <c r="D50" s="650" t="s">
        <v>3170</v>
      </c>
      <c r="E50" s="653">
        <v>302.94</v>
      </c>
      <c r="F50" s="653">
        <v>2449775.3699999996</v>
      </c>
      <c r="G50" s="650">
        <v>1</v>
      </c>
      <c r="H50" s="650">
        <v>8086.6685482273706</v>
      </c>
      <c r="I50" s="653">
        <v>220.04000000000002</v>
      </c>
      <c r="J50" s="653">
        <v>1795138.65</v>
      </c>
      <c r="K50" s="650">
        <v>0.7327768382290496</v>
      </c>
      <c r="L50" s="650">
        <v>8158.2378203962908</v>
      </c>
      <c r="M50" s="653">
        <v>161.72999999999999</v>
      </c>
      <c r="N50" s="653">
        <v>1319431.76</v>
      </c>
      <c r="O50" s="666">
        <v>0.53859295679015673</v>
      </c>
      <c r="P50" s="654">
        <v>8158.2375564211961</v>
      </c>
    </row>
    <row r="51" spans="1:16" ht="14.4" customHeight="1" x14ac:dyDescent="0.3">
      <c r="A51" s="649" t="s">
        <v>6023</v>
      </c>
      <c r="B51" s="650" t="s">
        <v>1467</v>
      </c>
      <c r="C51" s="650" t="s">
        <v>6080</v>
      </c>
      <c r="D51" s="650" t="s">
        <v>6079</v>
      </c>
      <c r="E51" s="653">
        <v>3.9968028886505635E-15</v>
      </c>
      <c r="F51" s="653">
        <v>-1.4551915228366852E-10</v>
      </c>
      <c r="G51" s="650">
        <v>1</v>
      </c>
      <c r="H51" s="650">
        <v>-36408.888888888891</v>
      </c>
      <c r="I51" s="653">
        <v>7.1054273576010019E-15</v>
      </c>
      <c r="J51" s="653">
        <v>2.3283064365386963E-10</v>
      </c>
      <c r="K51" s="650">
        <v>-1.6</v>
      </c>
      <c r="L51" s="650">
        <v>32768</v>
      </c>
      <c r="M51" s="653">
        <v>7.1054273576010019E-15</v>
      </c>
      <c r="N51" s="653">
        <v>4.6566128730773926E-10</v>
      </c>
      <c r="O51" s="666">
        <v>-3.2</v>
      </c>
      <c r="P51" s="654">
        <v>65536</v>
      </c>
    </row>
    <row r="52" spans="1:16" ht="14.4" customHeight="1" x14ac:dyDescent="0.3">
      <c r="A52" s="649" t="s">
        <v>6023</v>
      </c>
      <c r="B52" s="650" t="s">
        <v>1467</v>
      </c>
      <c r="C52" s="650" t="s">
        <v>6080</v>
      </c>
      <c r="D52" s="650" t="s">
        <v>3170</v>
      </c>
      <c r="E52" s="653">
        <v>175.72</v>
      </c>
      <c r="F52" s="653">
        <v>5681756.830000001</v>
      </c>
      <c r="G52" s="650">
        <v>1</v>
      </c>
      <c r="H52" s="650">
        <v>32334.149954473032</v>
      </c>
      <c r="I52" s="653">
        <v>91.460000000000008</v>
      </c>
      <c r="J52" s="653">
        <v>2984611.09</v>
      </c>
      <c r="K52" s="650">
        <v>0.52529722395740042</v>
      </c>
      <c r="L52" s="650">
        <v>32632.966214738681</v>
      </c>
      <c r="M52" s="653">
        <v>139.96</v>
      </c>
      <c r="N52" s="653">
        <v>4567310.08</v>
      </c>
      <c r="O52" s="666">
        <v>0.80385525404472458</v>
      </c>
      <c r="P52" s="654">
        <v>32632.967133466704</v>
      </c>
    </row>
    <row r="53" spans="1:16" ht="14.4" customHeight="1" x14ac:dyDescent="0.3">
      <c r="A53" s="649" t="s">
        <v>6023</v>
      </c>
      <c r="B53" s="650" t="s">
        <v>1467</v>
      </c>
      <c r="C53" s="650" t="s">
        <v>6081</v>
      </c>
      <c r="D53" s="650" t="s">
        <v>6082</v>
      </c>
      <c r="E53" s="653">
        <v>0</v>
      </c>
      <c r="F53" s="653">
        <v>-9.3132257461547852E-10</v>
      </c>
      <c r="G53" s="650">
        <v>1</v>
      </c>
      <c r="H53" s="650"/>
      <c r="I53" s="653">
        <v>3.1974423109204508E-14</v>
      </c>
      <c r="J53" s="653">
        <v>5.5297277867794037E-10</v>
      </c>
      <c r="K53" s="650">
        <v>-0.59375</v>
      </c>
      <c r="L53" s="650">
        <v>17294.222222222223</v>
      </c>
      <c r="M53" s="653">
        <v>-5.6843418860808015E-14</v>
      </c>
      <c r="N53" s="653">
        <v>-4.6566128730773926E-10</v>
      </c>
      <c r="O53" s="666">
        <v>0.5</v>
      </c>
      <c r="P53" s="654">
        <v>8192</v>
      </c>
    </row>
    <row r="54" spans="1:16" ht="14.4" customHeight="1" x14ac:dyDescent="0.3">
      <c r="A54" s="649" t="s">
        <v>6023</v>
      </c>
      <c r="B54" s="650" t="s">
        <v>1467</v>
      </c>
      <c r="C54" s="650" t="s">
        <v>6081</v>
      </c>
      <c r="D54" s="650" t="s">
        <v>3259</v>
      </c>
      <c r="E54" s="653">
        <v>863.52</v>
      </c>
      <c r="F54" s="653">
        <v>5238396.8499999996</v>
      </c>
      <c r="G54" s="650">
        <v>1</v>
      </c>
      <c r="H54" s="650">
        <v>6066.3295001852875</v>
      </c>
      <c r="I54" s="653">
        <v>970.86000000000013</v>
      </c>
      <c r="J54" s="653">
        <v>5941225.6600000001</v>
      </c>
      <c r="K54" s="650">
        <v>1.1341686836880258</v>
      </c>
      <c r="L54" s="650">
        <v>6119.5493274004484</v>
      </c>
      <c r="M54" s="653">
        <v>860.76</v>
      </c>
      <c r="N54" s="653">
        <v>5267463.3100000005</v>
      </c>
      <c r="O54" s="666">
        <v>1.0055487319560374</v>
      </c>
      <c r="P54" s="654">
        <v>6119.549363353316</v>
      </c>
    </row>
    <row r="55" spans="1:16" ht="14.4" customHeight="1" x14ac:dyDescent="0.3">
      <c r="A55" s="649" t="s">
        <v>6023</v>
      </c>
      <c r="B55" s="650" t="s">
        <v>1467</v>
      </c>
      <c r="C55" s="650" t="s">
        <v>6083</v>
      </c>
      <c r="D55" s="650" t="s">
        <v>6084</v>
      </c>
      <c r="E55" s="653">
        <v>0</v>
      </c>
      <c r="F55" s="653">
        <v>0</v>
      </c>
      <c r="G55" s="650"/>
      <c r="H55" s="650"/>
      <c r="I55" s="653">
        <v>0</v>
      </c>
      <c r="J55" s="653">
        <v>0</v>
      </c>
      <c r="K55" s="650"/>
      <c r="L55" s="650"/>
      <c r="M55" s="653"/>
      <c r="N55" s="653"/>
      <c r="O55" s="666"/>
      <c r="P55" s="654"/>
    </row>
    <row r="56" spans="1:16" ht="14.4" customHeight="1" x14ac:dyDescent="0.3">
      <c r="A56" s="649" t="s">
        <v>6023</v>
      </c>
      <c r="B56" s="650" t="s">
        <v>1467</v>
      </c>
      <c r="C56" s="650" t="s">
        <v>6083</v>
      </c>
      <c r="D56" s="650" t="s">
        <v>6085</v>
      </c>
      <c r="E56" s="653">
        <v>7.83</v>
      </c>
      <c r="F56" s="653">
        <v>173315.64</v>
      </c>
      <c r="G56" s="650">
        <v>1</v>
      </c>
      <c r="H56" s="650">
        <v>22134.819923371648</v>
      </c>
      <c r="I56" s="653">
        <v>2</v>
      </c>
      <c r="J56" s="653">
        <v>44657.98</v>
      </c>
      <c r="K56" s="650">
        <v>0.25766849431476579</v>
      </c>
      <c r="L56" s="650">
        <v>22328.99</v>
      </c>
      <c r="M56" s="653"/>
      <c r="N56" s="653"/>
      <c r="O56" s="666"/>
      <c r="P56" s="654"/>
    </row>
    <row r="57" spans="1:16" ht="14.4" customHeight="1" x14ac:dyDescent="0.3">
      <c r="A57" s="649" t="s">
        <v>6023</v>
      </c>
      <c r="B57" s="650" t="s">
        <v>1467</v>
      </c>
      <c r="C57" s="650" t="s">
        <v>6086</v>
      </c>
      <c r="D57" s="650" t="s">
        <v>6087</v>
      </c>
      <c r="E57" s="653">
        <v>0</v>
      </c>
      <c r="F57" s="653">
        <v>0</v>
      </c>
      <c r="G57" s="650"/>
      <c r="H57" s="650"/>
      <c r="I57" s="653">
        <v>-2.8421709430404007E-14</v>
      </c>
      <c r="J57" s="653">
        <v>-2.3283064365386963E-10</v>
      </c>
      <c r="K57" s="650"/>
      <c r="L57" s="650">
        <v>8192</v>
      </c>
      <c r="M57" s="653">
        <v>-7.1054273576010019E-15</v>
      </c>
      <c r="N57" s="653">
        <v>-8.7311491370201111E-11</v>
      </c>
      <c r="O57" s="666"/>
      <c r="P57" s="654">
        <v>12288</v>
      </c>
    </row>
    <row r="58" spans="1:16" ht="14.4" customHeight="1" x14ac:dyDescent="0.3">
      <c r="A58" s="649" t="s">
        <v>6023</v>
      </c>
      <c r="B58" s="650" t="s">
        <v>1467</v>
      </c>
      <c r="C58" s="650" t="s">
        <v>6086</v>
      </c>
      <c r="D58" s="650" t="s">
        <v>3263</v>
      </c>
      <c r="E58" s="653">
        <v>89.88</v>
      </c>
      <c r="F58" s="653">
        <v>1138109.05</v>
      </c>
      <c r="G58" s="650">
        <v>1</v>
      </c>
      <c r="H58" s="650">
        <v>12662.539497107255</v>
      </c>
      <c r="I58" s="653">
        <v>443.15</v>
      </c>
      <c r="J58" s="653">
        <v>5411105.8599999994</v>
      </c>
      <c r="K58" s="650">
        <v>4.7544704613323292</v>
      </c>
      <c r="L58" s="650">
        <v>12210.551415999096</v>
      </c>
      <c r="M58" s="653">
        <v>186.29999999999998</v>
      </c>
      <c r="N58" s="653">
        <v>2273508.23</v>
      </c>
      <c r="O58" s="666">
        <v>1.9976189715739452</v>
      </c>
      <c r="P58" s="654">
        <v>12203.479495437468</v>
      </c>
    </row>
    <row r="59" spans="1:16" ht="14.4" customHeight="1" x14ac:dyDescent="0.3">
      <c r="A59" s="649" t="s">
        <v>6023</v>
      </c>
      <c r="B59" s="650" t="s">
        <v>1467</v>
      </c>
      <c r="C59" s="650" t="s">
        <v>6088</v>
      </c>
      <c r="D59" s="650" t="s">
        <v>6089</v>
      </c>
      <c r="E59" s="653">
        <v>1</v>
      </c>
      <c r="F59" s="653">
        <v>138.27000000000001</v>
      </c>
      <c r="G59" s="650">
        <v>1</v>
      </c>
      <c r="H59" s="650">
        <v>138.27000000000001</v>
      </c>
      <c r="I59" s="653"/>
      <c r="J59" s="653"/>
      <c r="K59" s="650"/>
      <c r="L59" s="650"/>
      <c r="M59" s="653"/>
      <c r="N59" s="653"/>
      <c r="O59" s="666"/>
      <c r="P59" s="654"/>
    </row>
    <row r="60" spans="1:16" ht="14.4" customHeight="1" x14ac:dyDescent="0.3">
      <c r="A60" s="649" t="s">
        <v>6023</v>
      </c>
      <c r="B60" s="650" t="s">
        <v>1467</v>
      </c>
      <c r="C60" s="650" t="s">
        <v>6090</v>
      </c>
      <c r="D60" s="650" t="s">
        <v>6091</v>
      </c>
      <c r="E60" s="653">
        <v>32</v>
      </c>
      <c r="F60" s="653">
        <v>1616.3200000000002</v>
      </c>
      <c r="G60" s="650">
        <v>1</v>
      </c>
      <c r="H60" s="650">
        <v>50.510000000000005</v>
      </c>
      <c r="I60" s="653">
        <v>9</v>
      </c>
      <c r="J60" s="653">
        <v>458.55</v>
      </c>
      <c r="K60" s="650">
        <v>0.28370000989902988</v>
      </c>
      <c r="L60" s="650">
        <v>50.95</v>
      </c>
      <c r="M60" s="653">
        <v>122</v>
      </c>
      <c r="N60" s="653">
        <v>6215.9</v>
      </c>
      <c r="O60" s="666">
        <v>3.8457112452979603</v>
      </c>
      <c r="P60" s="654">
        <v>50.949999999999996</v>
      </c>
    </row>
    <row r="61" spans="1:16" ht="14.4" customHeight="1" x14ac:dyDescent="0.3">
      <c r="A61" s="649" t="s">
        <v>6023</v>
      </c>
      <c r="B61" s="650" t="s">
        <v>1467</v>
      </c>
      <c r="C61" s="650" t="s">
        <v>6092</v>
      </c>
      <c r="D61" s="650" t="s">
        <v>1558</v>
      </c>
      <c r="E61" s="653">
        <v>69.87</v>
      </c>
      <c r="F61" s="653">
        <v>19497.21</v>
      </c>
      <c r="G61" s="650">
        <v>1</v>
      </c>
      <c r="H61" s="650">
        <v>279.04980678402745</v>
      </c>
      <c r="I61" s="653">
        <v>1.49</v>
      </c>
      <c r="J61" s="653">
        <v>451</v>
      </c>
      <c r="K61" s="650">
        <v>2.3131514714156538E-2</v>
      </c>
      <c r="L61" s="650">
        <v>302.68456375838929</v>
      </c>
      <c r="M61" s="653">
        <v>94.550000000000011</v>
      </c>
      <c r="N61" s="653">
        <v>15111.42</v>
      </c>
      <c r="O61" s="666">
        <v>0.77505550794190559</v>
      </c>
      <c r="P61" s="654">
        <v>159.8246430460074</v>
      </c>
    </row>
    <row r="62" spans="1:16" ht="14.4" customHeight="1" x14ac:dyDescent="0.3">
      <c r="A62" s="649" t="s">
        <v>6023</v>
      </c>
      <c r="B62" s="650" t="s">
        <v>1467</v>
      </c>
      <c r="C62" s="650" t="s">
        <v>6093</v>
      </c>
      <c r="D62" s="650" t="s">
        <v>1558</v>
      </c>
      <c r="E62" s="653">
        <v>4.16</v>
      </c>
      <c r="F62" s="653">
        <v>5804.32</v>
      </c>
      <c r="G62" s="650">
        <v>1</v>
      </c>
      <c r="H62" s="650">
        <v>1395.2692307692307</v>
      </c>
      <c r="I62" s="653">
        <v>11.18</v>
      </c>
      <c r="J62" s="653">
        <v>16920.349999999999</v>
      </c>
      <c r="K62" s="650">
        <v>2.9151304545579841</v>
      </c>
      <c r="L62" s="650">
        <v>1513.4481216457959</v>
      </c>
      <c r="M62" s="653">
        <v>47.629999999999995</v>
      </c>
      <c r="N62" s="653">
        <v>35589.160000000003</v>
      </c>
      <c r="O62" s="666">
        <v>6.1314951622239997</v>
      </c>
      <c r="P62" s="654">
        <v>747.20050388410675</v>
      </c>
    </row>
    <row r="63" spans="1:16" ht="14.4" customHeight="1" x14ac:dyDescent="0.3">
      <c r="A63" s="649" t="s">
        <v>6023</v>
      </c>
      <c r="B63" s="650" t="s">
        <v>1467</v>
      </c>
      <c r="C63" s="650" t="s">
        <v>6094</v>
      </c>
      <c r="D63" s="650" t="s">
        <v>6019</v>
      </c>
      <c r="E63" s="653">
        <v>2527.34</v>
      </c>
      <c r="F63" s="653">
        <v>31403.82</v>
      </c>
      <c r="G63" s="650">
        <v>1</v>
      </c>
      <c r="H63" s="650">
        <v>12.425641187968377</v>
      </c>
      <c r="I63" s="653"/>
      <c r="J63" s="653"/>
      <c r="K63" s="650"/>
      <c r="L63" s="650"/>
      <c r="M63" s="653"/>
      <c r="N63" s="653"/>
      <c r="O63" s="666"/>
      <c r="P63" s="654"/>
    </row>
    <row r="64" spans="1:16" ht="14.4" customHeight="1" x14ac:dyDescent="0.3">
      <c r="A64" s="649" t="s">
        <v>6023</v>
      </c>
      <c r="B64" s="650" t="s">
        <v>1467</v>
      </c>
      <c r="C64" s="650" t="s">
        <v>6095</v>
      </c>
      <c r="D64" s="650" t="s">
        <v>6096</v>
      </c>
      <c r="E64" s="653"/>
      <c r="F64" s="653"/>
      <c r="G64" s="650"/>
      <c r="H64" s="650"/>
      <c r="I64" s="653"/>
      <c r="J64" s="653"/>
      <c r="K64" s="650"/>
      <c r="L64" s="650"/>
      <c r="M64" s="653">
        <v>7.5</v>
      </c>
      <c r="N64" s="653">
        <v>33361.42</v>
      </c>
      <c r="O64" s="666"/>
      <c r="P64" s="654">
        <v>4448.1893333333328</v>
      </c>
    </row>
    <row r="65" spans="1:16" ht="14.4" customHeight="1" x14ac:dyDescent="0.3">
      <c r="A65" s="649" t="s">
        <v>6023</v>
      </c>
      <c r="B65" s="650" t="s">
        <v>1467</v>
      </c>
      <c r="C65" s="650" t="s">
        <v>6097</v>
      </c>
      <c r="D65" s="650" t="s">
        <v>4065</v>
      </c>
      <c r="E65" s="653">
        <v>0.4</v>
      </c>
      <c r="F65" s="653">
        <v>15.5</v>
      </c>
      <c r="G65" s="650">
        <v>1</v>
      </c>
      <c r="H65" s="650">
        <v>38.75</v>
      </c>
      <c r="I65" s="653">
        <v>1</v>
      </c>
      <c r="J65" s="653">
        <v>32.400000000000006</v>
      </c>
      <c r="K65" s="650">
        <v>2.0903225806451617</v>
      </c>
      <c r="L65" s="650">
        <v>32.400000000000006</v>
      </c>
      <c r="M65" s="653">
        <v>0.6</v>
      </c>
      <c r="N65" s="653">
        <v>19.440000000000001</v>
      </c>
      <c r="O65" s="666">
        <v>1.254193548387097</v>
      </c>
      <c r="P65" s="654">
        <v>32.400000000000006</v>
      </c>
    </row>
    <row r="66" spans="1:16" ht="14.4" customHeight="1" x14ac:dyDescent="0.3">
      <c r="A66" s="649" t="s">
        <v>6023</v>
      </c>
      <c r="B66" s="650" t="s">
        <v>1467</v>
      </c>
      <c r="C66" s="650" t="s">
        <v>6098</v>
      </c>
      <c r="D66" s="650" t="s">
        <v>6099</v>
      </c>
      <c r="E66" s="653">
        <v>18.369999999999997</v>
      </c>
      <c r="F66" s="653">
        <v>7432.44</v>
      </c>
      <c r="G66" s="650">
        <v>1</v>
      </c>
      <c r="H66" s="650">
        <v>404.5966249319543</v>
      </c>
      <c r="I66" s="653"/>
      <c r="J66" s="653"/>
      <c r="K66" s="650"/>
      <c r="L66" s="650"/>
      <c r="M66" s="653"/>
      <c r="N66" s="653"/>
      <c r="O66" s="666"/>
      <c r="P66" s="654"/>
    </row>
    <row r="67" spans="1:16" ht="14.4" customHeight="1" x14ac:dyDescent="0.3">
      <c r="A67" s="649" t="s">
        <v>6023</v>
      </c>
      <c r="B67" s="650" t="s">
        <v>1467</v>
      </c>
      <c r="C67" s="650" t="s">
        <v>6100</v>
      </c>
      <c r="D67" s="650" t="s">
        <v>6099</v>
      </c>
      <c r="E67" s="653">
        <v>45.230000000000004</v>
      </c>
      <c r="F67" s="653">
        <v>52339.39</v>
      </c>
      <c r="G67" s="650">
        <v>1</v>
      </c>
      <c r="H67" s="650">
        <v>1157.1830643378287</v>
      </c>
      <c r="I67" s="653"/>
      <c r="J67" s="653"/>
      <c r="K67" s="650"/>
      <c r="L67" s="650"/>
      <c r="M67" s="653"/>
      <c r="N67" s="653"/>
      <c r="O67" s="666"/>
      <c r="P67" s="654"/>
    </row>
    <row r="68" spans="1:16" ht="14.4" customHeight="1" x14ac:dyDescent="0.3">
      <c r="A68" s="649" t="s">
        <v>6023</v>
      </c>
      <c r="B68" s="650" t="s">
        <v>1467</v>
      </c>
      <c r="C68" s="650" t="s">
        <v>6101</v>
      </c>
      <c r="D68" s="650" t="s">
        <v>3486</v>
      </c>
      <c r="E68" s="653">
        <v>18.739999999999998</v>
      </c>
      <c r="F68" s="653">
        <v>17719.39</v>
      </c>
      <c r="G68" s="650">
        <v>1</v>
      </c>
      <c r="H68" s="650">
        <v>945.5384204909285</v>
      </c>
      <c r="I68" s="653">
        <v>81.34</v>
      </c>
      <c r="J68" s="653">
        <v>77733.210000000006</v>
      </c>
      <c r="K68" s="650">
        <v>4.3869010163442423</v>
      </c>
      <c r="L68" s="650">
        <v>955.65785591344979</v>
      </c>
      <c r="M68" s="653">
        <v>44.63</v>
      </c>
      <c r="N68" s="653">
        <v>42651.03</v>
      </c>
      <c r="O68" s="666">
        <v>2.407025862628454</v>
      </c>
      <c r="P68" s="654">
        <v>955.65830159085806</v>
      </c>
    </row>
    <row r="69" spans="1:16" ht="14.4" customHeight="1" x14ac:dyDescent="0.3">
      <c r="A69" s="649" t="s">
        <v>6023</v>
      </c>
      <c r="B69" s="650" t="s">
        <v>1467</v>
      </c>
      <c r="C69" s="650" t="s">
        <v>6102</v>
      </c>
      <c r="D69" s="650" t="s">
        <v>3486</v>
      </c>
      <c r="E69" s="653">
        <v>58.519999999999996</v>
      </c>
      <c r="F69" s="653">
        <v>138428.06</v>
      </c>
      <c r="G69" s="650">
        <v>1</v>
      </c>
      <c r="H69" s="650">
        <v>2365.4829118250173</v>
      </c>
      <c r="I69" s="653">
        <v>65</v>
      </c>
      <c r="J69" s="653">
        <v>155295.37</v>
      </c>
      <c r="K69" s="650">
        <v>1.1218489228267736</v>
      </c>
      <c r="L69" s="650">
        <v>2389.1595384615384</v>
      </c>
      <c r="M69" s="653">
        <v>40.72</v>
      </c>
      <c r="N69" s="653">
        <v>97286.53</v>
      </c>
      <c r="O69" s="666">
        <v>0.70279486687886839</v>
      </c>
      <c r="P69" s="654">
        <v>2389.1583988212183</v>
      </c>
    </row>
    <row r="70" spans="1:16" ht="14.4" customHeight="1" x14ac:dyDescent="0.3">
      <c r="A70" s="649" t="s">
        <v>6023</v>
      </c>
      <c r="B70" s="650" t="s">
        <v>1467</v>
      </c>
      <c r="C70" s="650" t="s">
        <v>6103</v>
      </c>
      <c r="D70" s="650" t="s">
        <v>6049</v>
      </c>
      <c r="E70" s="653"/>
      <c r="F70" s="653"/>
      <c r="G70" s="650"/>
      <c r="H70" s="650"/>
      <c r="I70" s="653">
        <v>30.749999999999996</v>
      </c>
      <c r="J70" s="653">
        <v>1161.8899999999999</v>
      </c>
      <c r="K70" s="650"/>
      <c r="L70" s="650">
        <v>37.785040650406508</v>
      </c>
      <c r="M70" s="653"/>
      <c r="N70" s="653"/>
      <c r="O70" s="666"/>
      <c r="P70" s="654"/>
    </row>
    <row r="71" spans="1:16" ht="14.4" customHeight="1" x14ac:dyDescent="0.3">
      <c r="A71" s="649" t="s">
        <v>6023</v>
      </c>
      <c r="B71" s="650" t="s">
        <v>1467</v>
      </c>
      <c r="C71" s="650" t="s">
        <v>6104</v>
      </c>
      <c r="D71" s="650" t="s">
        <v>6105</v>
      </c>
      <c r="E71" s="653">
        <v>2</v>
      </c>
      <c r="F71" s="653">
        <v>514.96</v>
      </c>
      <c r="G71" s="650">
        <v>1</v>
      </c>
      <c r="H71" s="650">
        <v>257.48</v>
      </c>
      <c r="I71" s="653"/>
      <c r="J71" s="653"/>
      <c r="K71" s="650"/>
      <c r="L71" s="650"/>
      <c r="M71" s="653"/>
      <c r="N71" s="653"/>
      <c r="O71" s="666"/>
      <c r="P71" s="654"/>
    </row>
    <row r="72" spans="1:16" ht="14.4" customHeight="1" x14ac:dyDescent="0.3">
      <c r="A72" s="649" t="s">
        <v>6023</v>
      </c>
      <c r="B72" s="650" t="s">
        <v>1467</v>
      </c>
      <c r="C72" s="650" t="s">
        <v>6106</v>
      </c>
      <c r="D72" s="650" t="s">
        <v>6105</v>
      </c>
      <c r="E72" s="653">
        <v>10.199999999999999</v>
      </c>
      <c r="F72" s="653">
        <v>11928.68</v>
      </c>
      <c r="G72" s="650">
        <v>1</v>
      </c>
      <c r="H72" s="650">
        <v>1169.478431372549</v>
      </c>
      <c r="I72" s="653"/>
      <c r="J72" s="653"/>
      <c r="K72" s="650"/>
      <c r="L72" s="650"/>
      <c r="M72" s="653"/>
      <c r="N72" s="653"/>
      <c r="O72" s="666"/>
      <c r="P72" s="654"/>
    </row>
    <row r="73" spans="1:16" ht="14.4" customHeight="1" x14ac:dyDescent="0.3">
      <c r="A73" s="649" t="s">
        <v>6023</v>
      </c>
      <c r="B73" s="650" t="s">
        <v>1467</v>
      </c>
      <c r="C73" s="650" t="s">
        <v>6107</v>
      </c>
      <c r="D73" s="650" t="s">
        <v>6108</v>
      </c>
      <c r="E73" s="653">
        <v>69</v>
      </c>
      <c r="F73" s="653">
        <v>261923.80999999997</v>
      </c>
      <c r="G73" s="650">
        <v>1</v>
      </c>
      <c r="H73" s="650">
        <v>3795.9972463768113</v>
      </c>
      <c r="I73" s="653">
        <v>76</v>
      </c>
      <c r="J73" s="653">
        <v>213495.56</v>
      </c>
      <c r="K73" s="650">
        <v>0.81510558356645779</v>
      </c>
      <c r="L73" s="650">
        <v>2809.1521052631579</v>
      </c>
      <c r="M73" s="653">
        <v>73</v>
      </c>
      <c r="N73" s="653">
        <v>174138.58</v>
      </c>
      <c r="O73" s="666">
        <v>0.66484440647072141</v>
      </c>
      <c r="P73" s="654">
        <v>2385.46</v>
      </c>
    </row>
    <row r="74" spans="1:16" ht="14.4" customHeight="1" x14ac:dyDescent="0.3">
      <c r="A74" s="649" t="s">
        <v>6023</v>
      </c>
      <c r="B74" s="650" t="s">
        <v>1467</v>
      </c>
      <c r="C74" s="650" t="s">
        <v>6109</v>
      </c>
      <c r="D74" s="650" t="s">
        <v>6110</v>
      </c>
      <c r="E74" s="653">
        <v>0</v>
      </c>
      <c r="F74" s="653">
        <v>0</v>
      </c>
      <c r="G74" s="650"/>
      <c r="H74" s="650"/>
      <c r="I74" s="653"/>
      <c r="J74" s="653"/>
      <c r="K74" s="650"/>
      <c r="L74" s="650"/>
      <c r="M74" s="653"/>
      <c r="N74" s="653"/>
      <c r="O74" s="666"/>
      <c r="P74" s="654"/>
    </row>
    <row r="75" spans="1:16" ht="14.4" customHeight="1" x14ac:dyDescent="0.3">
      <c r="A75" s="649" t="s">
        <v>6023</v>
      </c>
      <c r="B75" s="650" t="s">
        <v>1467</v>
      </c>
      <c r="C75" s="650" t="s">
        <v>6111</v>
      </c>
      <c r="D75" s="650" t="s">
        <v>6019</v>
      </c>
      <c r="E75" s="653">
        <v>188.13</v>
      </c>
      <c r="F75" s="653">
        <v>30756.62</v>
      </c>
      <c r="G75" s="650">
        <v>1</v>
      </c>
      <c r="H75" s="650">
        <v>163.48599372774146</v>
      </c>
      <c r="I75" s="653"/>
      <c r="J75" s="653"/>
      <c r="K75" s="650"/>
      <c r="L75" s="650"/>
      <c r="M75" s="653"/>
      <c r="N75" s="653"/>
      <c r="O75" s="666"/>
      <c r="P75" s="654"/>
    </row>
    <row r="76" spans="1:16" ht="14.4" customHeight="1" x14ac:dyDescent="0.3">
      <c r="A76" s="649" t="s">
        <v>6023</v>
      </c>
      <c r="B76" s="650" t="s">
        <v>1467</v>
      </c>
      <c r="C76" s="650" t="s">
        <v>6112</v>
      </c>
      <c r="D76" s="650" t="s">
        <v>6019</v>
      </c>
      <c r="E76" s="653">
        <v>78.45</v>
      </c>
      <c r="F76" s="653">
        <v>115433.81000000001</v>
      </c>
      <c r="G76" s="650">
        <v>1</v>
      </c>
      <c r="H76" s="650">
        <v>1471.4316124920333</v>
      </c>
      <c r="I76" s="653"/>
      <c r="J76" s="653"/>
      <c r="K76" s="650"/>
      <c r="L76" s="650"/>
      <c r="M76" s="653"/>
      <c r="N76" s="653"/>
      <c r="O76" s="666"/>
      <c r="P76" s="654"/>
    </row>
    <row r="77" spans="1:16" ht="14.4" customHeight="1" x14ac:dyDescent="0.3">
      <c r="A77" s="649" t="s">
        <v>6023</v>
      </c>
      <c r="B77" s="650" t="s">
        <v>1467</v>
      </c>
      <c r="C77" s="650" t="s">
        <v>6113</v>
      </c>
      <c r="D77" s="650" t="s">
        <v>6114</v>
      </c>
      <c r="E77" s="653"/>
      <c r="F77" s="653"/>
      <c r="G77" s="650"/>
      <c r="H77" s="650"/>
      <c r="I77" s="653">
        <v>4</v>
      </c>
      <c r="J77" s="653">
        <v>5829.24</v>
      </c>
      <c r="K77" s="650"/>
      <c r="L77" s="650">
        <v>1457.31</v>
      </c>
      <c r="M77" s="653"/>
      <c r="N77" s="653"/>
      <c r="O77" s="666"/>
      <c r="P77" s="654"/>
    </row>
    <row r="78" spans="1:16" ht="14.4" customHeight="1" x14ac:dyDescent="0.3">
      <c r="A78" s="649" t="s">
        <v>6023</v>
      </c>
      <c r="B78" s="650" t="s">
        <v>1467</v>
      </c>
      <c r="C78" s="650" t="s">
        <v>6115</v>
      </c>
      <c r="D78" s="650" t="s">
        <v>6116</v>
      </c>
      <c r="E78" s="653"/>
      <c r="F78" s="653"/>
      <c r="G78" s="650"/>
      <c r="H78" s="650"/>
      <c r="I78" s="653"/>
      <c r="J78" s="653"/>
      <c r="K78" s="650"/>
      <c r="L78" s="650"/>
      <c r="M78" s="653">
        <v>1</v>
      </c>
      <c r="N78" s="653">
        <v>15262.82</v>
      </c>
      <c r="O78" s="666"/>
      <c r="P78" s="654">
        <v>15262.82</v>
      </c>
    </row>
    <row r="79" spans="1:16" ht="14.4" customHeight="1" x14ac:dyDescent="0.3">
      <c r="A79" s="649" t="s">
        <v>6023</v>
      </c>
      <c r="B79" s="650" t="s">
        <v>1467</v>
      </c>
      <c r="C79" s="650" t="s">
        <v>6117</v>
      </c>
      <c r="D79" s="650" t="s">
        <v>908</v>
      </c>
      <c r="E79" s="653">
        <v>39.099999999999994</v>
      </c>
      <c r="F79" s="653">
        <v>5046.49</v>
      </c>
      <c r="G79" s="650">
        <v>1</v>
      </c>
      <c r="H79" s="650">
        <v>129.06624040920718</v>
      </c>
      <c r="I79" s="653">
        <v>24.3</v>
      </c>
      <c r="J79" s="653">
        <v>3166.29</v>
      </c>
      <c r="K79" s="650">
        <v>0.62742420969822588</v>
      </c>
      <c r="L79" s="650">
        <v>130.29999999999998</v>
      </c>
      <c r="M79" s="653">
        <v>19</v>
      </c>
      <c r="N79" s="653">
        <v>3370.6000000000004</v>
      </c>
      <c r="O79" s="666">
        <v>0.6679097749128603</v>
      </c>
      <c r="P79" s="654">
        <v>177.4</v>
      </c>
    </row>
    <row r="80" spans="1:16" ht="14.4" customHeight="1" x14ac:dyDescent="0.3">
      <c r="A80" s="649" t="s">
        <v>6023</v>
      </c>
      <c r="B80" s="650" t="s">
        <v>1467</v>
      </c>
      <c r="C80" s="650" t="s">
        <v>6118</v>
      </c>
      <c r="D80" s="650" t="s">
        <v>912</v>
      </c>
      <c r="E80" s="653">
        <v>350.11</v>
      </c>
      <c r="F80" s="653">
        <v>26898.37</v>
      </c>
      <c r="G80" s="650">
        <v>1</v>
      </c>
      <c r="H80" s="650">
        <v>76.828339664676804</v>
      </c>
      <c r="I80" s="653">
        <v>251</v>
      </c>
      <c r="J80" s="653">
        <v>19464.57</v>
      </c>
      <c r="K80" s="650">
        <v>0.72363381126811777</v>
      </c>
      <c r="L80" s="650">
        <v>77.54808764940239</v>
      </c>
      <c r="M80" s="653">
        <v>241.3</v>
      </c>
      <c r="N80" s="653">
        <v>18136.77</v>
      </c>
      <c r="O80" s="666">
        <v>0.67427022529617975</v>
      </c>
      <c r="P80" s="654">
        <v>75.162743472855368</v>
      </c>
    </row>
    <row r="81" spans="1:16" ht="14.4" customHeight="1" x14ac:dyDescent="0.3">
      <c r="A81" s="649" t="s">
        <v>6023</v>
      </c>
      <c r="B81" s="650" t="s">
        <v>1467</v>
      </c>
      <c r="C81" s="650" t="s">
        <v>6119</v>
      </c>
      <c r="D81" s="650" t="s">
        <v>1415</v>
      </c>
      <c r="E81" s="653">
        <v>15.360000000000001</v>
      </c>
      <c r="F81" s="653">
        <v>5178.1400000000003</v>
      </c>
      <c r="G81" s="650">
        <v>1</v>
      </c>
      <c r="H81" s="650">
        <v>337.11848958333331</v>
      </c>
      <c r="I81" s="653">
        <v>12.819999999999999</v>
      </c>
      <c r="J81" s="653">
        <v>4359.97</v>
      </c>
      <c r="K81" s="650">
        <v>0.84199538830545329</v>
      </c>
      <c r="L81" s="650">
        <v>340.09126365054607</v>
      </c>
      <c r="M81" s="653">
        <v>5.82</v>
      </c>
      <c r="N81" s="653">
        <v>2063.48</v>
      </c>
      <c r="O81" s="666">
        <v>0.3984983024792686</v>
      </c>
      <c r="P81" s="654">
        <v>354.54982817869416</v>
      </c>
    </row>
    <row r="82" spans="1:16" ht="14.4" customHeight="1" x14ac:dyDescent="0.3">
      <c r="A82" s="649" t="s">
        <v>6023</v>
      </c>
      <c r="B82" s="650" t="s">
        <v>1467</v>
      </c>
      <c r="C82" s="650" t="s">
        <v>6120</v>
      </c>
      <c r="D82" s="650" t="s">
        <v>1419</v>
      </c>
      <c r="E82" s="653">
        <v>36.54</v>
      </c>
      <c r="F82" s="653">
        <v>3079.54</v>
      </c>
      <c r="G82" s="650">
        <v>1</v>
      </c>
      <c r="H82" s="650">
        <v>84.278598795840182</v>
      </c>
      <c r="I82" s="653">
        <v>18.399999999999999</v>
      </c>
      <c r="J82" s="653">
        <v>1564.35</v>
      </c>
      <c r="K82" s="650">
        <v>0.50798171155432303</v>
      </c>
      <c r="L82" s="650">
        <v>85.019021739130437</v>
      </c>
      <c r="M82" s="653">
        <v>14.2</v>
      </c>
      <c r="N82" s="653">
        <v>1249.3899999999999</v>
      </c>
      <c r="O82" s="666">
        <v>0.40570669645466528</v>
      </c>
      <c r="P82" s="654">
        <v>87.985211267605635</v>
      </c>
    </row>
    <row r="83" spans="1:16" ht="14.4" customHeight="1" x14ac:dyDescent="0.3">
      <c r="A83" s="649" t="s">
        <v>6023</v>
      </c>
      <c r="B83" s="650" t="s">
        <v>1467</v>
      </c>
      <c r="C83" s="650" t="s">
        <v>6121</v>
      </c>
      <c r="D83" s="650" t="s">
        <v>1423</v>
      </c>
      <c r="E83" s="653">
        <v>65.78</v>
      </c>
      <c r="F83" s="653">
        <v>11088.4</v>
      </c>
      <c r="G83" s="650">
        <v>1</v>
      </c>
      <c r="H83" s="650">
        <v>168.56795378534508</v>
      </c>
      <c r="I83" s="653">
        <v>48.929999999999993</v>
      </c>
      <c r="J83" s="653">
        <v>8320.42</v>
      </c>
      <c r="K83" s="650">
        <v>0.75037155946755174</v>
      </c>
      <c r="L83" s="650">
        <v>170.04741467402414</v>
      </c>
      <c r="M83" s="653">
        <v>33.93</v>
      </c>
      <c r="N83" s="653">
        <v>6107.61</v>
      </c>
      <c r="O83" s="666">
        <v>0.55081075718769168</v>
      </c>
      <c r="P83" s="654">
        <v>180.00618921308575</v>
      </c>
    </row>
    <row r="84" spans="1:16" ht="14.4" customHeight="1" x14ac:dyDescent="0.3">
      <c r="A84" s="649" t="s">
        <v>6023</v>
      </c>
      <c r="B84" s="650" t="s">
        <v>1467</v>
      </c>
      <c r="C84" s="650" t="s">
        <v>6122</v>
      </c>
      <c r="D84" s="650" t="s">
        <v>6019</v>
      </c>
      <c r="E84" s="653">
        <v>39.1</v>
      </c>
      <c r="F84" s="653">
        <v>786.36999999999989</v>
      </c>
      <c r="G84" s="650">
        <v>1</v>
      </c>
      <c r="H84" s="650">
        <v>20.111764705882351</v>
      </c>
      <c r="I84" s="653"/>
      <c r="J84" s="653"/>
      <c r="K84" s="650"/>
      <c r="L84" s="650"/>
      <c r="M84" s="653"/>
      <c r="N84" s="653"/>
      <c r="O84" s="666"/>
      <c r="P84" s="654"/>
    </row>
    <row r="85" spans="1:16" ht="14.4" customHeight="1" x14ac:dyDescent="0.3">
      <c r="A85" s="649" t="s">
        <v>6023</v>
      </c>
      <c r="B85" s="650" t="s">
        <v>1467</v>
      </c>
      <c r="C85" s="650" t="s">
        <v>6123</v>
      </c>
      <c r="D85" s="650" t="s">
        <v>6019</v>
      </c>
      <c r="E85" s="653">
        <v>5.22</v>
      </c>
      <c r="F85" s="653">
        <v>8500.7000000000007</v>
      </c>
      <c r="G85" s="650">
        <v>1</v>
      </c>
      <c r="H85" s="650">
        <v>1628.4865900383145</v>
      </c>
      <c r="I85" s="653"/>
      <c r="J85" s="653"/>
      <c r="K85" s="650"/>
      <c r="L85" s="650"/>
      <c r="M85" s="653"/>
      <c r="N85" s="653"/>
      <c r="O85" s="666"/>
      <c r="P85" s="654"/>
    </row>
    <row r="86" spans="1:16" ht="14.4" customHeight="1" x14ac:dyDescent="0.3">
      <c r="A86" s="649" t="s">
        <v>6023</v>
      </c>
      <c r="B86" s="650" t="s">
        <v>1467</v>
      </c>
      <c r="C86" s="650" t="s">
        <v>6124</v>
      </c>
      <c r="D86" s="650" t="s">
        <v>946</v>
      </c>
      <c r="E86" s="653">
        <v>19.7</v>
      </c>
      <c r="F86" s="653">
        <v>1146.0700000000002</v>
      </c>
      <c r="G86" s="650">
        <v>1</v>
      </c>
      <c r="H86" s="650">
        <v>58.176142131979702</v>
      </c>
      <c r="I86" s="653">
        <v>29.1</v>
      </c>
      <c r="J86" s="653">
        <v>1824.65</v>
      </c>
      <c r="K86" s="650">
        <v>1.5920929786138716</v>
      </c>
      <c r="L86" s="650">
        <v>62.702749140893474</v>
      </c>
      <c r="M86" s="653">
        <v>13.100000000000001</v>
      </c>
      <c r="N86" s="653">
        <v>821.37</v>
      </c>
      <c r="O86" s="666">
        <v>0.7166839721831999</v>
      </c>
      <c r="P86" s="654">
        <v>62.699999999999996</v>
      </c>
    </row>
    <row r="87" spans="1:16" ht="14.4" customHeight="1" x14ac:dyDescent="0.3">
      <c r="A87" s="649" t="s">
        <v>6023</v>
      </c>
      <c r="B87" s="650" t="s">
        <v>1467</v>
      </c>
      <c r="C87" s="650" t="s">
        <v>6125</v>
      </c>
      <c r="D87" s="650" t="s">
        <v>6126</v>
      </c>
      <c r="E87" s="653">
        <v>10</v>
      </c>
      <c r="F87" s="653">
        <v>668.8</v>
      </c>
      <c r="G87" s="650">
        <v>1</v>
      </c>
      <c r="H87" s="650">
        <v>66.88</v>
      </c>
      <c r="I87" s="653"/>
      <c r="J87" s="653"/>
      <c r="K87" s="650"/>
      <c r="L87" s="650"/>
      <c r="M87" s="653"/>
      <c r="N87" s="653"/>
      <c r="O87" s="666"/>
      <c r="P87" s="654"/>
    </row>
    <row r="88" spans="1:16" ht="14.4" customHeight="1" x14ac:dyDescent="0.3">
      <c r="A88" s="649" t="s">
        <v>6023</v>
      </c>
      <c r="B88" s="650" t="s">
        <v>1467</v>
      </c>
      <c r="C88" s="650" t="s">
        <v>6127</v>
      </c>
      <c r="D88" s="650" t="s">
        <v>6126</v>
      </c>
      <c r="E88" s="653">
        <v>2.38</v>
      </c>
      <c r="F88" s="653">
        <v>397.94</v>
      </c>
      <c r="G88" s="650">
        <v>1</v>
      </c>
      <c r="H88" s="650">
        <v>167.20168067226891</v>
      </c>
      <c r="I88" s="653"/>
      <c r="J88" s="653"/>
      <c r="K88" s="650"/>
      <c r="L88" s="650"/>
      <c r="M88" s="653"/>
      <c r="N88" s="653"/>
      <c r="O88" s="666"/>
      <c r="P88" s="654"/>
    </row>
    <row r="89" spans="1:16" ht="14.4" customHeight="1" x14ac:dyDescent="0.3">
      <c r="A89" s="649" t="s">
        <v>6023</v>
      </c>
      <c r="B89" s="650" t="s">
        <v>1467</v>
      </c>
      <c r="C89" s="650" t="s">
        <v>6128</v>
      </c>
      <c r="D89" s="650" t="s">
        <v>6126</v>
      </c>
      <c r="E89" s="653">
        <v>2.1100000000000003</v>
      </c>
      <c r="F89" s="653">
        <v>705.56</v>
      </c>
      <c r="G89" s="650">
        <v>1</v>
      </c>
      <c r="H89" s="650">
        <v>334.38862559241699</v>
      </c>
      <c r="I89" s="653"/>
      <c r="J89" s="653"/>
      <c r="K89" s="650"/>
      <c r="L89" s="650"/>
      <c r="M89" s="653"/>
      <c r="N89" s="653"/>
      <c r="O89" s="666"/>
      <c r="P89" s="654"/>
    </row>
    <row r="90" spans="1:16" ht="14.4" customHeight="1" x14ac:dyDescent="0.3">
      <c r="A90" s="649" t="s">
        <v>6023</v>
      </c>
      <c r="B90" s="650" t="s">
        <v>1467</v>
      </c>
      <c r="C90" s="650" t="s">
        <v>6129</v>
      </c>
      <c r="D90" s="650" t="s">
        <v>6130</v>
      </c>
      <c r="E90" s="653">
        <v>0.54</v>
      </c>
      <c r="F90" s="653">
        <v>206.39999999999998</v>
      </c>
      <c r="G90" s="650">
        <v>1</v>
      </c>
      <c r="H90" s="650">
        <v>382.22222222222217</v>
      </c>
      <c r="I90" s="653">
        <v>0.08</v>
      </c>
      <c r="J90" s="653">
        <v>30.84</v>
      </c>
      <c r="K90" s="650">
        <v>0.1494186046511628</v>
      </c>
      <c r="L90" s="650">
        <v>385.5</v>
      </c>
      <c r="M90" s="653">
        <v>0.62000000000000011</v>
      </c>
      <c r="N90" s="653">
        <v>191.83999999999997</v>
      </c>
      <c r="O90" s="666">
        <v>0.92945736434108528</v>
      </c>
      <c r="P90" s="654">
        <v>309.41935483870958</v>
      </c>
    </row>
    <row r="91" spans="1:16" ht="14.4" customHeight="1" x14ac:dyDescent="0.3">
      <c r="A91" s="649" t="s">
        <v>6023</v>
      </c>
      <c r="B91" s="650" t="s">
        <v>1467</v>
      </c>
      <c r="C91" s="650" t="s">
        <v>6131</v>
      </c>
      <c r="D91" s="650" t="s">
        <v>6132</v>
      </c>
      <c r="E91" s="653">
        <v>68.800000000000011</v>
      </c>
      <c r="F91" s="653">
        <v>8357.59</v>
      </c>
      <c r="G91" s="650">
        <v>1</v>
      </c>
      <c r="H91" s="650">
        <v>121.47659883720928</v>
      </c>
      <c r="I91" s="653">
        <v>51.2</v>
      </c>
      <c r="J91" s="653">
        <v>6277.1200000000008</v>
      </c>
      <c r="K91" s="650">
        <v>0.75106819071048003</v>
      </c>
      <c r="L91" s="650">
        <v>122.60000000000001</v>
      </c>
      <c r="M91" s="653">
        <v>39.800000000000004</v>
      </c>
      <c r="N91" s="653">
        <v>7887.1</v>
      </c>
      <c r="O91" s="666">
        <v>0.94370506330174131</v>
      </c>
      <c r="P91" s="654">
        <v>198.1683417085427</v>
      </c>
    </row>
    <row r="92" spans="1:16" ht="14.4" customHeight="1" x14ac:dyDescent="0.3">
      <c r="A92" s="649" t="s">
        <v>6023</v>
      </c>
      <c r="B92" s="650" t="s">
        <v>1467</v>
      </c>
      <c r="C92" s="650" t="s">
        <v>6133</v>
      </c>
      <c r="D92" s="650" t="s">
        <v>3407</v>
      </c>
      <c r="E92" s="653">
        <v>70.11</v>
      </c>
      <c r="F92" s="653">
        <v>4524.0400000000009</v>
      </c>
      <c r="G92" s="650">
        <v>1</v>
      </c>
      <c r="H92" s="650">
        <v>64.527742119526465</v>
      </c>
      <c r="I92" s="653">
        <v>32.4</v>
      </c>
      <c r="J92" s="653">
        <v>2110.8599999999997</v>
      </c>
      <c r="K92" s="650">
        <v>0.46658738649525627</v>
      </c>
      <c r="L92" s="650">
        <v>65.149999999999991</v>
      </c>
      <c r="M92" s="653">
        <v>33.4</v>
      </c>
      <c r="N92" s="653">
        <v>2962.58</v>
      </c>
      <c r="O92" s="666">
        <v>0.6548527422392374</v>
      </c>
      <c r="P92" s="654">
        <v>88.7</v>
      </c>
    </row>
    <row r="93" spans="1:16" ht="14.4" customHeight="1" x14ac:dyDescent="0.3">
      <c r="A93" s="649" t="s">
        <v>6023</v>
      </c>
      <c r="B93" s="650" t="s">
        <v>1467</v>
      </c>
      <c r="C93" s="650" t="s">
        <v>6134</v>
      </c>
      <c r="D93" s="650" t="s">
        <v>6042</v>
      </c>
      <c r="E93" s="653"/>
      <c r="F93" s="653"/>
      <c r="G93" s="650"/>
      <c r="H93" s="650"/>
      <c r="I93" s="653">
        <v>1</v>
      </c>
      <c r="J93" s="653">
        <v>85.41</v>
      </c>
      <c r="K93" s="650"/>
      <c r="L93" s="650">
        <v>85.41</v>
      </c>
      <c r="M93" s="653"/>
      <c r="N93" s="653"/>
      <c r="O93" s="666"/>
      <c r="P93" s="654"/>
    </row>
    <row r="94" spans="1:16" ht="14.4" customHeight="1" x14ac:dyDescent="0.3">
      <c r="A94" s="649" t="s">
        <v>6023</v>
      </c>
      <c r="B94" s="650" t="s">
        <v>1467</v>
      </c>
      <c r="C94" s="650" t="s">
        <v>6135</v>
      </c>
      <c r="D94" s="650" t="s">
        <v>6019</v>
      </c>
      <c r="E94" s="653">
        <v>91</v>
      </c>
      <c r="F94" s="653">
        <v>1505.81</v>
      </c>
      <c r="G94" s="650">
        <v>1</v>
      </c>
      <c r="H94" s="650">
        <v>16.547362637362635</v>
      </c>
      <c r="I94" s="653"/>
      <c r="J94" s="653"/>
      <c r="K94" s="650"/>
      <c r="L94" s="650"/>
      <c r="M94" s="653"/>
      <c r="N94" s="653"/>
      <c r="O94" s="666"/>
      <c r="P94" s="654"/>
    </row>
    <row r="95" spans="1:16" ht="14.4" customHeight="1" x14ac:dyDescent="0.3">
      <c r="A95" s="649" t="s">
        <v>6023</v>
      </c>
      <c r="B95" s="650" t="s">
        <v>1467</v>
      </c>
      <c r="C95" s="650" t="s">
        <v>6136</v>
      </c>
      <c r="D95" s="650" t="s">
        <v>6019</v>
      </c>
      <c r="E95" s="653">
        <v>28</v>
      </c>
      <c r="F95" s="653">
        <v>930.58</v>
      </c>
      <c r="G95" s="650">
        <v>1</v>
      </c>
      <c r="H95" s="650">
        <v>33.234999999999999</v>
      </c>
      <c r="I95" s="653">
        <v>71</v>
      </c>
      <c r="J95" s="653">
        <v>2684.51</v>
      </c>
      <c r="K95" s="650">
        <v>2.8847707881106408</v>
      </c>
      <c r="L95" s="650">
        <v>37.81</v>
      </c>
      <c r="M95" s="653">
        <v>28</v>
      </c>
      <c r="N95" s="653">
        <v>1058.68</v>
      </c>
      <c r="O95" s="666">
        <v>1.1376560854520836</v>
      </c>
      <c r="P95" s="654">
        <v>37.81</v>
      </c>
    </row>
    <row r="96" spans="1:16" ht="14.4" customHeight="1" x14ac:dyDescent="0.3">
      <c r="A96" s="649" t="s">
        <v>6023</v>
      </c>
      <c r="B96" s="650" t="s">
        <v>1467</v>
      </c>
      <c r="C96" s="650" t="s">
        <v>6137</v>
      </c>
      <c r="D96" s="650" t="s">
        <v>6019</v>
      </c>
      <c r="E96" s="653">
        <v>321.5</v>
      </c>
      <c r="F96" s="653">
        <v>4909.5499999999993</v>
      </c>
      <c r="G96" s="650">
        <v>1</v>
      </c>
      <c r="H96" s="650">
        <v>15.270762052877137</v>
      </c>
      <c r="I96" s="653">
        <v>309.29999999999995</v>
      </c>
      <c r="J96" s="653">
        <v>2922.8700000000003</v>
      </c>
      <c r="K96" s="650">
        <v>0.59534376877717932</v>
      </c>
      <c r="L96" s="650">
        <v>9.4499515033947645</v>
      </c>
      <c r="M96" s="653">
        <v>60.1</v>
      </c>
      <c r="N96" s="653">
        <v>567.94000000000005</v>
      </c>
      <c r="O96" s="666">
        <v>0.11568066319723806</v>
      </c>
      <c r="P96" s="654">
        <v>9.4499168053244595</v>
      </c>
    </row>
    <row r="97" spans="1:16" ht="14.4" customHeight="1" x14ac:dyDescent="0.3">
      <c r="A97" s="649" t="s">
        <v>6023</v>
      </c>
      <c r="B97" s="650" t="s">
        <v>1467</v>
      </c>
      <c r="C97" s="650" t="s">
        <v>6138</v>
      </c>
      <c r="D97" s="650" t="s">
        <v>3114</v>
      </c>
      <c r="E97" s="653"/>
      <c r="F97" s="653"/>
      <c r="G97" s="650"/>
      <c r="H97" s="650"/>
      <c r="I97" s="653">
        <v>1.6600000000000001</v>
      </c>
      <c r="J97" s="653">
        <v>10297.26</v>
      </c>
      <c r="K97" s="650"/>
      <c r="L97" s="650">
        <v>6203.1686746987943</v>
      </c>
      <c r="M97" s="653">
        <v>4.2300000000000004</v>
      </c>
      <c r="N97" s="653">
        <v>26239.37</v>
      </c>
      <c r="O97" s="666"/>
      <c r="P97" s="654">
        <v>6203.1607565011809</v>
      </c>
    </row>
    <row r="98" spans="1:16" ht="14.4" customHeight="1" x14ac:dyDescent="0.3">
      <c r="A98" s="649" t="s">
        <v>6023</v>
      </c>
      <c r="B98" s="650" t="s">
        <v>1467</v>
      </c>
      <c r="C98" s="650" t="s">
        <v>6139</v>
      </c>
      <c r="D98" s="650" t="s">
        <v>3114</v>
      </c>
      <c r="E98" s="653">
        <v>0.09</v>
      </c>
      <c r="F98" s="653">
        <v>3744.29</v>
      </c>
      <c r="G98" s="650">
        <v>1</v>
      </c>
      <c r="H98" s="650">
        <v>41603.222222222226</v>
      </c>
      <c r="I98" s="653">
        <v>0.09</v>
      </c>
      <c r="J98" s="653">
        <v>2791.43</v>
      </c>
      <c r="K98" s="650">
        <v>0.74551650646718071</v>
      </c>
      <c r="L98" s="650">
        <v>31015.888888888887</v>
      </c>
      <c r="M98" s="653">
        <v>2.41</v>
      </c>
      <c r="N98" s="653">
        <v>74748.33</v>
      </c>
      <c r="O98" s="666">
        <v>19.963285429280319</v>
      </c>
      <c r="P98" s="654">
        <v>31015.904564315351</v>
      </c>
    </row>
    <row r="99" spans="1:16" ht="14.4" customHeight="1" x14ac:dyDescent="0.3">
      <c r="A99" s="649" t="s">
        <v>6023</v>
      </c>
      <c r="B99" s="650" t="s">
        <v>1467</v>
      </c>
      <c r="C99" s="650" t="s">
        <v>6140</v>
      </c>
      <c r="D99" s="650" t="s">
        <v>6141</v>
      </c>
      <c r="E99" s="653">
        <v>11</v>
      </c>
      <c r="F99" s="653">
        <v>8512.02</v>
      </c>
      <c r="G99" s="650">
        <v>1</v>
      </c>
      <c r="H99" s="650">
        <v>773.82</v>
      </c>
      <c r="I99" s="653"/>
      <c r="J99" s="653"/>
      <c r="K99" s="650"/>
      <c r="L99" s="650"/>
      <c r="M99" s="653"/>
      <c r="N99" s="653"/>
      <c r="O99" s="666"/>
      <c r="P99" s="654"/>
    </row>
    <row r="100" spans="1:16" ht="14.4" customHeight="1" x14ac:dyDescent="0.3">
      <c r="A100" s="649" t="s">
        <v>6023</v>
      </c>
      <c r="B100" s="650" t="s">
        <v>1467</v>
      </c>
      <c r="C100" s="650" t="s">
        <v>6142</v>
      </c>
      <c r="D100" s="650" t="s">
        <v>6141</v>
      </c>
      <c r="E100" s="653">
        <v>14.06</v>
      </c>
      <c r="F100" s="653">
        <v>54690.76</v>
      </c>
      <c r="G100" s="650">
        <v>1</v>
      </c>
      <c r="H100" s="650">
        <v>3889.8122332859175</v>
      </c>
      <c r="I100" s="653"/>
      <c r="J100" s="653"/>
      <c r="K100" s="650"/>
      <c r="L100" s="650"/>
      <c r="M100" s="653"/>
      <c r="N100" s="653"/>
      <c r="O100" s="666"/>
      <c r="P100" s="654"/>
    </row>
    <row r="101" spans="1:16" ht="14.4" customHeight="1" x14ac:dyDescent="0.3">
      <c r="A101" s="649" t="s">
        <v>6023</v>
      </c>
      <c r="B101" s="650" t="s">
        <v>1467</v>
      </c>
      <c r="C101" s="650" t="s">
        <v>6143</v>
      </c>
      <c r="D101" s="650" t="s">
        <v>6144</v>
      </c>
      <c r="E101" s="653">
        <v>45.41</v>
      </c>
      <c r="F101" s="653">
        <v>60381.119999999995</v>
      </c>
      <c r="G101" s="650">
        <v>1</v>
      </c>
      <c r="H101" s="650">
        <v>1329.6877339792998</v>
      </c>
      <c r="I101" s="653">
        <v>24.86</v>
      </c>
      <c r="J101" s="653">
        <v>35856.03</v>
      </c>
      <c r="K101" s="650">
        <v>0.59382850135936538</v>
      </c>
      <c r="L101" s="650">
        <v>1442.3181818181818</v>
      </c>
      <c r="M101" s="653"/>
      <c r="N101" s="653"/>
      <c r="O101" s="666"/>
      <c r="P101" s="654"/>
    </row>
    <row r="102" spans="1:16" ht="14.4" customHeight="1" x14ac:dyDescent="0.3">
      <c r="A102" s="649" t="s">
        <v>6023</v>
      </c>
      <c r="B102" s="650" t="s">
        <v>1467</v>
      </c>
      <c r="C102" s="650" t="s">
        <v>6145</v>
      </c>
      <c r="D102" s="650" t="s">
        <v>6144</v>
      </c>
      <c r="E102" s="653">
        <v>30.740000000000002</v>
      </c>
      <c r="F102" s="653">
        <v>8577.98</v>
      </c>
      <c r="G102" s="650">
        <v>1</v>
      </c>
      <c r="H102" s="650">
        <v>279.04944697462588</v>
      </c>
      <c r="I102" s="653">
        <v>25.11</v>
      </c>
      <c r="J102" s="653">
        <v>7600.5199999999995</v>
      </c>
      <c r="K102" s="650">
        <v>0.8860500957101789</v>
      </c>
      <c r="L102" s="650">
        <v>302.68896853843091</v>
      </c>
      <c r="M102" s="653"/>
      <c r="N102" s="653"/>
      <c r="O102" s="666"/>
      <c r="P102" s="654"/>
    </row>
    <row r="103" spans="1:16" ht="14.4" customHeight="1" x14ac:dyDescent="0.3">
      <c r="A103" s="649" t="s">
        <v>6023</v>
      </c>
      <c r="B103" s="650" t="s">
        <v>1467</v>
      </c>
      <c r="C103" s="650" t="s">
        <v>6146</v>
      </c>
      <c r="D103" s="650" t="s">
        <v>6019</v>
      </c>
      <c r="E103" s="653">
        <v>60.48</v>
      </c>
      <c r="F103" s="653">
        <v>200711.11000000002</v>
      </c>
      <c r="G103" s="650">
        <v>1</v>
      </c>
      <c r="H103" s="650">
        <v>3318.6360780423283</v>
      </c>
      <c r="I103" s="653"/>
      <c r="J103" s="653"/>
      <c r="K103" s="650"/>
      <c r="L103" s="650"/>
      <c r="M103" s="653"/>
      <c r="N103" s="653"/>
      <c r="O103" s="666"/>
      <c r="P103" s="654"/>
    </row>
    <row r="104" spans="1:16" ht="14.4" customHeight="1" x14ac:dyDescent="0.3">
      <c r="A104" s="649" t="s">
        <v>6023</v>
      </c>
      <c r="B104" s="650" t="s">
        <v>1467</v>
      </c>
      <c r="C104" s="650" t="s">
        <v>6147</v>
      </c>
      <c r="D104" s="650" t="s">
        <v>6019</v>
      </c>
      <c r="E104" s="653">
        <v>28.25</v>
      </c>
      <c r="F104" s="653">
        <v>187493.19999999998</v>
      </c>
      <c r="G104" s="650">
        <v>1</v>
      </c>
      <c r="H104" s="650">
        <v>6636.9274336283179</v>
      </c>
      <c r="I104" s="653"/>
      <c r="J104" s="653"/>
      <c r="K104" s="650"/>
      <c r="L104" s="650"/>
      <c r="M104" s="653"/>
      <c r="N104" s="653"/>
      <c r="O104" s="666"/>
      <c r="P104" s="654"/>
    </row>
    <row r="105" spans="1:16" ht="14.4" customHeight="1" x14ac:dyDescent="0.3">
      <c r="A105" s="649" t="s">
        <v>6023</v>
      </c>
      <c r="B105" s="650" t="s">
        <v>1467</v>
      </c>
      <c r="C105" s="650" t="s">
        <v>6148</v>
      </c>
      <c r="D105" s="650" t="s">
        <v>6149</v>
      </c>
      <c r="E105" s="653">
        <v>101.27</v>
      </c>
      <c r="F105" s="653">
        <v>95937.97</v>
      </c>
      <c r="G105" s="650">
        <v>1</v>
      </c>
      <c r="H105" s="650">
        <v>947.34837562950531</v>
      </c>
      <c r="I105" s="653">
        <v>76.3</v>
      </c>
      <c r="J105" s="653">
        <v>72916.83</v>
      </c>
      <c r="K105" s="650">
        <v>0.76004141009029069</v>
      </c>
      <c r="L105" s="650">
        <v>955.659633027523</v>
      </c>
      <c r="M105" s="653"/>
      <c r="N105" s="653"/>
      <c r="O105" s="666"/>
      <c r="P105" s="654"/>
    </row>
    <row r="106" spans="1:16" ht="14.4" customHeight="1" x14ac:dyDescent="0.3">
      <c r="A106" s="649" t="s">
        <v>6023</v>
      </c>
      <c r="B106" s="650" t="s">
        <v>1467</v>
      </c>
      <c r="C106" s="650" t="s">
        <v>6150</v>
      </c>
      <c r="D106" s="650" t="s">
        <v>6149</v>
      </c>
      <c r="E106" s="653">
        <v>359.80999999999995</v>
      </c>
      <c r="F106" s="653">
        <v>852166.72</v>
      </c>
      <c r="G106" s="650">
        <v>1</v>
      </c>
      <c r="H106" s="650">
        <v>2368.3797559823242</v>
      </c>
      <c r="I106" s="653"/>
      <c r="J106" s="653"/>
      <c r="K106" s="650"/>
      <c r="L106" s="650"/>
      <c r="M106" s="653"/>
      <c r="N106" s="653"/>
      <c r="O106" s="666"/>
      <c r="P106" s="654"/>
    </row>
    <row r="107" spans="1:16" ht="14.4" customHeight="1" x14ac:dyDescent="0.3">
      <c r="A107" s="649" t="s">
        <v>6023</v>
      </c>
      <c r="B107" s="650" t="s">
        <v>1467</v>
      </c>
      <c r="C107" s="650" t="s">
        <v>6151</v>
      </c>
      <c r="D107" s="650" t="s">
        <v>3486</v>
      </c>
      <c r="E107" s="653">
        <v>38.26</v>
      </c>
      <c r="F107" s="653">
        <v>375999.42999999993</v>
      </c>
      <c r="G107" s="650">
        <v>1</v>
      </c>
      <c r="H107" s="650">
        <v>9827.4811813904853</v>
      </c>
      <c r="I107" s="653">
        <v>95.33</v>
      </c>
      <c r="J107" s="653">
        <v>683272.85000000009</v>
      </c>
      <c r="K107" s="650">
        <v>1.8172177814205734</v>
      </c>
      <c r="L107" s="650">
        <v>7167.4483373544545</v>
      </c>
      <c r="M107" s="653">
        <v>43.16</v>
      </c>
      <c r="N107" s="653">
        <v>309347.05000000005</v>
      </c>
      <c r="O107" s="666">
        <v>0.82273276318530619</v>
      </c>
      <c r="P107" s="654">
        <v>7167.4478683966654</v>
      </c>
    </row>
    <row r="108" spans="1:16" ht="14.4" customHeight="1" x14ac:dyDescent="0.3">
      <c r="A108" s="649" t="s">
        <v>6023</v>
      </c>
      <c r="B108" s="650" t="s">
        <v>1467</v>
      </c>
      <c r="C108" s="650" t="s">
        <v>6152</v>
      </c>
      <c r="D108" s="650" t="s">
        <v>6144</v>
      </c>
      <c r="E108" s="653">
        <v>13.6</v>
      </c>
      <c r="F108" s="653">
        <v>33202.6</v>
      </c>
      <c r="G108" s="650">
        <v>1</v>
      </c>
      <c r="H108" s="650">
        <v>2441.3676470588234</v>
      </c>
      <c r="I108" s="653"/>
      <c r="J108" s="653"/>
      <c r="K108" s="650"/>
      <c r="L108" s="650"/>
      <c r="M108" s="653"/>
      <c r="N108" s="653"/>
      <c r="O108" s="666"/>
      <c r="P108" s="654"/>
    </row>
    <row r="109" spans="1:16" ht="14.4" customHeight="1" x14ac:dyDescent="0.3">
      <c r="A109" s="649" t="s">
        <v>6023</v>
      </c>
      <c r="B109" s="650" t="s">
        <v>1467</v>
      </c>
      <c r="C109" s="650" t="s">
        <v>6153</v>
      </c>
      <c r="D109" s="650" t="s">
        <v>6154</v>
      </c>
      <c r="E109" s="653">
        <v>10.879999999999999</v>
      </c>
      <c r="F109" s="653">
        <v>3502.88</v>
      </c>
      <c r="G109" s="650">
        <v>1</v>
      </c>
      <c r="H109" s="650">
        <v>321.95588235294122</v>
      </c>
      <c r="I109" s="653"/>
      <c r="J109" s="653"/>
      <c r="K109" s="650"/>
      <c r="L109" s="650"/>
      <c r="M109" s="653"/>
      <c r="N109" s="653"/>
      <c r="O109" s="666"/>
      <c r="P109" s="654"/>
    </row>
    <row r="110" spans="1:16" ht="14.4" customHeight="1" x14ac:dyDescent="0.3">
      <c r="A110" s="649" t="s">
        <v>6023</v>
      </c>
      <c r="B110" s="650" t="s">
        <v>1467</v>
      </c>
      <c r="C110" s="650" t="s">
        <v>6155</v>
      </c>
      <c r="D110" s="650" t="s">
        <v>6154</v>
      </c>
      <c r="E110" s="653">
        <v>3.0200000000000005</v>
      </c>
      <c r="F110" s="653">
        <v>1947.1699999999998</v>
      </c>
      <c r="G110" s="650">
        <v>1</v>
      </c>
      <c r="H110" s="650">
        <v>644.75827814569516</v>
      </c>
      <c r="I110" s="653"/>
      <c r="J110" s="653"/>
      <c r="K110" s="650"/>
      <c r="L110" s="650"/>
      <c r="M110" s="653"/>
      <c r="N110" s="653"/>
      <c r="O110" s="666"/>
      <c r="P110" s="654"/>
    </row>
    <row r="111" spans="1:16" ht="14.4" customHeight="1" x14ac:dyDescent="0.3">
      <c r="A111" s="649" t="s">
        <v>6023</v>
      </c>
      <c r="B111" s="650" t="s">
        <v>1467</v>
      </c>
      <c r="C111" s="650" t="s">
        <v>6156</v>
      </c>
      <c r="D111" s="650" t="s">
        <v>6154</v>
      </c>
      <c r="E111" s="653">
        <v>95.820000000000007</v>
      </c>
      <c r="F111" s="653">
        <v>27794.589999999997</v>
      </c>
      <c r="G111" s="650">
        <v>1</v>
      </c>
      <c r="H111" s="650">
        <v>290.07086203297843</v>
      </c>
      <c r="I111" s="653">
        <v>26.78</v>
      </c>
      <c r="J111" s="653">
        <v>6652.16</v>
      </c>
      <c r="K111" s="650">
        <v>0.23933290615188066</v>
      </c>
      <c r="L111" s="650">
        <v>248.4002987303958</v>
      </c>
      <c r="M111" s="653"/>
      <c r="N111" s="653"/>
      <c r="O111" s="666"/>
      <c r="P111" s="654"/>
    </row>
    <row r="112" spans="1:16" ht="14.4" customHeight="1" x14ac:dyDescent="0.3">
      <c r="A112" s="649" t="s">
        <v>6023</v>
      </c>
      <c r="B112" s="650" t="s">
        <v>1467</v>
      </c>
      <c r="C112" s="650" t="s">
        <v>6157</v>
      </c>
      <c r="D112" s="650" t="s">
        <v>3197</v>
      </c>
      <c r="E112" s="653"/>
      <c r="F112" s="653"/>
      <c r="G112" s="650"/>
      <c r="H112" s="650"/>
      <c r="I112" s="653">
        <v>1</v>
      </c>
      <c r="J112" s="653">
        <v>7877.7</v>
      </c>
      <c r="K112" s="650"/>
      <c r="L112" s="650">
        <v>7877.7</v>
      </c>
      <c r="M112" s="653">
        <v>1</v>
      </c>
      <c r="N112" s="653">
        <v>7877.7</v>
      </c>
      <c r="O112" s="666"/>
      <c r="P112" s="654">
        <v>7877.7</v>
      </c>
    </row>
    <row r="113" spans="1:16" ht="14.4" customHeight="1" x14ac:dyDescent="0.3">
      <c r="A113" s="649" t="s">
        <v>6023</v>
      </c>
      <c r="B113" s="650" t="s">
        <v>1467</v>
      </c>
      <c r="C113" s="650" t="s">
        <v>6158</v>
      </c>
      <c r="D113" s="650" t="s">
        <v>2748</v>
      </c>
      <c r="E113" s="653"/>
      <c r="F113" s="653"/>
      <c r="G113" s="650"/>
      <c r="H113" s="650"/>
      <c r="I113" s="653">
        <v>76.17</v>
      </c>
      <c r="J113" s="653">
        <v>172272.11</v>
      </c>
      <c r="K113" s="650"/>
      <c r="L113" s="650">
        <v>2261.6792700538267</v>
      </c>
      <c r="M113" s="653">
        <v>81.12</v>
      </c>
      <c r="N113" s="653">
        <v>162715.88</v>
      </c>
      <c r="O113" s="666"/>
      <c r="P113" s="654">
        <v>2005.8663708086785</v>
      </c>
    </row>
    <row r="114" spans="1:16" ht="14.4" customHeight="1" x14ac:dyDescent="0.3">
      <c r="A114" s="649" t="s">
        <v>6023</v>
      </c>
      <c r="B114" s="650" t="s">
        <v>1467</v>
      </c>
      <c r="C114" s="650" t="s">
        <v>6159</v>
      </c>
      <c r="D114" s="650" t="s">
        <v>2748</v>
      </c>
      <c r="E114" s="653"/>
      <c r="F114" s="653"/>
      <c r="G114" s="650"/>
      <c r="H114" s="650"/>
      <c r="I114" s="653">
        <v>49.46</v>
      </c>
      <c r="J114" s="653">
        <v>447450.73</v>
      </c>
      <c r="K114" s="650"/>
      <c r="L114" s="650">
        <v>9046.7191670036391</v>
      </c>
      <c r="M114" s="653">
        <v>66.160000000000011</v>
      </c>
      <c r="N114" s="653">
        <v>529180.9</v>
      </c>
      <c r="O114" s="666"/>
      <c r="P114" s="654">
        <v>7998.5021160822243</v>
      </c>
    </row>
    <row r="115" spans="1:16" ht="14.4" customHeight="1" x14ac:dyDescent="0.3">
      <c r="A115" s="649" t="s">
        <v>6023</v>
      </c>
      <c r="B115" s="650" t="s">
        <v>1467</v>
      </c>
      <c r="C115" s="650" t="s">
        <v>6160</v>
      </c>
      <c r="D115" s="650" t="s">
        <v>6161</v>
      </c>
      <c r="E115" s="653">
        <v>112.04</v>
      </c>
      <c r="F115" s="653">
        <v>373655.1</v>
      </c>
      <c r="G115" s="650">
        <v>1</v>
      </c>
      <c r="H115" s="650">
        <v>3335.0151731524452</v>
      </c>
      <c r="I115" s="653">
        <v>50.07</v>
      </c>
      <c r="J115" s="653">
        <v>168448.77</v>
      </c>
      <c r="K115" s="650">
        <v>0.45081351759951893</v>
      </c>
      <c r="L115" s="650">
        <v>3364.2654284002392</v>
      </c>
      <c r="M115" s="653">
        <v>9.73</v>
      </c>
      <c r="N115" s="653">
        <v>7280.02</v>
      </c>
      <c r="O115" s="666">
        <v>1.948326143547887E-2</v>
      </c>
      <c r="P115" s="654">
        <v>748.20349434737921</v>
      </c>
    </row>
    <row r="116" spans="1:16" ht="14.4" customHeight="1" x14ac:dyDescent="0.3">
      <c r="A116" s="649" t="s">
        <v>6023</v>
      </c>
      <c r="B116" s="650" t="s">
        <v>1467</v>
      </c>
      <c r="C116" s="650" t="s">
        <v>6162</v>
      </c>
      <c r="D116" s="650" t="s">
        <v>6161</v>
      </c>
      <c r="E116" s="653">
        <v>419.65</v>
      </c>
      <c r="F116" s="653">
        <v>2799077.5100000002</v>
      </c>
      <c r="G116" s="650">
        <v>1</v>
      </c>
      <c r="H116" s="650">
        <v>6670.0286190873358</v>
      </c>
      <c r="I116" s="653">
        <v>145.01999999999998</v>
      </c>
      <c r="J116" s="653">
        <v>975772.66</v>
      </c>
      <c r="K116" s="650">
        <v>0.3486050873953826</v>
      </c>
      <c r="L116" s="650">
        <v>6728.5385464073934</v>
      </c>
      <c r="M116" s="653">
        <v>38.67</v>
      </c>
      <c r="N116" s="653">
        <v>57866.080000000002</v>
      </c>
      <c r="O116" s="666">
        <v>2.0673268172555891E-2</v>
      </c>
      <c r="P116" s="654">
        <v>1496.4075510731834</v>
      </c>
    </row>
    <row r="117" spans="1:16" ht="14.4" customHeight="1" x14ac:dyDescent="0.3">
      <c r="A117" s="649" t="s">
        <v>6023</v>
      </c>
      <c r="B117" s="650" t="s">
        <v>1467</v>
      </c>
      <c r="C117" s="650" t="s">
        <v>6163</v>
      </c>
      <c r="D117" s="650" t="s">
        <v>1717</v>
      </c>
      <c r="E117" s="653"/>
      <c r="F117" s="653"/>
      <c r="G117" s="650"/>
      <c r="H117" s="650"/>
      <c r="I117" s="653">
        <v>3.94</v>
      </c>
      <c r="J117" s="653">
        <v>1032.56</v>
      </c>
      <c r="K117" s="650"/>
      <c r="L117" s="650">
        <v>262.07106598984768</v>
      </c>
      <c r="M117" s="653">
        <v>10.18</v>
      </c>
      <c r="N117" s="653">
        <v>2667.92</v>
      </c>
      <c r="O117" s="666"/>
      <c r="P117" s="654">
        <v>262.0746561886051</v>
      </c>
    </row>
    <row r="118" spans="1:16" ht="14.4" customHeight="1" x14ac:dyDescent="0.3">
      <c r="A118" s="649" t="s">
        <v>6023</v>
      </c>
      <c r="B118" s="650" t="s">
        <v>1467</v>
      </c>
      <c r="C118" s="650" t="s">
        <v>6164</v>
      </c>
      <c r="D118" s="650" t="s">
        <v>2113</v>
      </c>
      <c r="E118" s="653">
        <v>2</v>
      </c>
      <c r="F118" s="653">
        <v>653.20000000000005</v>
      </c>
      <c r="G118" s="650">
        <v>1</v>
      </c>
      <c r="H118" s="650">
        <v>326.60000000000002</v>
      </c>
      <c r="I118" s="653"/>
      <c r="J118" s="653"/>
      <c r="K118" s="650"/>
      <c r="L118" s="650"/>
      <c r="M118" s="653"/>
      <c r="N118" s="653"/>
      <c r="O118" s="666"/>
      <c r="P118" s="654"/>
    </row>
    <row r="119" spans="1:16" ht="14.4" customHeight="1" x14ac:dyDescent="0.3">
      <c r="A119" s="649" t="s">
        <v>6023</v>
      </c>
      <c r="B119" s="650" t="s">
        <v>1467</v>
      </c>
      <c r="C119" s="650" t="s">
        <v>6165</v>
      </c>
      <c r="D119" s="650" t="s">
        <v>2113</v>
      </c>
      <c r="E119" s="653">
        <v>4.84</v>
      </c>
      <c r="F119" s="653">
        <v>7903.72</v>
      </c>
      <c r="G119" s="650">
        <v>1</v>
      </c>
      <c r="H119" s="650">
        <v>1633</v>
      </c>
      <c r="I119" s="653"/>
      <c r="J119" s="653"/>
      <c r="K119" s="650"/>
      <c r="L119" s="650"/>
      <c r="M119" s="653">
        <v>2.87</v>
      </c>
      <c r="N119" s="653">
        <v>4727.8</v>
      </c>
      <c r="O119" s="666">
        <v>0.59817402438345491</v>
      </c>
      <c r="P119" s="654">
        <v>1647.3170731707316</v>
      </c>
    </row>
    <row r="120" spans="1:16" ht="14.4" customHeight="1" x14ac:dyDescent="0.3">
      <c r="A120" s="649" t="s">
        <v>6023</v>
      </c>
      <c r="B120" s="650" t="s">
        <v>1467</v>
      </c>
      <c r="C120" s="650" t="s">
        <v>6166</v>
      </c>
      <c r="D120" s="650" t="s">
        <v>6167</v>
      </c>
      <c r="E120" s="653"/>
      <c r="F120" s="653"/>
      <c r="G120" s="650"/>
      <c r="H120" s="650"/>
      <c r="I120" s="653">
        <v>114.02</v>
      </c>
      <c r="J120" s="653">
        <v>32739.5</v>
      </c>
      <c r="K120" s="650"/>
      <c r="L120" s="650">
        <v>287.13822136467286</v>
      </c>
      <c r="M120" s="653">
        <v>88.94</v>
      </c>
      <c r="N120" s="653">
        <v>25538.050000000003</v>
      </c>
      <c r="O120" s="666"/>
      <c r="P120" s="654">
        <v>287.13795817404997</v>
      </c>
    </row>
    <row r="121" spans="1:16" ht="14.4" customHeight="1" x14ac:dyDescent="0.3">
      <c r="A121" s="649" t="s">
        <v>6023</v>
      </c>
      <c r="B121" s="650" t="s">
        <v>1467</v>
      </c>
      <c r="C121" s="650" t="s">
        <v>6168</v>
      </c>
      <c r="D121" s="650" t="s">
        <v>6167</v>
      </c>
      <c r="E121" s="653"/>
      <c r="F121" s="653"/>
      <c r="G121" s="650"/>
      <c r="H121" s="650"/>
      <c r="I121" s="653">
        <v>98.16</v>
      </c>
      <c r="J121" s="653">
        <v>140931.99</v>
      </c>
      <c r="K121" s="650"/>
      <c r="L121" s="650">
        <v>1435.7374694376529</v>
      </c>
      <c r="M121" s="653">
        <v>88.75</v>
      </c>
      <c r="N121" s="653">
        <v>127421.67000000001</v>
      </c>
      <c r="O121" s="666"/>
      <c r="P121" s="654">
        <v>1435.7371267605636</v>
      </c>
    </row>
    <row r="122" spans="1:16" ht="14.4" customHeight="1" x14ac:dyDescent="0.3">
      <c r="A122" s="649" t="s">
        <v>6023</v>
      </c>
      <c r="B122" s="650" t="s">
        <v>1467</v>
      </c>
      <c r="C122" s="650" t="s">
        <v>6169</v>
      </c>
      <c r="D122" s="650" t="s">
        <v>6167</v>
      </c>
      <c r="E122" s="653"/>
      <c r="F122" s="653"/>
      <c r="G122" s="650"/>
      <c r="H122" s="650"/>
      <c r="I122" s="653">
        <v>6.49</v>
      </c>
      <c r="J122" s="653">
        <v>37271.65</v>
      </c>
      <c r="K122" s="650"/>
      <c r="L122" s="650">
        <v>5742.935285053929</v>
      </c>
      <c r="M122" s="653"/>
      <c r="N122" s="653"/>
      <c r="O122" s="666"/>
      <c r="P122" s="654"/>
    </row>
    <row r="123" spans="1:16" ht="14.4" customHeight="1" x14ac:dyDescent="0.3">
      <c r="A123" s="649" t="s">
        <v>6023</v>
      </c>
      <c r="B123" s="650" t="s">
        <v>1467</v>
      </c>
      <c r="C123" s="650" t="s">
        <v>6170</v>
      </c>
      <c r="D123" s="650" t="s">
        <v>6099</v>
      </c>
      <c r="E123" s="653">
        <v>19.330000000000002</v>
      </c>
      <c r="F123" s="653">
        <v>37923.54</v>
      </c>
      <c r="G123" s="650">
        <v>1</v>
      </c>
      <c r="H123" s="650">
        <v>1961.9006725297463</v>
      </c>
      <c r="I123" s="653"/>
      <c r="J123" s="653"/>
      <c r="K123" s="650"/>
      <c r="L123" s="650"/>
      <c r="M123" s="653"/>
      <c r="N123" s="653"/>
      <c r="O123" s="666"/>
      <c r="P123" s="654"/>
    </row>
    <row r="124" spans="1:16" ht="14.4" customHeight="1" x14ac:dyDescent="0.3">
      <c r="A124" s="649" t="s">
        <v>6023</v>
      </c>
      <c r="B124" s="650" t="s">
        <v>1467</v>
      </c>
      <c r="C124" s="650" t="s">
        <v>6171</v>
      </c>
      <c r="D124" s="650" t="s">
        <v>6172</v>
      </c>
      <c r="E124" s="653">
        <v>17.47</v>
      </c>
      <c r="F124" s="653">
        <v>39228.340000000004</v>
      </c>
      <c r="G124" s="650">
        <v>1</v>
      </c>
      <c r="H124" s="650">
        <v>2245.4688036634234</v>
      </c>
      <c r="I124" s="653"/>
      <c r="J124" s="653"/>
      <c r="K124" s="650"/>
      <c r="L124" s="650"/>
      <c r="M124" s="653"/>
      <c r="N124" s="653"/>
      <c r="O124" s="666"/>
      <c r="P124" s="654"/>
    </row>
    <row r="125" spans="1:16" ht="14.4" customHeight="1" x14ac:dyDescent="0.3">
      <c r="A125" s="649" t="s">
        <v>6023</v>
      </c>
      <c r="B125" s="650" t="s">
        <v>1467</v>
      </c>
      <c r="C125" s="650" t="s">
        <v>6173</v>
      </c>
      <c r="D125" s="650" t="s">
        <v>6172</v>
      </c>
      <c r="E125" s="653">
        <v>23.13</v>
      </c>
      <c r="F125" s="653">
        <v>207751.33</v>
      </c>
      <c r="G125" s="650">
        <v>1</v>
      </c>
      <c r="H125" s="650">
        <v>8981.8992650237778</v>
      </c>
      <c r="I125" s="653"/>
      <c r="J125" s="653"/>
      <c r="K125" s="650"/>
      <c r="L125" s="650"/>
      <c r="M125" s="653"/>
      <c r="N125" s="653"/>
      <c r="O125" s="666"/>
      <c r="P125" s="654"/>
    </row>
    <row r="126" spans="1:16" ht="14.4" customHeight="1" x14ac:dyDescent="0.3">
      <c r="A126" s="649" t="s">
        <v>6023</v>
      </c>
      <c r="B126" s="650" t="s">
        <v>1467</v>
      </c>
      <c r="C126" s="650" t="s">
        <v>6174</v>
      </c>
      <c r="D126" s="650" t="s">
        <v>6019</v>
      </c>
      <c r="E126" s="653">
        <v>167.46</v>
      </c>
      <c r="F126" s="653">
        <v>443538.48000000004</v>
      </c>
      <c r="G126" s="650">
        <v>1</v>
      </c>
      <c r="H126" s="650">
        <v>2648.6234324614834</v>
      </c>
      <c r="I126" s="653"/>
      <c r="J126" s="653"/>
      <c r="K126" s="650"/>
      <c r="L126" s="650"/>
      <c r="M126" s="653"/>
      <c r="N126" s="653"/>
      <c r="O126" s="666"/>
      <c r="P126" s="654"/>
    </row>
    <row r="127" spans="1:16" ht="14.4" customHeight="1" x14ac:dyDescent="0.3">
      <c r="A127" s="649" t="s">
        <v>6023</v>
      </c>
      <c r="B127" s="650" t="s">
        <v>1467</v>
      </c>
      <c r="C127" s="650" t="s">
        <v>6175</v>
      </c>
      <c r="D127" s="650" t="s">
        <v>6019</v>
      </c>
      <c r="E127" s="653">
        <v>293.29000000000002</v>
      </c>
      <c r="F127" s="653">
        <v>159848.9</v>
      </c>
      <c r="G127" s="650">
        <v>1</v>
      </c>
      <c r="H127" s="650">
        <v>545.01994612840531</v>
      </c>
      <c r="I127" s="653"/>
      <c r="J127" s="653"/>
      <c r="K127" s="650"/>
      <c r="L127" s="650"/>
      <c r="M127" s="653"/>
      <c r="N127" s="653"/>
      <c r="O127" s="666"/>
      <c r="P127" s="654"/>
    </row>
    <row r="128" spans="1:16" ht="14.4" customHeight="1" x14ac:dyDescent="0.3">
      <c r="A128" s="649" t="s">
        <v>6023</v>
      </c>
      <c r="B128" s="650" t="s">
        <v>1467</v>
      </c>
      <c r="C128" s="650" t="s">
        <v>6176</v>
      </c>
      <c r="D128" s="650" t="s">
        <v>1833</v>
      </c>
      <c r="E128" s="653"/>
      <c r="F128" s="653"/>
      <c r="G128" s="650"/>
      <c r="H128" s="650"/>
      <c r="I128" s="653"/>
      <c r="J128" s="653"/>
      <c r="K128" s="650"/>
      <c r="L128" s="650"/>
      <c r="M128" s="653">
        <v>30</v>
      </c>
      <c r="N128" s="653">
        <v>16493.98</v>
      </c>
      <c r="O128" s="666"/>
      <c r="P128" s="654">
        <v>549.79933333333327</v>
      </c>
    </row>
    <row r="129" spans="1:16" ht="14.4" customHeight="1" x14ac:dyDescent="0.3">
      <c r="A129" s="649" t="s">
        <v>6023</v>
      </c>
      <c r="B129" s="650" t="s">
        <v>1467</v>
      </c>
      <c r="C129" s="650" t="s">
        <v>6177</v>
      </c>
      <c r="D129" s="650" t="s">
        <v>1833</v>
      </c>
      <c r="E129" s="653">
        <v>2</v>
      </c>
      <c r="F129" s="653">
        <v>5297.7</v>
      </c>
      <c r="G129" s="650">
        <v>1</v>
      </c>
      <c r="H129" s="650">
        <v>2648.85</v>
      </c>
      <c r="I129" s="653"/>
      <c r="J129" s="653"/>
      <c r="K129" s="650"/>
      <c r="L129" s="650"/>
      <c r="M129" s="653">
        <v>10</v>
      </c>
      <c r="N129" s="653">
        <v>26720.9</v>
      </c>
      <c r="O129" s="666">
        <v>5.0438680937010405</v>
      </c>
      <c r="P129" s="654">
        <v>2672.09</v>
      </c>
    </row>
    <row r="130" spans="1:16" ht="14.4" customHeight="1" x14ac:dyDescent="0.3">
      <c r="A130" s="649" t="s">
        <v>6023</v>
      </c>
      <c r="B130" s="650" t="s">
        <v>1467</v>
      </c>
      <c r="C130" s="650" t="s">
        <v>6178</v>
      </c>
      <c r="D130" s="650" t="s">
        <v>6179</v>
      </c>
      <c r="E130" s="653"/>
      <c r="F130" s="653"/>
      <c r="G130" s="650"/>
      <c r="H130" s="650"/>
      <c r="I130" s="653">
        <v>0</v>
      </c>
      <c r="J130" s="653">
        <v>0</v>
      </c>
      <c r="K130" s="650"/>
      <c r="L130" s="650"/>
      <c r="M130" s="653">
        <v>0</v>
      </c>
      <c r="N130" s="653">
        <v>5.8207660913467407E-11</v>
      </c>
      <c r="O130" s="666"/>
      <c r="P130" s="654"/>
    </row>
    <row r="131" spans="1:16" ht="14.4" customHeight="1" x14ac:dyDescent="0.3">
      <c r="A131" s="649" t="s">
        <v>6023</v>
      </c>
      <c r="B131" s="650" t="s">
        <v>1467</v>
      </c>
      <c r="C131" s="650" t="s">
        <v>6178</v>
      </c>
      <c r="D131" s="650" t="s">
        <v>3274</v>
      </c>
      <c r="E131" s="653"/>
      <c r="F131" s="653"/>
      <c r="G131" s="650"/>
      <c r="H131" s="650"/>
      <c r="I131" s="653">
        <v>1</v>
      </c>
      <c r="J131" s="653">
        <v>72129.259999999995</v>
      </c>
      <c r="K131" s="650"/>
      <c r="L131" s="650">
        <v>72129.259999999995</v>
      </c>
      <c r="M131" s="653">
        <v>11</v>
      </c>
      <c r="N131" s="653">
        <v>768630.28</v>
      </c>
      <c r="O131" s="666"/>
      <c r="P131" s="654">
        <v>69875.48</v>
      </c>
    </row>
    <row r="132" spans="1:16" ht="14.4" customHeight="1" x14ac:dyDescent="0.3">
      <c r="A132" s="649" t="s">
        <v>6023</v>
      </c>
      <c r="B132" s="650" t="s">
        <v>1467</v>
      </c>
      <c r="C132" s="650" t="s">
        <v>6180</v>
      </c>
      <c r="D132" s="650" t="s">
        <v>6179</v>
      </c>
      <c r="E132" s="653">
        <v>0</v>
      </c>
      <c r="F132" s="653">
        <v>0</v>
      </c>
      <c r="G132" s="650"/>
      <c r="H132" s="650"/>
      <c r="I132" s="653">
        <v>0</v>
      </c>
      <c r="J132" s="653">
        <v>-4.6566128730773926E-10</v>
      </c>
      <c r="K132" s="650"/>
      <c r="L132" s="650"/>
      <c r="M132" s="653">
        <v>0</v>
      </c>
      <c r="N132" s="653">
        <v>-2.3283064365386963E-10</v>
      </c>
      <c r="O132" s="666"/>
      <c r="P132" s="654"/>
    </row>
    <row r="133" spans="1:16" ht="14.4" customHeight="1" x14ac:dyDescent="0.3">
      <c r="A133" s="649" t="s">
        <v>6023</v>
      </c>
      <c r="B133" s="650" t="s">
        <v>1467</v>
      </c>
      <c r="C133" s="650" t="s">
        <v>6180</v>
      </c>
      <c r="D133" s="650" t="s">
        <v>3266</v>
      </c>
      <c r="E133" s="653">
        <v>39</v>
      </c>
      <c r="F133" s="653">
        <v>3748797.1699999995</v>
      </c>
      <c r="G133" s="650">
        <v>1</v>
      </c>
      <c r="H133" s="650">
        <v>96123.004358974344</v>
      </c>
      <c r="I133" s="653">
        <v>54</v>
      </c>
      <c r="J133" s="653">
        <v>5301802.6199999992</v>
      </c>
      <c r="K133" s="650">
        <v>1.4142676649534496</v>
      </c>
      <c r="L133" s="650">
        <v>98181.529999999984</v>
      </c>
      <c r="M133" s="653">
        <v>38</v>
      </c>
      <c r="N133" s="653">
        <v>3566903.44</v>
      </c>
      <c r="O133" s="666">
        <v>0.95147944213796998</v>
      </c>
      <c r="P133" s="654">
        <v>93865.88</v>
      </c>
    </row>
    <row r="134" spans="1:16" ht="14.4" customHeight="1" x14ac:dyDescent="0.3">
      <c r="A134" s="649" t="s">
        <v>6023</v>
      </c>
      <c r="B134" s="650" t="s">
        <v>1467</v>
      </c>
      <c r="C134" s="650" t="s">
        <v>6181</v>
      </c>
      <c r="D134" s="650" t="s">
        <v>6182</v>
      </c>
      <c r="E134" s="653"/>
      <c r="F134" s="653"/>
      <c r="G134" s="650"/>
      <c r="H134" s="650"/>
      <c r="I134" s="653"/>
      <c r="J134" s="653"/>
      <c r="K134" s="650"/>
      <c r="L134" s="650"/>
      <c r="M134" s="653">
        <v>0</v>
      </c>
      <c r="N134" s="653">
        <v>0</v>
      </c>
      <c r="O134" s="666"/>
      <c r="P134" s="654"/>
    </row>
    <row r="135" spans="1:16" ht="14.4" customHeight="1" x14ac:dyDescent="0.3">
      <c r="A135" s="649" t="s">
        <v>6023</v>
      </c>
      <c r="B135" s="650" t="s">
        <v>1467</v>
      </c>
      <c r="C135" s="650" t="s">
        <v>6181</v>
      </c>
      <c r="D135" s="650" t="s">
        <v>3227</v>
      </c>
      <c r="E135" s="653"/>
      <c r="F135" s="653"/>
      <c r="G135" s="650"/>
      <c r="H135" s="650"/>
      <c r="I135" s="653">
        <v>18</v>
      </c>
      <c r="J135" s="653">
        <v>93329.280000000013</v>
      </c>
      <c r="K135" s="650"/>
      <c r="L135" s="650">
        <v>5184.9600000000009</v>
      </c>
      <c r="M135" s="653">
        <v>37.369999999999997</v>
      </c>
      <c r="N135" s="653">
        <v>216393.22</v>
      </c>
      <c r="O135" s="666"/>
      <c r="P135" s="654">
        <v>5790.5598073320853</v>
      </c>
    </row>
    <row r="136" spans="1:16" ht="14.4" customHeight="1" x14ac:dyDescent="0.3">
      <c r="A136" s="649" t="s">
        <v>6023</v>
      </c>
      <c r="B136" s="650" t="s">
        <v>1467</v>
      </c>
      <c r="C136" s="650" t="s">
        <v>6183</v>
      </c>
      <c r="D136" s="650" t="s">
        <v>6182</v>
      </c>
      <c r="E136" s="653"/>
      <c r="F136" s="653"/>
      <c r="G136" s="650"/>
      <c r="H136" s="650"/>
      <c r="I136" s="653"/>
      <c r="J136" s="653"/>
      <c r="K136" s="650"/>
      <c r="L136" s="650"/>
      <c r="M136" s="653">
        <v>0</v>
      </c>
      <c r="N136" s="653">
        <v>0</v>
      </c>
      <c r="O136" s="666"/>
      <c r="P136" s="654"/>
    </row>
    <row r="137" spans="1:16" ht="14.4" customHeight="1" x14ac:dyDescent="0.3">
      <c r="A137" s="649" t="s">
        <v>6023</v>
      </c>
      <c r="B137" s="650" t="s">
        <v>1467</v>
      </c>
      <c r="C137" s="650" t="s">
        <v>6183</v>
      </c>
      <c r="D137" s="650" t="s">
        <v>3227</v>
      </c>
      <c r="E137" s="653"/>
      <c r="F137" s="653"/>
      <c r="G137" s="650"/>
      <c r="H137" s="650"/>
      <c r="I137" s="653">
        <v>18</v>
      </c>
      <c r="J137" s="653">
        <v>452179.62</v>
      </c>
      <c r="K137" s="650"/>
      <c r="L137" s="650">
        <v>25121.09</v>
      </c>
      <c r="M137" s="653">
        <v>23</v>
      </c>
      <c r="N137" s="653">
        <v>608488.23</v>
      </c>
      <c r="O137" s="666"/>
      <c r="P137" s="654">
        <v>26456.01</v>
      </c>
    </row>
    <row r="138" spans="1:16" ht="14.4" customHeight="1" x14ac:dyDescent="0.3">
      <c r="A138" s="649" t="s">
        <v>6023</v>
      </c>
      <c r="B138" s="650" t="s">
        <v>1467</v>
      </c>
      <c r="C138" s="650" t="s">
        <v>6184</v>
      </c>
      <c r="D138" s="650" t="s">
        <v>1461</v>
      </c>
      <c r="E138" s="653"/>
      <c r="F138" s="653"/>
      <c r="G138" s="650"/>
      <c r="H138" s="650"/>
      <c r="I138" s="653">
        <v>0.8</v>
      </c>
      <c r="J138" s="653">
        <v>7143.1900000000005</v>
      </c>
      <c r="K138" s="650"/>
      <c r="L138" s="650">
        <v>8928.9874999999993</v>
      </c>
      <c r="M138" s="653"/>
      <c r="N138" s="653"/>
      <c r="O138" s="666"/>
      <c r="P138" s="654"/>
    </row>
    <row r="139" spans="1:16" ht="14.4" customHeight="1" x14ac:dyDescent="0.3">
      <c r="A139" s="649" t="s">
        <v>6023</v>
      </c>
      <c r="B139" s="650" t="s">
        <v>1467</v>
      </c>
      <c r="C139" s="650" t="s">
        <v>6185</v>
      </c>
      <c r="D139" s="650" t="s">
        <v>1464</v>
      </c>
      <c r="E139" s="653">
        <v>16.399999999999999</v>
      </c>
      <c r="F139" s="653">
        <v>233839.28</v>
      </c>
      <c r="G139" s="650">
        <v>1</v>
      </c>
      <c r="H139" s="650">
        <v>14258.49268292683</v>
      </c>
      <c r="I139" s="653">
        <v>22.800000000000004</v>
      </c>
      <c r="J139" s="653">
        <v>247871.05999999997</v>
      </c>
      <c r="K139" s="650">
        <v>1.0600060862315346</v>
      </c>
      <c r="L139" s="650">
        <v>10871.537719298241</v>
      </c>
      <c r="M139" s="653">
        <v>29.4</v>
      </c>
      <c r="N139" s="653">
        <v>276609.90000000002</v>
      </c>
      <c r="O139" s="666">
        <v>1.1829060541069063</v>
      </c>
      <c r="P139" s="654">
        <v>9408.5000000000018</v>
      </c>
    </row>
    <row r="140" spans="1:16" ht="14.4" customHeight="1" x14ac:dyDescent="0.3">
      <c r="A140" s="649" t="s">
        <v>6023</v>
      </c>
      <c r="B140" s="650" t="s">
        <v>1467</v>
      </c>
      <c r="C140" s="650" t="s">
        <v>6186</v>
      </c>
      <c r="D140" s="650" t="s">
        <v>3475</v>
      </c>
      <c r="E140" s="653"/>
      <c r="F140" s="653"/>
      <c r="G140" s="650"/>
      <c r="H140" s="650"/>
      <c r="I140" s="653"/>
      <c r="J140" s="653"/>
      <c r="K140" s="650"/>
      <c r="L140" s="650"/>
      <c r="M140" s="653">
        <v>226.41</v>
      </c>
      <c r="N140" s="653">
        <v>168045.71</v>
      </c>
      <c r="O140" s="666"/>
      <c r="P140" s="654">
        <v>742.21858575151271</v>
      </c>
    </row>
    <row r="141" spans="1:16" ht="14.4" customHeight="1" x14ac:dyDescent="0.3">
      <c r="A141" s="649" t="s">
        <v>6023</v>
      </c>
      <c r="B141" s="650" t="s">
        <v>1467</v>
      </c>
      <c r="C141" s="650" t="s">
        <v>6187</v>
      </c>
      <c r="D141" s="650" t="s">
        <v>3104</v>
      </c>
      <c r="E141" s="653"/>
      <c r="F141" s="653"/>
      <c r="G141" s="650"/>
      <c r="H141" s="650"/>
      <c r="I141" s="653">
        <v>11</v>
      </c>
      <c r="J141" s="653">
        <v>214491.97</v>
      </c>
      <c r="K141" s="650"/>
      <c r="L141" s="650">
        <v>19499.27</v>
      </c>
      <c r="M141" s="653">
        <v>10</v>
      </c>
      <c r="N141" s="653">
        <v>194992.7</v>
      </c>
      <c r="O141" s="666"/>
      <c r="P141" s="654">
        <v>19499.27</v>
      </c>
    </row>
    <row r="142" spans="1:16" ht="14.4" customHeight="1" x14ac:dyDescent="0.3">
      <c r="A142" s="649" t="s">
        <v>6023</v>
      </c>
      <c r="B142" s="650" t="s">
        <v>1467</v>
      </c>
      <c r="C142" s="650" t="s">
        <v>6188</v>
      </c>
      <c r="D142" s="650" t="s">
        <v>2101</v>
      </c>
      <c r="E142" s="653">
        <v>4.3</v>
      </c>
      <c r="F142" s="653">
        <v>7002.49</v>
      </c>
      <c r="G142" s="650">
        <v>1</v>
      </c>
      <c r="H142" s="650">
        <v>1628.4860465116278</v>
      </c>
      <c r="I142" s="653">
        <v>2</v>
      </c>
      <c r="J142" s="653">
        <v>3285.55</v>
      </c>
      <c r="K142" s="650">
        <v>0.46919738550144308</v>
      </c>
      <c r="L142" s="650">
        <v>1642.7750000000001</v>
      </c>
      <c r="M142" s="653">
        <v>11.469999999999999</v>
      </c>
      <c r="N142" s="653">
        <v>18842.62</v>
      </c>
      <c r="O142" s="666">
        <v>2.6908456848920883</v>
      </c>
      <c r="P142" s="654">
        <v>1642.7741935483871</v>
      </c>
    </row>
    <row r="143" spans="1:16" ht="14.4" customHeight="1" x14ac:dyDescent="0.3">
      <c r="A143" s="649" t="s">
        <v>6023</v>
      </c>
      <c r="B143" s="650" t="s">
        <v>1467</v>
      </c>
      <c r="C143" s="650" t="s">
        <v>6189</v>
      </c>
      <c r="D143" s="650" t="s">
        <v>1669</v>
      </c>
      <c r="E143" s="653">
        <v>13.28</v>
      </c>
      <c r="F143" s="653">
        <v>860.21999999999991</v>
      </c>
      <c r="G143" s="650">
        <v>1</v>
      </c>
      <c r="H143" s="650">
        <v>64.775602409638552</v>
      </c>
      <c r="I143" s="653"/>
      <c r="J143" s="653"/>
      <c r="K143" s="650"/>
      <c r="L143" s="650"/>
      <c r="M143" s="653">
        <v>69.36</v>
      </c>
      <c r="N143" s="653">
        <v>4532.3899999999994</v>
      </c>
      <c r="O143" s="666">
        <v>5.2688730789797953</v>
      </c>
      <c r="P143" s="654">
        <v>65.34587658592848</v>
      </c>
    </row>
    <row r="144" spans="1:16" ht="14.4" customHeight="1" x14ac:dyDescent="0.3">
      <c r="A144" s="649" t="s">
        <v>6023</v>
      </c>
      <c r="B144" s="650" t="s">
        <v>1467</v>
      </c>
      <c r="C144" s="650" t="s">
        <v>6190</v>
      </c>
      <c r="D144" s="650" t="s">
        <v>1669</v>
      </c>
      <c r="E144" s="653">
        <v>9</v>
      </c>
      <c r="F144" s="653">
        <v>1004.74</v>
      </c>
      <c r="G144" s="650">
        <v>1</v>
      </c>
      <c r="H144" s="650">
        <v>111.63777777777779</v>
      </c>
      <c r="I144" s="653"/>
      <c r="J144" s="653"/>
      <c r="K144" s="650"/>
      <c r="L144" s="650"/>
      <c r="M144" s="653">
        <v>68.17</v>
      </c>
      <c r="N144" s="653">
        <v>7676.95</v>
      </c>
      <c r="O144" s="666">
        <v>7.6407329259310863</v>
      </c>
      <c r="P144" s="654">
        <v>112.61478656300424</v>
      </c>
    </row>
    <row r="145" spans="1:16" ht="14.4" customHeight="1" x14ac:dyDescent="0.3">
      <c r="A145" s="649" t="s">
        <v>6023</v>
      </c>
      <c r="B145" s="650" t="s">
        <v>1467</v>
      </c>
      <c r="C145" s="650" t="s">
        <v>6191</v>
      </c>
      <c r="D145" s="650" t="s">
        <v>1669</v>
      </c>
      <c r="E145" s="653">
        <v>98.960000000000008</v>
      </c>
      <c r="F145" s="653">
        <v>55672.270000000004</v>
      </c>
      <c r="G145" s="650">
        <v>1</v>
      </c>
      <c r="H145" s="650">
        <v>562.57346402586904</v>
      </c>
      <c r="I145" s="653"/>
      <c r="J145" s="653"/>
      <c r="K145" s="650"/>
      <c r="L145" s="650"/>
      <c r="M145" s="653">
        <v>212.55</v>
      </c>
      <c r="N145" s="653">
        <v>120622.92</v>
      </c>
      <c r="O145" s="666">
        <v>2.1666607091825067</v>
      </c>
      <c r="P145" s="654">
        <v>567.50374029640079</v>
      </c>
    </row>
    <row r="146" spans="1:16" ht="14.4" customHeight="1" x14ac:dyDescent="0.3">
      <c r="A146" s="649" t="s">
        <v>6023</v>
      </c>
      <c r="B146" s="650" t="s">
        <v>1467</v>
      </c>
      <c r="C146" s="650" t="s">
        <v>6192</v>
      </c>
      <c r="D146" s="650" t="s">
        <v>1575</v>
      </c>
      <c r="E146" s="653"/>
      <c r="F146" s="653"/>
      <c r="G146" s="650"/>
      <c r="H146" s="650"/>
      <c r="I146" s="653">
        <v>12.58</v>
      </c>
      <c r="J146" s="653">
        <v>2015.18</v>
      </c>
      <c r="K146" s="650"/>
      <c r="L146" s="650">
        <v>160.18918918918919</v>
      </c>
      <c r="M146" s="653">
        <v>28.740000000000002</v>
      </c>
      <c r="N146" s="653">
        <v>4603.82</v>
      </c>
      <c r="O146" s="666"/>
      <c r="P146" s="654">
        <v>160.1885873347251</v>
      </c>
    </row>
    <row r="147" spans="1:16" ht="14.4" customHeight="1" x14ac:dyDescent="0.3">
      <c r="A147" s="649" t="s">
        <v>6023</v>
      </c>
      <c r="B147" s="650" t="s">
        <v>1467</v>
      </c>
      <c r="C147" s="650" t="s">
        <v>6193</v>
      </c>
      <c r="D147" s="650" t="s">
        <v>3110</v>
      </c>
      <c r="E147" s="653"/>
      <c r="F147" s="653"/>
      <c r="G147" s="650"/>
      <c r="H147" s="650"/>
      <c r="I147" s="653"/>
      <c r="J147" s="653"/>
      <c r="K147" s="650"/>
      <c r="L147" s="650"/>
      <c r="M147" s="653">
        <v>7.0000000000000007E-2</v>
      </c>
      <c r="N147" s="653">
        <v>36.159999999999997</v>
      </c>
      <c r="O147" s="666"/>
      <c r="P147" s="654">
        <v>516.57142857142844</v>
      </c>
    </row>
    <row r="148" spans="1:16" ht="14.4" customHeight="1" x14ac:dyDescent="0.3">
      <c r="A148" s="649" t="s">
        <v>6023</v>
      </c>
      <c r="B148" s="650" t="s">
        <v>1467</v>
      </c>
      <c r="C148" s="650" t="s">
        <v>6194</v>
      </c>
      <c r="D148" s="650" t="s">
        <v>2056</v>
      </c>
      <c r="E148" s="653">
        <v>24.839999999999996</v>
      </c>
      <c r="F148" s="653">
        <v>16612.379999999997</v>
      </c>
      <c r="G148" s="650">
        <v>1</v>
      </c>
      <c r="H148" s="650">
        <v>668.77536231884062</v>
      </c>
      <c r="I148" s="653">
        <v>4.08</v>
      </c>
      <c r="J148" s="653">
        <v>2752.55</v>
      </c>
      <c r="K148" s="650">
        <v>0.1656926942436906</v>
      </c>
      <c r="L148" s="650">
        <v>674.64460784313724</v>
      </c>
      <c r="M148" s="653">
        <v>21.72</v>
      </c>
      <c r="N148" s="653">
        <v>15607.5</v>
      </c>
      <c r="O148" s="666">
        <v>0.93951017253397784</v>
      </c>
      <c r="P148" s="654">
        <v>718.57734806629833</v>
      </c>
    </row>
    <row r="149" spans="1:16" ht="14.4" customHeight="1" x14ac:dyDescent="0.3">
      <c r="A149" s="649" t="s">
        <v>6023</v>
      </c>
      <c r="B149" s="650" t="s">
        <v>1467</v>
      </c>
      <c r="C149" s="650" t="s">
        <v>6195</v>
      </c>
      <c r="D149" s="650" t="s">
        <v>2089</v>
      </c>
      <c r="E149" s="653">
        <v>7.89</v>
      </c>
      <c r="F149" s="653">
        <v>6595.87</v>
      </c>
      <c r="G149" s="650">
        <v>1</v>
      </c>
      <c r="H149" s="650">
        <v>835.97845373891005</v>
      </c>
      <c r="I149" s="653">
        <v>0.3</v>
      </c>
      <c r="J149" s="653">
        <v>252.99</v>
      </c>
      <c r="K149" s="650">
        <v>3.8355819626523874E-2</v>
      </c>
      <c r="L149" s="650">
        <v>843.30000000000007</v>
      </c>
      <c r="M149" s="653">
        <v>7.6700000000000008</v>
      </c>
      <c r="N149" s="653">
        <v>6641.47</v>
      </c>
      <c r="O149" s="666">
        <v>1.0069134170321732</v>
      </c>
      <c r="P149" s="654">
        <v>865.90221642764004</v>
      </c>
    </row>
    <row r="150" spans="1:16" ht="14.4" customHeight="1" x14ac:dyDescent="0.3">
      <c r="A150" s="649" t="s">
        <v>6023</v>
      </c>
      <c r="B150" s="650" t="s">
        <v>1467</v>
      </c>
      <c r="C150" s="650" t="s">
        <v>6196</v>
      </c>
      <c r="D150" s="650" t="s">
        <v>2092</v>
      </c>
      <c r="E150" s="653">
        <v>30.919999999999998</v>
      </c>
      <c r="F150" s="653">
        <v>10339.299999999999</v>
      </c>
      <c r="G150" s="650">
        <v>1</v>
      </c>
      <c r="H150" s="650">
        <v>334.38874514877102</v>
      </c>
      <c r="I150" s="653">
        <v>24.229999999999997</v>
      </c>
      <c r="J150" s="653">
        <v>8173.17</v>
      </c>
      <c r="K150" s="650">
        <v>0.79049548808913572</v>
      </c>
      <c r="L150" s="650">
        <v>337.31613702022293</v>
      </c>
      <c r="M150" s="653">
        <v>100.65</v>
      </c>
      <c r="N150" s="653">
        <v>36163.47</v>
      </c>
      <c r="O150" s="666">
        <v>3.4976710222162044</v>
      </c>
      <c r="P150" s="654">
        <v>359.29925484351713</v>
      </c>
    </row>
    <row r="151" spans="1:16" ht="14.4" customHeight="1" x14ac:dyDescent="0.3">
      <c r="A151" s="649" t="s">
        <v>6023</v>
      </c>
      <c r="B151" s="650" t="s">
        <v>1467</v>
      </c>
      <c r="C151" s="650" t="s">
        <v>6197</v>
      </c>
      <c r="D151" s="650" t="s">
        <v>6198</v>
      </c>
      <c r="E151" s="653"/>
      <c r="F151" s="653"/>
      <c r="G151" s="650"/>
      <c r="H151" s="650"/>
      <c r="I151" s="653">
        <v>95.36</v>
      </c>
      <c r="J151" s="653">
        <v>15727.34</v>
      </c>
      <c r="K151" s="650"/>
      <c r="L151" s="650">
        <v>164.92596476510067</v>
      </c>
      <c r="M151" s="653"/>
      <c r="N151" s="653"/>
      <c r="O151" s="666"/>
      <c r="P151" s="654"/>
    </row>
    <row r="152" spans="1:16" ht="14.4" customHeight="1" x14ac:dyDescent="0.3">
      <c r="A152" s="649" t="s">
        <v>6023</v>
      </c>
      <c r="B152" s="650" t="s">
        <v>1467</v>
      </c>
      <c r="C152" s="650" t="s">
        <v>6199</v>
      </c>
      <c r="D152" s="650" t="s">
        <v>6198</v>
      </c>
      <c r="E152" s="653"/>
      <c r="F152" s="653"/>
      <c r="G152" s="650"/>
      <c r="H152" s="650"/>
      <c r="I152" s="653">
        <v>137.26000000000002</v>
      </c>
      <c r="J152" s="653">
        <v>67912.960000000006</v>
      </c>
      <c r="K152" s="650"/>
      <c r="L152" s="650">
        <v>494.77604546116856</v>
      </c>
      <c r="M152" s="653"/>
      <c r="N152" s="653"/>
      <c r="O152" s="666"/>
      <c r="P152" s="654"/>
    </row>
    <row r="153" spans="1:16" ht="14.4" customHeight="1" x14ac:dyDescent="0.3">
      <c r="A153" s="649" t="s">
        <v>6023</v>
      </c>
      <c r="B153" s="650" t="s">
        <v>1467</v>
      </c>
      <c r="C153" s="650" t="s">
        <v>6200</v>
      </c>
      <c r="D153" s="650" t="s">
        <v>6198</v>
      </c>
      <c r="E153" s="653"/>
      <c r="F153" s="653"/>
      <c r="G153" s="650"/>
      <c r="H153" s="650"/>
      <c r="I153" s="653">
        <v>56.550000000000004</v>
      </c>
      <c r="J153" s="653">
        <v>83938.87999999999</v>
      </c>
      <c r="K153" s="650"/>
      <c r="L153" s="650">
        <v>1484.33032714412</v>
      </c>
      <c r="M153" s="653"/>
      <c r="N153" s="653"/>
      <c r="O153" s="666"/>
      <c r="P153" s="654"/>
    </row>
    <row r="154" spans="1:16" ht="14.4" customHeight="1" x14ac:dyDescent="0.3">
      <c r="A154" s="649" t="s">
        <v>6023</v>
      </c>
      <c r="B154" s="650" t="s">
        <v>1467</v>
      </c>
      <c r="C154" s="650" t="s">
        <v>6201</v>
      </c>
      <c r="D154" s="650" t="s">
        <v>6198</v>
      </c>
      <c r="E154" s="653"/>
      <c r="F154" s="653"/>
      <c r="G154" s="650"/>
      <c r="H154" s="650"/>
      <c r="I154" s="653">
        <v>26.610000000000003</v>
      </c>
      <c r="J154" s="653">
        <v>52664.229999999996</v>
      </c>
      <c r="K154" s="650"/>
      <c r="L154" s="650">
        <v>1979.1142427658772</v>
      </c>
      <c r="M154" s="653"/>
      <c r="N154" s="653"/>
      <c r="O154" s="666"/>
      <c r="P154" s="654"/>
    </row>
    <row r="155" spans="1:16" ht="14.4" customHeight="1" x14ac:dyDescent="0.3">
      <c r="A155" s="649" t="s">
        <v>6023</v>
      </c>
      <c r="B155" s="650" t="s">
        <v>1467</v>
      </c>
      <c r="C155" s="650" t="s">
        <v>6202</v>
      </c>
      <c r="D155" s="650" t="s">
        <v>2071</v>
      </c>
      <c r="E155" s="653">
        <v>93.300000000000011</v>
      </c>
      <c r="F155" s="653">
        <v>20716.730000000003</v>
      </c>
      <c r="G155" s="650">
        <v>1</v>
      </c>
      <c r="H155" s="650">
        <v>222.04426580921759</v>
      </c>
      <c r="I155" s="653">
        <v>103.48</v>
      </c>
      <c r="J155" s="653">
        <v>24934.01</v>
      </c>
      <c r="K155" s="650">
        <v>1.2035688064670436</v>
      </c>
      <c r="L155" s="650">
        <v>240.95487050637803</v>
      </c>
      <c r="M155" s="653">
        <v>124.11999999999999</v>
      </c>
      <c r="N155" s="653">
        <v>28599.02</v>
      </c>
      <c r="O155" s="666">
        <v>1.3804794482526921</v>
      </c>
      <c r="P155" s="654">
        <v>230.41427650660654</v>
      </c>
    </row>
    <row r="156" spans="1:16" ht="14.4" customHeight="1" x14ac:dyDescent="0.3">
      <c r="A156" s="649" t="s">
        <v>6023</v>
      </c>
      <c r="B156" s="650" t="s">
        <v>1467</v>
      </c>
      <c r="C156" s="650" t="s">
        <v>6203</v>
      </c>
      <c r="D156" s="650" t="s">
        <v>2071</v>
      </c>
      <c r="E156" s="653"/>
      <c r="F156" s="653"/>
      <c r="G156" s="650"/>
      <c r="H156" s="650"/>
      <c r="I156" s="653">
        <v>5.62</v>
      </c>
      <c r="J156" s="653">
        <v>4542.9299999999994</v>
      </c>
      <c r="K156" s="650"/>
      <c r="L156" s="650">
        <v>808.35053380782904</v>
      </c>
      <c r="M156" s="653">
        <v>34.620000000000005</v>
      </c>
      <c r="N156" s="653">
        <v>26059.45</v>
      </c>
      <c r="O156" s="666"/>
      <c r="P156" s="654">
        <v>752.7281917966493</v>
      </c>
    </row>
    <row r="157" spans="1:16" ht="14.4" customHeight="1" x14ac:dyDescent="0.3">
      <c r="A157" s="649" t="s">
        <v>6023</v>
      </c>
      <c r="B157" s="650" t="s">
        <v>1467</v>
      </c>
      <c r="C157" s="650" t="s">
        <v>6204</v>
      </c>
      <c r="D157" s="650" t="s">
        <v>6205</v>
      </c>
      <c r="E157" s="653">
        <v>5.7100000000000009</v>
      </c>
      <c r="F157" s="653">
        <v>1909.37</v>
      </c>
      <c r="G157" s="650">
        <v>1</v>
      </c>
      <c r="H157" s="650">
        <v>334.3905429071803</v>
      </c>
      <c r="I157" s="653">
        <v>44.19</v>
      </c>
      <c r="J157" s="653">
        <v>14906.07</v>
      </c>
      <c r="K157" s="650">
        <v>7.8068001487401606</v>
      </c>
      <c r="L157" s="650">
        <v>337.31771894093686</v>
      </c>
      <c r="M157" s="653"/>
      <c r="N157" s="653"/>
      <c r="O157" s="666"/>
      <c r="P157" s="654"/>
    </row>
    <row r="158" spans="1:16" ht="14.4" customHeight="1" x14ac:dyDescent="0.3">
      <c r="A158" s="649" t="s">
        <v>6023</v>
      </c>
      <c r="B158" s="650" t="s">
        <v>1467</v>
      </c>
      <c r="C158" s="650" t="s">
        <v>6206</v>
      </c>
      <c r="D158" s="650" t="s">
        <v>1599</v>
      </c>
      <c r="E158" s="653"/>
      <c r="F158" s="653"/>
      <c r="G158" s="650"/>
      <c r="H158" s="650"/>
      <c r="I158" s="653">
        <v>157.66</v>
      </c>
      <c r="J158" s="653">
        <v>26002.629999999997</v>
      </c>
      <c r="K158" s="650"/>
      <c r="L158" s="650">
        <v>164.9285170620322</v>
      </c>
      <c r="M158" s="653">
        <v>30.62</v>
      </c>
      <c r="N158" s="653">
        <v>5050.0199999999995</v>
      </c>
      <c r="O158" s="666"/>
      <c r="P158" s="654">
        <v>164.9255388634879</v>
      </c>
    </row>
    <row r="159" spans="1:16" ht="14.4" customHeight="1" x14ac:dyDescent="0.3">
      <c r="A159" s="649" t="s">
        <v>6023</v>
      </c>
      <c r="B159" s="650" t="s">
        <v>1467</v>
      </c>
      <c r="C159" s="650" t="s">
        <v>6207</v>
      </c>
      <c r="D159" s="650" t="s">
        <v>1602</v>
      </c>
      <c r="E159" s="653"/>
      <c r="F159" s="653"/>
      <c r="G159" s="650"/>
      <c r="H159" s="650"/>
      <c r="I159" s="653">
        <v>18.71</v>
      </c>
      <c r="J159" s="653">
        <v>27771.84</v>
      </c>
      <c r="K159" s="650"/>
      <c r="L159" s="650">
        <v>1484.3313735970069</v>
      </c>
      <c r="M159" s="653">
        <v>14.200000000000001</v>
      </c>
      <c r="N159" s="653">
        <v>21077.51</v>
      </c>
      <c r="O159" s="666"/>
      <c r="P159" s="654">
        <v>1484.3316901408448</v>
      </c>
    </row>
    <row r="160" spans="1:16" ht="14.4" customHeight="1" x14ac:dyDescent="0.3">
      <c r="A160" s="649" t="s">
        <v>6023</v>
      </c>
      <c r="B160" s="650" t="s">
        <v>1467</v>
      </c>
      <c r="C160" s="650" t="s">
        <v>6208</v>
      </c>
      <c r="D160" s="650" t="s">
        <v>1618</v>
      </c>
      <c r="E160" s="653">
        <v>240.32</v>
      </c>
      <c r="F160" s="653">
        <v>117871.57</v>
      </c>
      <c r="G160" s="650">
        <v>1</v>
      </c>
      <c r="H160" s="650">
        <v>490.4775715712384</v>
      </c>
      <c r="I160" s="653">
        <v>63.84</v>
      </c>
      <c r="J160" s="653">
        <v>31586.53</v>
      </c>
      <c r="K160" s="650">
        <v>0.26797411793191517</v>
      </c>
      <c r="L160" s="650">
        <v>494.77647243107765</v>
      </c>
      <c r="M160" s="653">
        <v>50.129999999999995</v>
      </c>
      <c r="N160" s="653">
        <v>24803.170000000002</v>
      </c>
      <c r="O160" s="666">
        <v>0.21042538077672165</v>
      </c>
      <c r="P160" s="654">
        <v>494.77697985238387</v>
      </c>
    </row>
    <row r="161" spans="1:16" ht="14.4" customHeight="1" x14ac:dyDescent="0.3">
      <c r="A161" s="649" t="s">
        <v>6023</v>
      </c>
      <c r="B161" s="650" t="s">
        <v>1467</v>
      </c>
      <c r="C161" s="650" t="s">
        <v>6209</v>
      </c>
      <c r="D161" s="650" t="s">
        <v>6210</v>
      </c>
      <c r="E161" s="653">
        <v>21.34</v>
      </c>
      <c r="F161" s="653">
        <v>47918.3</v>
      </c>
      <c r="G161" s="650">
        <v>1</v>
      </c>
      <c r="H161" s="650">
        <v>2245.4686035613872</v>
      </c>
      <c r="I161" s="653">
        <v>7</v>
      </c>
      <c r="J161" s="653">
        <v>15856.19</v>
      </c>
      <c r="K161" s="650">
        <v>0.3309005119129852</v>
      </c>
      <c r="L161" s="650">
        <v>2265.17</v>
      </c>
      <c r="M161" s="653">
        <v>12.69</v>
      </c>
      <c r="N161" s="653">
        <v>28745</v>
      </c>
      <c r="O161" s="666">
        <v>0.59987520425390717</v>
      </c>
      <c r="P161" s="654">
        <v>2265.1694247438927</v>
      </c>
    </row>
    <row r="162" spans="1:16" ht="14.4" customHeight="1" x14ac:dyDescent="0.3">
      <c r="A162" s="649" t="s">
        <v>6023</v>
      </c>
      <c r="B162" s="650" t="s">
        <v>1467</v>
      </c>
      <c r="C162" s="650" t="s">
        <v>6211</v>
      </c>
      <c r="D162" s="650" t="s">
        <v>6212</v>
      </c>
      <c r="E162" s="653">
        <v>44</v>
      </c>
      <c r="F162" s="653">
        <v>395203.60000000003</v>
      </c>
      <c r="G162" s="650">
        <v>1</v>
      </c>
      <c r="H162" s="650">
        <v>8981.9000000000015</v>
      </c>
      <c r="I162" s="653">
        <v>23.77</v>
      </c>
      <c r="J162" s="653">
        <v>215372.59000000003</v>
      </c>
      <c r="K162" s="650">
        <v>0.54496616427583155</v>
      </c>
      <c r="L162" s="650">
        <v>9060.6895246108561</v>
      </c>
      <c r="M162" s="653">
        <v>15</v>
      </c>
      <c r="N162" s="653">
        <v>135910.35</v>
      </c>
      <c r="O162" s="666">
        <v>0.34389957480144412</v>
      </c>
      <c r="P162" s="654">
        <v>9060.69</v>
      </c>
    </row>
    <row r="163" spans="1:16" ht="14.4" customHeight="1" x14ac:dyDescent="0.3">
      <c r="A163" s="649" t="s">
        <v>6023</v>
      </c>
      <c r="B163" s="650" t="s">
        <v>1467</v>
      </c>
      <c r="C163" s="650" t="s">
        <v>6213</v>
      </c>
      <c r="D163" s="650" t="s">
        <v>6214</v>
      </c>
      <c r="E163" s="653">
        <v>0</v>
      </c>
      <c r="F163" s="653">
        <v>5.8207660913467407E-11</v>
      </c>
      <c r="G163" s="650">
        <v>1</v>
      </c>
      <c r="H163" s="650"/>
      <c r="I163" s="653">
        <v>0</v>
      </c>
      <c r="J163" s="653">
        <v>-2.9103830456733704E-11</v>
      </c>
      <c r="K163" s="650">
        <v>-0.5</v>
      </c>
      <c r="L163" s="650"/>
      <c r="M163" s="653">
        <v>0</v>
      </c>
      <c r="N163" s="653">
        <v>0</v>
      </c>
      <c r="O163" s="666">
        <v>0</v>
      </c>
      <c r="P163" s="654"/>
    </row>
    <row r="164" spans="1:16" ht="14.4" customHeight="1" x14ac:dyDescent="0.3">
      <c r="A164" s="649" t="s">
        <v>6023</v>
      </c>
      <c r="B164" s="650" t="s">
        <v>1467</v>
      </c>
      <c r="C164" s="650" t="s">
        <v>6213</v>
      </c>
      <c r="D164" s="650" t="s">
        <v>6215</v>
      </c>
      <c r="E164" s="653">
        <v>109</v>
      </c>
      <c r="F164" s="653">
        <v>1994605.4699999997</v>
      </c>
      <c r="G164" s="650">
        <v>1</v>
      </c>
      <c r="H164" s="650">
        <v>18299.132752293575</v>
      </c>
      <c r="I164" s="653">
        <v>26</v>
      </c>
      <c r="J164" s="653">
        <v>470059.19999999995</v>
      </c>
      <c r="K164" s="650">
        <v>0.23566525163495117</v>
      </c>
      <c r="L164" s="650">
        <v>18079.199999999997</v>
      </c>
      <c r="M164" s="653">
        <v>8</v>
      </c>
      <c r="N164" s="653">
        <v>144633.60000000001</v>
      </c>
      <c r="O164" s="666">
        <v>7.2512385118446515E-2</v>
      </c>
      <c r="P164" s="654">
        <v>18079.2</v>
      </c>
    </row>
    <row r="165" spans="1:16" ht="14.4" customHeight="1" x14ac:dyDescent="0.3">
      <c r="A165" s="649" t="s">
        <v>6023</v>
      </c>
      <c r="B165" s="650" t="s">
        <v>1467</v>
      </c>
      <c r="C165" s="650" t="s">
        <v>6216</v>
      </c>
      <c r="D165" s="650" t="s">
        <v>6214</v>
      </c>
      <c r="E165" s="653"/>
      <c r="F165" s="653"/>
      <c r="G165" s="650"/>
      <c r="H165" s="650"/>
      <c r="I165" s="653">
        <v>0</v>
      </c>
      <c r="J165" s="653">
        <v>4.6566128730773926E-10</v>
      </c>
      <c r="K165" s="650"/>
      <c r="L165" s="650"/>
      <c r="M165" s="653">
        <v>0</v>
      </c>
      <c r="N165" s="653">
        <v>0</v>
      </c>
      <c r="O165" s="666"/>
      <c r="P165" s="654"/>
    </row>
    <row r="166" spans="1:16" ht="14.4" customHeight="1" x14ac:dyDescent="0.3">
      <c r="A166" s="649" t="s">
        <v>6023</v>
      </c>
      <c r="B166" s="650" t="s">
        <v>1467</v>
      </c>
      <c r="C166" s="650" t="s">
        <v>6216</v>
      </c>
      <c r="D166" s="650" t="s">
        <v>3231</v>
      </c>
      <c r="E166" s="653"/>
      <c r="F166" s="653"/>
      <c r="G166" s="650"/>
      <c r="H166" s="650"/>
      <c r="I166" s="653">
        <v>75</v>
      </c>
      <c r="J166" s="653">
        <v>5853905.25</v>
      </c>
      <c r="K166" s="650"/>
      <c r="L166" s="650">
        <v>78052.070000000007</v>
      </c>
      <c r="M166" s="653">
        <v>33</v>
      </c>
      <c r="N166" s="653">
        <v>2596173.0300000003</v>
      </c>
      <c r="O166" s="666"/>
      <c r="P166" s="654">
        <v>78671.91</v>
      </c>
    </row>
    <row r="167" spans="1:16" ht="14.4" customHeight="1" x14ac:dyDescent="0.3">
      <c r="A167" s="649" t="s">
        <v>6023</v>
      </c>
      <c r="B167" s="650" t="s">
        <v>1467</v>
      </c>
      <c r="C167" s="650" t="s">
        <v>6217</v>
      </c>
      <c r="D167" s="650" t="s">
        <v>3116</v>
      </c>
      <c r="E167" s="653"/>
      <c r="F167" s="653"/>
      <c r="G167" s="650"/>
      <c r="H167" s="650"/>
      <c r="I167" s="653">
        <v>7</v>
      </c>
      <c r="J167" s="653">
        <v>49116.83</v>
      </c>
      <c r="K167" s="650"/>
      <c r="L167" s="650">
        <v>7016.6900000000005</v>
      </c>
      <c r="M167" s="653">
        <v>37</v>
      </c>
      <c r="N167" s="653">
        <v>259617.53</v>
      </c>
      <c r="O167" s="666"/>
      <c r="P167" s="654">
        <v>7016.69</v>
      </c>
    </row>
    <row r="168" spans="1:16" ht="14.4" customHeight="1" x14ac:dyDescent="0.3">
      <c r="A168" s="649" t="s">
        <v>6023</v>
      </c>
      <c r="B168" s="650" t="s">
        <v>1467</v>
      </c>
      <c r="C168" s="650" t="s">
        <v>6218</v>
      </c>
      <c r="D168" s="650" t="s">
        <v>1605</v>
      </c>
      <c r="E168" s="653">
        <v>342.7</v>
      </c>
      <c r="F168" s="653">
        <v>494882.49000000005</v>
      </c>
      <c r="G168" s="650">
        <v>1</v>
      </c>
      <c r="H168" s="650">
        <v>1444.0691275167787</v>
      </c>
      <c r="I168" s="653">
        <v>163.13</v>
      </c>
      <c r="J168" s="653">
        <v>237730.33000000002</v>
      </c>
      <c r="K168" s="650">
        <v>0.48037733159643614</v>
      </c>
      <c r="L168" s="650">
        <v>1457.3060136087784</v>
      </c>
      <c r="M168" s="653">
        <v>13.860000000000001</v>
      </c>
      <c r="N168" s="653">
        <v>20198.240000000002</v>
      </c>
      <c r="O168" s="666">
        <v>4.0814214299641112E-2</v>
      </c>
      <c r="P168" s="654">
        <v>1457.3044733044733</v>
      </c>
    </row>
    <row r="169" spans="1:16" ht="14.4" customHeight="1" x14ac:dyDescent="0.3">
      <c r="A169" s="649" t="s">
        <v>6023</v>
      </c>
      <c r="B169" s="650" t="s">
        <v>1467</v>
      </c>
      <c r="C169" s="650" t="s">
        <v>6219</v>
      </c>
      <c r="D169" s="650" t="s">
        <v>1605</v>
      </c>
      <c r="E169" s="653">
        <v>447.61</v>
      </c>
      <c r="F169" s="653">
        <v>2154424.15</v>
      </c>
      <c r="G169" s="650">
        <v>1</v>
      </c>
      <c r="H169" s="650">
        <v>4813.1725162529874</v>
      </c>
      <c r="I169" s="653">
        <v>259.03000000000003</v>
      </c>
      <c r="J169" s="653">
        <v>1258286.6499999999</v>
      </c>
      <c r="K169" s="650">
        <v>0.5840477837198399</v>
      </c>
      <c r="L169" s="650">
        <v>4857.6869474578225</v>
      </c>
      <c r="M169" s="653">
        <v>18.809999999999999</v>
      </c>
      <c r="N169" s="653">
        <v>91373.079999999987</v>
      </c>
      <c r="O169" s="666">
        <v>4.2411834271352734E-2</v>
      </c>
      <c r="P169" s="654">
        <v>4857.686337054758</v>
      </c>
    </row>
    <row r="170" spans="1:16" ht="14.4" customHeight="1" x14ac:dyDescent="0.3">
      <c r="A170" s="649" t="s">
        <v>6023</v>
      </c>
      <c r="B170" s="650" t="s">
        <v>1467</v>
      </c>
      <c r="C170" s="650" t="s">
        <v>6220</v>
      </c>
      <c r="D170" s="650" t="s">
        <v>1605</v>
      </c>
      <c r="E170" s="653">
        <v>174.45000000000002</v>
      </c>
      <c r="F170" s="653">
        <v>2519450.5</v>
      </c>
      <c r="G170" s="650">
        <v>1</v>
      </c>
      <c r="H170" s="650">
        <v>14442.249928346229</v>
      </c>
      <c r="I170" s="653">
        <v>158.69</v>
      </c>
      <c r="J170" s="653">
        <v>2312421.3600000003</v>
      </c>
      <c r="K170" s="650">
        <v>0.91782766123009774</v>
      </c>
      <c r="L170" s="650">
        <v>14571.941269141094</v>
      </c>
      <c r="M170" s="653">
        <v>29.430000000000003</v>
      </c>
      <c r="N170" s="653">
        <v>428852.25</v>
      </c>
      <c r="O170" s="666">
        <v>0.17021658095683959</v>
      </c>
      <c r="P170" s="654">
        <v>14571.941896024464</v>
      </c>
    </row>
    <row r="171" spans="1:16" ht="14.4" customHeight="1" x14ac:dyDescent="0.3">
      <c r="A171" s="649" t="s">
        <v>6023</v>
      </c>
      <c r="B171" s="650" t="s">
        <v>1467</v>
      </c>
      <c r="C171" s="650" t="s">
        <v>6221</v>
      </c>
      <c r="D171" s="650" t="s">
        <v>6222</v>
      </c>
      <c r="E171" s="653">
        <v>1.85</v>
      </c>
      <c r="F171" s="653">
        <v>29078.76</v>
      </c>
      <c r="G171" s="650">
        <v>1</v>
      </c>
      <c r="H171" s="650">
        <v>15718.248648648647</v>
      </c>
      <c r="I171" s="653"/>
      <c r="J171" s="653"/>
      <c r="K171" s="650"/>
      <c r="L171" s="650"/>
      <c r="M171" s="653"/>
      <c r="N171" s="653"/>
      <c r="O171" s="666"/>
      <c r="P171" s="654"/>
    </row>
    <row r="172" spans="1:16" ht="14.4" customHeight="1" x14ac:dyDescent="0.3">
      <c r="A172" s="649" t="s">
        <v>6023</v>
      </c>
      <c r="B172" s="650" t="s">
        <v>1467</v>
      </c>
      <c r="C172" s="650" t="s">
        <v>6223</v>
      </c>
      <c r="D172" s="650" t="s">
        <v>6224</v>
      </c>
      <c r="E172" s="653">
        <v>422.84999999999997</v>
      </c>
      <c r="F172" s="653">
        <v>403732.67000000004</v>
      </c>
      <c r="G172" s="650">
        <v>1</v>
      </c>
      <c r="H172" s="650">
        <v>954.78933427929542</v>
      </c>
      <c r="I172" s="653">
        <v>333.15000000000003</v>
      </c>
      <c r="J172" s="653">
        <v>146086.18</v>
      </c>
      <c r="K172" s="650">
        <v>0.36183888710319129</v>
      </c>
      <c r="L172" s="650">
        <v>438.4997148431637</v>
      </c>
      <c r="M172" s="653"/>
      <c r="N172" s="653"/>
      <c r="O172" s="666"/>
      <c r="P172" s="654"/>
    </row>
    <row r="173" spans="1:16" ht="14.4" customHeight="1" x14ac:dyDescent="0.3">
      <c r="A173" s="649" t="s">
        <v>6023</v>
      </c>
      <c r="B173" s="650" t="s">
        <v>1467</v>
      </c>
      <c r="C173" s="650" t="s">
        <v>6225</v>
      </c>
      <c r="D173" s="650" t="s">
        <v>6226</v>
      </c>
      <c r="E173" s="653">
        <v>279.64000000000004</v>
      </c>
      <c r="F173" s="653">
        <v>1334992.73</v>
      </c>
      <c r="G173" s="650">
        <v>1</v>
      </c>
      <c r="H173" s="650">
        <v>4773.9691388928613</v>
      </c>
      <c r="I173" s="653">
        <v>201.83</v>
      </c>
      <c r="J173" s="653">
        <v>442493.74000000005</v>
      </c>
      <c r="K173" s="650">
        <v>0.33145779003605513</v>
      </c>
      <c r="L173" s="650">
        <v>2192.4081652876184</v>
      </c>
      <c r="M173" s="653">
        <v>2</v>
      </c>
      <c r="N173" s="653">
        <v>4384.82</v>
      </c>
      <c r="O173" s="666">
        <v>3.2845272498225513E-3</v>
      </c>
      <c r="P173" s="654">
        <v>2192.41</v>
      </c>
    </row>
    <row r="174" spans="1:16" ht="14.4" customHeight="1" x14ac:dyDescent="0.3">
      <c r="A174" s="649" t="s">
        <v>6023</v>
      </c>
      <c r="B174" s="650" t="s">
        <v>1467</v>
      </c>
      <c r="C174" s="650" t="s">
        <v>6227</v>
      </c>
      <c r="D174" s="650" t="s">
        <v>3475</v>
      </c>
      <c r="E174" s="653"/>
      <c r="F174" s="653"/>
      <c r="G174" s="650"/>
      <c r="H174" s="650"/>
      <c r="I174" s="653"/>
      <c r="J174" s="653"/>
      <c r="K174" s="650"/>
      <c r="L174" s="650"/>
      <c r="M174" s="653">
        <v>95.75</v>
      </c>
      <c r="N174" s="653">
        <v>710685.61999999988</v>
      </c>
      <c r="O174" s="666"/>
      <c r="P174" s="654">
        <v>7422.3041253263691</v>
      </c>
    </row>
    <row r="175" spans="1:16" ht="14.4" customHeight="1" x14ac:dyDescent="0.3">
      <c r="A175" s="649" t="s">
        <v>6023</v>
      </c>
      <c r="B175" s="650" t="s">
        <v>1467</v>
      </c>
      <c r="C175" s="650" t="s">
        <v>6228</v>
      </c>
      <c r="D175" s="650" t="s">
        <v>3475</v>
      </c>
      <c r="E175" s="653"/>
      <c r="F175" s="653"/>
      <c r="G175" s="650"/>
      <c r="H175" s="650"/>
      <c r="I175" s="653">
        <v>15.04</v>
      </c>
      <c r="J175" s="653">
        <v>50508.54</v>
      </c>
      <c r="K175" s="650"/>
      <c r="L175" s="650">
        <v>3358.2805851063831</v>
      </c>
      <c r="M175" s="653">
        <v>111.37</v>
      </c>
      <c r="N175" s="653">
        <v>413311.75</v>
      </c>
      <c r="O175" s="666"/>
      <c r="P175" s="654">
        <v>3711.1587501122385</v>
      </c>
    </row>
    <row r="176" spans="1:16" ht="14.4" customHeight="1" x14ac:dyDescent="0.3">
      <c r="A176" s="649" t="s">
        <v>6023</v>
      </c>
      <c r="B176" s="650" t="s">
        <v>1467</v>
      </c>
      <c r="C176" s="650" t="s">
        <v>6229</v>
      </c>
      <c r="D176" s="650" t="s">
        <v>6230</v>
      </c>
      <c r="E176" s="653"/>
      <c r="F176" s="653"/>
      <c r="G176" s="650"/>
      <c r="H176" s="650"/>
      <c r="I176" s="653">
        <v>87.32</v>
      </c>
      <c r="J176" s="653">
        <v>56748.28</v>
      </c>
      <c r="K176" s="650"/>
      <c r="L176" s="650">
        <v>649.88868529546494</v>
      </c>
      <c r="M176" s="653"/>
      <c r="N176" s="653"/>
      <c r="O176" s="666"/>
      <c r="P176" s="654"/>
    </row>
    <row r="177" spans="1:16" ht="14.4" customHeight="1" x14ac:dyDescent="0.3">
      <c r="A177" s="649" t="s">
        <v>6023</v>
      </c>
      <c r="B177" s="650" t="s">
        <v>1467</v>
      </c>
      <c r="C177" s="650" t="s">
        <v>6231</v>
      </c>
      <c r="D177" s="650" t="s">
        <v>6230</v>
      </c>
      <c r="E177" s="653"/>
      <c r="F177" s="653"/>
      <c r="G177" s="650"/>
      <c r="H177" s="650"/>
      <c r="I177" s="653">
        <v>51.760000000000005</v>
      </c>
      <c r="J177" s="653">
        <v>168191.96999999997</v>
      </c>
      <c r="K177" s="650"/>
      <c r="L177" s="650">
        <v>3249.4584621329204</v>
      </c>
      <c r="M177" s="653"/>
      <c r="N177" s="653"/>
      <c r="O177" s="666"/>
      <c r="P177" s="654"/>
    </row>
    <row r="178" spans="1:16" ht="14.4" customHeight="1" x14ac:dyDescent="0.3">
      <c r="A178" s="649" t="s">
        <v>6023</v>
      </c>
      <c r="B178" s="650" t="s">
        <v>1467</v>
      </c>
      <c r="C178" s="650" t="s">
        <v>6232</v>
      </c>
      <c r="D178" s="650" t="s">
        <v>6230</v>
      </c>
      <c r="E178" s="653"/>
      <c r="F178" s="653"/>
      <c r="G178" s="650"/>
      <c r="H178" s="650"/>
      <c r="I178" s="653">
        <v>22.619999999999997</v>
      </c>
      <c r="J178" s="653">
        <v>147006.14000000001</v>
      </c>
      <c r="K178" s="650"/>
      <c r="L178" s="650">
        <v>6498.9451812555271</v>
      </c>
      <c r="M178" s="653"/>
      <c r="N178" s="653"/>
      <c r="O178" s="666"/>
      <c r="P178" s="654"/>
    </row>
    <row r="179" spans="1:16" ht="14.4" customHeight="1" x14ac:dyDescent="0.3">
      <c r="A179" s="649" t="s">
        <v>6023</v>
      </c>
      <c r="B179" s="650" t="s">
        <v>1467</v>
      </c>
      <c r="C179" s="650" t="s">
        <v>6233</v>
      </c>
      <c r="D179" s="650" t="s">
        <v>1709</v>
      </c>
      <c r="E179" s="653"/>
      <c r="F179" s="653"/>
      <c r="G179" s="650"/>
      <c r="H179" s="650"/>
      <c r="I179" s="653"/>
      <c r="J179" s="653"/>
      <c r="K179" s="650"/>
      <c r="L179" s="650"/>
      <c r="M179" s="653">
        <v>166.4</v>
      </c>
      <c r="N179" s="653">
        <v>96200.790000000008</v>
      </c>
      <c r="O179" s="666"/>
      <c r="P179" s="654">
        <v>578.12974759615383</v>
      </c>
    </row>
    <row r="180" spans="1:16" ht="14.4" customHeight="1" x14ac:dyDescent="0.3">
      <c r="A180" s="649" t="s">
        <v>6023</v>
      </c>
      <c r="B180" s="650" t="s">
        <v>1467</v>
      </c>
      <c r="C180" s="650" t="s">
        <v>6234</v>
      </c>
      <c r="D180" s="650" t="s">
        <v>6235</v>
      </c>
      <c r="E180" s="653">
        <v>0</v>
      </c>
      <c r="F180" s="653">
        <v>0</v>
      </c>
      <c r="G180" s="650"/>
      <c r="H180" s="650"/>
      <c r="I180" s="653">
        <v>0</v>
      </c>
      <c r="J180" s="653">
        <v>0</v>
      </c>
      <c r="K180" s="650"/>
      <c r="L180" s="650"/>
      <c r="M180" s="653">
        <v>0</v>
      </c>
      <c r="N180" s="653">
        <v>0</v>
      </c>
      <c r="O180" s="666"/>
      <c r="P180" s="654"/>
    </row>
    <row r="181" spans="1:16" ht="14.4" customHeight="1" x14ac:dyDescent="0.3">
      <c r="A181" s="649" t="s">
        <v>6023</v>
      </c>
      <c r="B181" s="650" t="s">
        <v>1467</v>
      </c>
      <c r="C181" s="650" t="s">
        <v>6234</v>
      </c>
      <c r="D181" s="650" t="s">
        <v>3268</v>
      </c>
      <c r="E181" s="653">
        <v>28</v>
      </c>
      <c r="F181" s="653">
        <v>769731.48</v>
      </c>
      <c r="G181" s="650">
        <v>1</v>
      </c>
      <c r="H181" s="650">
        <v>27490.41</v>
      </c>
      <c r="I181" s="653">
        <v>26</v>
      </c>
      <c r="J181" s="653">
        <v>674800.88</v>
      </c>
      <c r="K181" s="650">
        <v>0.8766704981326735</v>
      </c>
      <c r="L181" s="650">
        <v>25953.88</v>
      </c>
      <c r="M181" s="653">
        <v>32</v>
      </c>
      <c r="N181" s="653">
        <v>830524.16</v>
      </c>
      <c r="O181" s="666">
        <v>1.0789790746248289</v>
      </c>
      <c r="P181" s="654">
        <v>25953.88</v>
      </c>
    </row>
    <row r="182" spans="1:16" ht="14.4" customHeight="1" x14ac:dyDescent="0.3">
      <c r="A182" s="649" t="s">
        <v>6023</v>
      </c>
      <c r="B182" s="650" t="s">
        <v>1467</v>
      </c>
      <c r="C182" s="650" t="s">
        <v>6236</v>
      </c>
      <c r="D182" s="650" t="s">
        <v>2746</v>
      </c>
      <c r="E182" s="653">
        <v>0.60000000000000009</v>
      </c>
      <c r="F182" s="653">
        <v>5872.92</v>
      </c>
      <c r="G182" s="650">
        <v>1</v>
      </c>
      <c r="H182" s="650">
        <v>9788.1999999999989</v>
      </c>
      <c r="I182" s="653"/>
      <c r="J182" s="653"/>
      <c r="K182" s="650"/>
      <c r="L182" s="650"/>
      <c r="M182" s="653"/>
      <c r="N182" s="653"/>
      <c r="O182" s="666"/>
      <c r="P182" s="654"/>
    </row>
    <row r="183" spans="1:16" ht="14.4" customHeight="1" x14ac:dyDescent="0.3">
      <c r="A183" s="649" t="s">
        <v>6023</v>
      </c>
      <c r="B183" s="650" t="s">
        <v>1467</v>
      </c>
      <c r="C183" s="650" t="s">
        <v>6237</v>
      </c>
      <c r="D183" s="650" t="s">
        <v>6019</v>
      </c>
      <c r="E183" s="653">
        <v>0.2</v>
      </c>
      <c r="F183" s="653">
        <v>474.16</v>
      </c>
      <c r="G183" s="650">
        <v>1</v>
      </c>
      <c r="H183" s="650">
        <v>2370.8000000000002</v>
      </c>
      <c r="I183" s="653"/>
      <c r="J183" s="653"/>
      <c r="K183" s="650"/>
      <c r="L183" s="650"/>
      <c r="M183" s="653"/>
      <c r="N183" s="653"/>
      <c r="O183" s="666"/>
      <c r="P183" s="654"/>
    </row>
    <row r="184" spans="1:16" ht="14.4" customHeight="1" x14ac:dyDescent="0.3">
      <c r="A184" s="649" t="s">
        <v>6023</v>
      </c>
      <c r="B184" s="650" t="s">
        <v>1467</v>
      </c>
      <c r="C184" s="650" t="s">
        <v>6238</v>
      </c>
      <c r="D184" s="650" t="s">
        <v>6239</v>
      </c>
      <c r="E184" s="653">
        <v>7.8</v>
      </c>
      <c r="F184" s="653">
        <v>121778.65000000001</v>
      </c>
      <c r="G184" s="650">
        <v>1</v>
      </c>
      <c r="H184" s="650">
        <v>15612.647435897437</v>
      </c>
      <c r="I184" s="653"/>
      <c r="J184" s="653"/>
      <c r="K184" s="650"/>
      <c r="L184" s="650"/>
      <c r="M184" s="653"/>
      <c r="N184" s="653"/>
      <c r="O184" s="666"/>
      <c r="P184" s="654"/>
    </row>
    <row r="185" spans="1:16" ht="14.4" customHeight="1" x14ac:dyDescent="0.3">
      <c r="A185" s="649" t="s">
        <v>6023</v>
      </c>
      <c r="B185" s="650" t="s">
        <v>1467</v>
      </c>
      <c r="C185" s="650" t="s">
        <v>6240</v>
      </c>
      <c r="D185" s="650" t="s">
        <v>6241</v>
      </c>
      <c r="E185" s="653"/>
      <c r="F185" s="653"/>
      <c r="G185" s="650"/>
      <c r="H185" s="650"/>
      <c r="I185" s="653"/>
      <c r="J185" s="653"/>
      <c r="K185" s="650"/>
      <c r="L185" s="650"/>
      <c r="M185" s="653">
        <v>8</v>
      </c>
      <c r="N185" s="653">
        <v>3887.76</v>
      </c>
      <c r="O185" s="666"/>
      <c r="P185" s="654">
        <v>485.97</v>
      </c>
    </row>
    <row r="186" spans="1:16" ht="14.4" customHeight="1" x14ac:dyDescent="0.3">
      <c r="A186" s="649" t="s">
        <v>6023</v>
      </c>
      <c r="B186" s="650" t="s">
        <v>1467</v>
      </c>
      <c r="C186" s="650" t="s">
        <v>6242</v>
      </c>
      <c r="D186" s="650" t="s">
        <v>6241</v>
      </c>
      <c r="E186" s="653">
        <v>5.38</v>
      </c>
      <c r="F186" s="653">
        <v>610737.6</v>
      </c>
      <c r="G186" s="650">
        <v>1</v>
      </c>
      <c r="H186" s="650">
        <v>113520</v>
      </c>
      <c r="I186" s="653">
        <v>3</v>
      </c>
      <c r="J186" s="653">
        <v>369395</v>
      </c>
      <c r="K186" s="650">
        <v>0.60483422012988886</v>
      </c>
      <c r="L186" s="650">
        <v>123131.66666666667</v>
      </c>
      <c r="M186" s="653">
        <v>41</v>
      </c>
      <c r="N186" s="653">
        <v>3637700.1300000004</v>
      </c>
      <c r="O186" s="666">
        <v>5.956240667022958</v>
      </c>
      <c r="P186" s="654">
        <v>88724.393414634149</v>
      </c>
    </row>
    <row r="187" spans="1:16" ht="14.4" customHeight="1" x14ac:dyDescent="0.3">
      <c r="A187" s="649" t="s">
        <v>6023</v>
      </c>
      <c r="B187" s="650" t="s">
        <v>1467</v>
      </c>
      <c r="C187" s="650" t="s">
        <v>6243</v>
      </c>
      <c r="D187" s="650" t="s">
        <v>6235</v>
      </c>
      <c r="E187" s="653"/>
      <c r="F187" s="653"/>
      <c r="G187" s="650"/>
      <c r="H187" s="650"/>
      <c r="I187" s="653"/>
      <c r="J187" s="653"/>
      <c r="K187" s="650"/>
      <c r="L187" s="650"/>
      <c r="M187" s="653">
        <v>0</v>
      </c>
      <c r="N187" s="653">
        <v>0</v>
      </c>
      <c r="O187" s="666"/>
      <c r="P187" s="654"/>
    </row>
    <row r="188" spans="1:16" ht="14.4" customHeight="1" x14ac:dyDescent="0.3">
      <c r="A188" s="649" t="s">
        <v>6023</v>
      </c>
      <c r="B188" s="650" t="s">
        <v>1467</v>
      </c>
      <c r="C188" s="650" t="s">
        <v>6243</v>
      </c>
      <c r="D188" s="650" t="s">
        <v>3268</v>
      </c>
      <c r="E188" s="653"/>
      <c r="F188" s="653"/>
      <c r="G188" s="650"/>
      <c r="H188" s="650"/>
      <c r="I188" s="653"/>
      <c r="J188" s="653"/>
      <c r="K188" s="650"/>
      <c r="L188" s="650"/>
      <c r="M188" s="653">
        <v>2</v>
      </c>
      <c r="N188" s="653">
        <v>51907.76</v>
      </c>
      <c r="O188" s="666"/>
      <c r="P188" s="654">
        <v>25953.88</v>
      </c>
    </row>
    <row r="189" spans="1:16" ht="14.4" customHeight="1" x14ac:dyDescent="0.3">
      <c r="A189" s="649" t="s">
        <v>6023</v>
      </c>
      <c r="B189" s="650" t="s">
        <v>1467</v>
      </c>
      <c r="C189" s="650" t="s">
        <v>6244</v>
      </c>
      <c r="D189" s="650" t="s">
        <v>3120</v>
      </c>
      <c r="E189" s="653"/>
      <c r="F189" s="653"/>
      <c r="G189" s="650"/>
      <c r="H189" s="650"/>
      <c r="I189" s="653"/>
      <c r="J189" s="653"/>
      <c r="K189" s="650"/>
      <c r="L189" s="650"/>
      <c r="M189" s="653">
        <v>2</v>
      </c>
      <c r="N189" s="653">
        <v>7945.2</v>
      </c>
      <c r="O189" s="666"/>
      <c r="P189" s="654">
        <v>3972.6</v>
      </c>
    </row>
    <row r="190" spans="1:16" ht="14.4" customHeight="1" x14ac:dyDescent="0.3">
      <c r="A190" s="649" t="s">
        <v>6023</v>
      </c>
      <c r="B190" s="650" t="s">
        <v>1467</v>
      </c>
      <c r="C190" s="650" t="s">
        <v>6245</v>
      </c>
      <c r="D190" s="650" t="s">
        <v>3156</v>
      </c>
      <c r="E190" s="653"/>
      <c r="F190" s="653"/>
      <c r="G190" s="650"/>
      <c r="H190" s="650"/>
      <c r="I190" s="653"/>
      <c r="J190" s="653"/>
      <c r="K190" s="650"/>
      <c r="L190" s="650"/>
      <c r="M190" s="653">
        <v>1</v>
      </c>
      <c r="N190" s="653">
        <v>11917.8</v>
      </c>
      <c r="O190" s="666"/>
      <c r="P190" s="654">
        <v>11917.8</v>
      </c>
    </row>
    <row r="191" spans="1:16" ht="14.4" customHeight="1" x14ac:dyDescent="0.3">
      <c r="A191" s="649" t="s">
        <v>6023</v>
      </c>
      <c r="B191" s="650" t="s">
        <v>1467</v>
      </c>
      <c r="C191" s="650" t="s">
        <v>6246</v>
      </c>
      <c r="D191" s="650" t="s">
        <v>6247</v>
      </c>
      <c r="E191" s="653"/>
      <c r="F191" s="653"/>
      <c r="G191" s="650"/>
      <c r="H191" s="650"/>
      <c r="I191" s="653"/>
      <c r="J191" s="653"/>
      <c r="K191" s="650"/>
      <c r="L191" s="650"/>
      <c r="M191" s="653">
        <v>0</v>
      </c>
      <c r="N191" s="653">
        <v>2.3283064365386963E-10</v>
      </c>
      <c r="O191" s="666"/>
      <c r="P191" s="654"/>
    </row>
    <row r="192" spans="1:16" ht="14.4" customHeight="1" x14ac:dyDescent="0.3">
      <c r="A192" s="649" t="s">
        <v>6023</v>
      </c>
      <c r="B192" s="650" t="s">
        <v>1467</v>
      </c>
      <c r="C192" s="650" t="s">
        <v>6246</v>
      </c>
      <c r="D192" s="650" t="s">
        <v>3279</v>
      </c>
      <c r="E192" s="653"/>
      <c r="F192" s="653"/>
      <c r="G192" s="650"/>
      <c r="H192" s="650"/>
      <c r="I192" s="653"/>
      <c r="J192" s="653"/>
      <c r="K192" s="650"/>
      <c r="L192" s="650"/>
      <c r="M192" s="653">
        <v>39</v>
      </c>
      <c r="N192" s="653">
        <v>3618626.7</v>
      </c>
      <c r="O192" s="666"/>
      <c r="P192" s="654">
        <v>92785.3</v>
      </c>
    </row>
    <row r="193" spans="1:16" ht="14.4" customHeight="1" x14ac:dyDescent="0.3">
      <c r="A193" s="649" t="s">
        <v>6023</v>
      </c>
      <c r="B193" s="650" t="s">
        <v>1467</v>
      </c>
      <c r="C193" s="650" t="s">
        <v>6248</v>
      </c>
      <c r="D193" s="650" t="s">
        <v>6249</v>
      </c>
      <c r="E193" s="653"/>
      <c r="F193" s="653"/>
      <c r="G193" s="650"/>
      <c r="H193" s="650"/>
      <c r="I193" s="653"/>
      <c r="J193" s="653"/>
      <c r="K193" s="650"/>
      <c r="L193" s="650"/>
      <c r="M193" s="653">
        <v>0</v>
      </c>
      <c r="N193" s="653">
        <v>0</v>
      </c>
      <c r="O193" s="666"/>
      <c r="P193" s="654"/>
    </row>
    <row r="194" spans="1:16" ht="14.4" customHeight="1" x14ac:dyDescent="0.3">
      <c r="A194" s="649" t="s">
        <v>6023</v>
      </c>
      <c r="B194" s="650" t="s">
        <v>1467</v>
      </c>
      <c r="C194" s="650" t="s">
        <v>6248</v>
      </c>
      <c r="D194" s="650" t="s">
        <v>3282</v>
      </c>
      <c r="E194" s="653"/>
      <c r="F194" s="653"/>
      <c r="G194" s="650"/>
      <c r="H194" s="650"/>
      <c r="I194" s="653"/>
      <c r="J194" s="653"/>
      <c r="K194" s="650"/>
      <c r="L194" s="650"/>
      <c r="M194" s="653">
        <v>2</v>
      </c>
      <c r="N194" s="653">
        <v>907177.68</v>
      </c>
      <c r="O194" s="666"/>
      <c r="P194" s="654">
        <v>453588.84</v>
      </c>
    </row>
    <row r="195" spans="1:16" ht="14.4" customHeight="1" x14ac:dyDescent="0.3">
      <c r="A195" s="649" t="s">
        <v>6023</v>
      </c>
      <c r="B195" s="650" t="s">
        <v>1467</v>
      </c>
      <c r="C195" s="650" t="s">
        <v>6250</v>
      </c>
      <c r="D195" s="650" t="s">
        <v>6249</v>
      </c>
      <c r="E195" s="653"/>
      <c r="F195" s="653"/>
      <c r="G195" s="650"/>
      <c r="H195" s="650"/>
      <c r="I195" s="653"/>
      <c r="J195" s="653"/>
      <c r="K195" s="650"/>
      <c r="L195" s="650"/>
      <c r="M195" s="653">
        <v>0</v>
      </c>
      <c r="N195" s="653">
        <v>0</v>
      </c>
      <c r="O195" s="666"/>
      <c r="P195" s="654"/>
    </row>
    <row r="196" spans="1:16" ht="14.4" customHeight="1" x14ac:dyDescent="0.3">
      <c r="A196" s="649" t="s">
        <v>6023</v>
      </c>
      <c r="B196" s="650" t="s">
        <v>1467</v>
      </c>
      <c r="C196" s="650" t="s">
        <v>6250</v>
      </c>
      <c r="D196" s="650" t="s">
        <v>3282</v>
      </c>
      <c r="E196" s="653"/>
      <c r="F196" s="653"/>
      <c r="G196" s="650"/>
      <c r="H196" s="650"/>
      <c r="I196" s="653"/>
      <c r="J196" s="653"/>
      <c r="K196" s="650"/>
      <c r="L196" s="650"/>
      <c r="M196" s="653">
        <v>2</v>
      </c>
      <c r="N196" s="653">
        <v>228708.66</v>
      </c>
      <c r="O196" s="666"/>
      <c r="P196" s="654">
        <v>114354.33</v>
      </c>
    </row>
    <row r="197" spans="1:16" ht="14.4" customHeight="1" x14ac:dyDescent="0.3">
      <c r="A197" s="649" t="s">
        <v>6023</v>
      </c>
      <c r="B197" s="650" t="s">
        <v>1467</v>
      </c>
      <c r="C197" s="650" t="s">
        <v>6251</v>
      </c>
      <c r="D197" s="650" t="s">
        <v>6252</v>
      </c>
      <c r="E197" s="653"/>
      <c r="F197" s="653"/>
      <c r="G197" s="650"/>
      <c r="H197" s="650"/>
      <c r="I197" s="653"/>
      <c r="J197" s="653"/>
      <c r="K197" s="650"/>
      <c r="L197" s="650"/>
      <c r="M197" s="653">
        <v>0</v>
      </c>
      <c r="N197" s="653">
        <v>3.4924596548080444E-10</v>
      </c>
      <c r="O197" s="666"/>
      <c r="P197" s="654"/>
    </row>
    <row r="198" spans="1:16" ht="14.4" customHeight="1" x14ac:dyDescent="0.3">
      <c r="A198" s="649" t="s">
        <v>6023</v>
      </c>
      <c r="B198" s="650" t="s">
        <v>1467</v>
      </c>
      <c r="C198" s="650" t="s">
        <v>6251</v>
      </c>
      <c r="D198" s="650" t="s">
        <v>3271</v>
      </c>
      <c r="E198" s="653"/>
      <c r="F198" s="653"/>
      <c r="G198" s="650"/>
      <c r="H198" s="650"/>
      <c r="I198" s="653"/>
      <c r="J198" s="653"/>
      <c r="K198" s="650"/>
      <c r="L198" s="650"/>
      <c r="M198" s="653">
        <v>43</v>
      </c>
      <c r="N198" s="653">
        <v>3607507.79</v>
      </c>
      <c r="O198" s="666"/>
      <c r="P198" s="654">
        <v>83895.53</v>
      </c>
    </row>
    <row r="199" spans="1:16" ht="14.4" customHeight="1" x14ac:dyDescent="0.3">
      <c r="A199" s="649" t="s">
        <v>6023</v>
      </c>
      <c r="B199" s="650" t="s">
        <v>1467</v>
      </c>
      <c r="C199" s="650" t="s">
        <v>6253</v>
      </c>
      <c r="D199" s="650" t="s">
        <v>6254</v>
      </c>
      <c r="E199" s="653"/>
      <c r="F199" s="653"/>
      <c r="G199" s="650"/>
      <c r="H199" s="650"/>
      <c r="I199" s="653"/>
      <c r="J199" s="653"/>
      <c r="K199" s="650"/>
      <c r="L199" s="650"/>
      <c r="M199" s="653">
        <v>1</v>
      </c>
      <c r="N199" s="653">
        <v>109010.2</v>
      </c>
      <c r="O199" s="666"/>
      <c r="P199" s="654">
        <v>109010.2</v>
      </c>
    </row>
    <row r="200" spans="1:16" ht="14.4" customHeight="1" x14ac:dyDescent="0.3">
      <c r="A200" s="649" t="s">
        <v>6023</v>
      </c>
      <c r="B200" s="650" t="s">
        <v>1467</v>
      </c>
      <c r="C200" s="650" t="s">
        <v>6253</v>
      </c>
      <c r="D200" s="650" t="s">
        <v>6255</v>
      </c>
      <c r="E200" s="653"/>
      <c r="F200" s="653"/>
      <c r="G200" s="650"/>
      <c r="H200" s="650"/>
      <c r="I200" s="653"/>
      <c r="J200" s="653"/>
      <c r="K200" s="650"/>
      <c r="L200" s="650"/>
      <c r="M200" s="653">
        <v>0</v>
      </c>
      <c r="N200" s="653">
        <v>0</v>
      </c>
      <c r="O200" s="666"/>
      <c r="P200" s="654"/>
    </row>
    <row r="201" spans="1:16" ht="14.4" customHeight="1" x14ac:dyDescent="0.3">
      <c r="A201" s="649" t="s">
        <v>6023</v>
      </c>
      <c r="B201" s="650" t="s">
        <v>1467</v>
      </c>
      <c r="C201" s="650" t="s">
        <v>6256</v>
      </c>
      <c r="D201" s="650" t="s">
        <v>6257</v>
      </c>
      <c r="E201" s="653"/>
      <c r="F201" s="653"/>
      <c r="G201" s="650"/>
      <c r="H201" s="650"/>
      <c r="I201" s="653"/>
      <c r="J201" s="653"/>
      <c r="K201" s="650"/>
      <c r="L201" s="650"/>
      <c r="M201" s="653">
        <v>114.01</v>
      </c>
      <c r="N201" s="653">
        <v>522776.8</v>
      </c>
      <c r="O201" s="666"/>
      <c r="P201" s="654">
        <v>4585.3591790193841</v>
      </c>
    </row>
    <row r="202" spans="1:16" ht="14.4" customHeight="1" x14ac:dyDescent="0.3">
      <c r="A202" s="649" t="s">
        <v>6023</v>
      </c>
      <c r="B202" s="650" t="s">
        <v>1467</v>
      </c>
      <c r="C202" s="650" t="s">
        <v>6258</v>
      </c>
      <c r="D202" s="650" t="s">
        <v>618</v>
      </c>
      <c r="E202" s="653"/>
      <c r="F202" s="653"/>
      <c r="G202" s="650"/>
      <c r="H202" s="650"/>
      <c r="I202" s="653"/>
      <c r="J202" s="653"/>
      <c r="K202" s="650"/>
      <c r="L202" s="650"/>
      <c r="M202" s="653">
        <v>17.93</v>
      </c>
      <c r="N202" s="653">
        <v>42837.450000000004</v>
      </c>
      <c r="O202" s="666"/>
      <c r="P202" s="654">
        <v>2389.1494701617403</v>
      </c>
    </row>
    <row r="203" spans="1:16" ht="14.4" customHeight="1" x14ac:dyDescent="0.3">
      <c r="A203" s="649" t="s">
        <v>6023</v>
      </c>
      <c r="B203" s="650" t="s">
        <v>1467</v>
      </c>
      <c r="C203" s="650" t="s">
        <v>6259</v>
      </c>
      <c r="D203" s="650" t="s">
        <v>618</v>
      </c>
      <c r="E203" s="653"/>
      <c r="F203" s="653"/>
      <c r="G203" s="650"/>
      <c r="H203" s="650"/>
      <c r="I203" s="653"/>
      <c r="J203" s="653"/>
      <c r="K203" s="650"/>
      <c r="L203" s="650"/>
      <c r="M203" s="653">
        <v>41.55</v>
      </c>
      <c r="N203" s="653">
        <v>28580.57</v>
      </c>
      <c r="O203" s="666"/>
      <c r="P203" s="654">
        <v>687.85968712394708</v>
      </c>
    </row>
    <row r="204" spans="1:16" ht="14.4" customHeight="1" x14ac:dyDescent="0.3">
      <c r="A204" s="649" t="s">
        <v>6023</v>
      </c>
      <c r="B204" s="650" t="s">
        <v>1467</v>
      </c>
      <c r="C204" s="650" t="s">
        <v>6260</v>
      </c>
      <c r="D204" s="650" t="s">
        <v>6257</v>
      </c>
      <c r="E204" s="653"/>
      <c r="F204" s="653"/>
      <c r="G204" s="650"/>
      <c r="H204" s="650"/>
      <c r="I204" s="653"/>
      <c r="J204" s="653"/>
      <c r="K204" s="650"/>
      <c r="L204" s="650"/>
      <c r="M204" s="653">
        <v>191.72000000000003</v>
      </c>
      <c r="N204" s="653">
        <v>2630324.1599999997</v>
      </c>
      <c r="O204" s="666"/>
      <c r="P204" s="654">
        <v>13719.612768620902</v>
      </c>
    </row>
    <row r="205" spans="1:16" ht="14.4" customHeight="1" x14ac:dyDescent="0.3">
      <c r="A205" s="649" t="s">
        <v>6023</v>
      </c>
      <c r="B205" s="650" t="s">
        <v>1467</v>
      </c>
      <c r="C205" s="650" t="s">
        <v>6261</v>
      </c>
      <c r="D205" s="650" t="s">
        <v>6257</v>
      </c>
      <c r="E205" s="653"/>
      <c r="F205" s="653"/>
      <c r="G205" s="650"/>
      <c r="H205" s="650"/>
      <c r="I205" s="653"/>
      <c r="J205" s="653"/>
      <c r="K205" s="650"/>
      <c r="L205" s="650"/>
      <c r="M205" s="653">
        <v>147.34000000000003</v>
      </c>
      <c r="N205" s="653">
        <v>195328.44</v>
      </c>
      <c r="O205" s="666"/>
      <c r="P205" s="654">
        <v>1325.6986561694039</v>
      </c>
    </row>
    <row r="206" spans="1:16" ht="14.4" customHeight="1" x14ac:dyDescent="0.3">
      <c r="A206" s="649" t="s">
        <v>6023</v>
      </c>
      <c r="B206" s="650" t="s">
        <v>1467</v>
      </c>
      <c r="C206" s="650" t="s">
        <v>6262</v>
      </c>
      <c r="D206" s="650" t="s">
        <v>1784</v>
      </c>
      <c r="E206" s="653"/>
      <c r="F206" s="653"/>
      <c r="G206" s="650"/>
      <c r="H206" s="650"/>
      <c r="I206" s="653"/>
      <c r="J206" s="653"/>
      <c r="K206" s="650"/>
      <c r="L206" s="650"/>
      <c r="M206" s="653">
        <v>64.13000000000001</v>
      </c>
      <c r="N206" s="653">
        <v>93912.19</v>
      </c>
      <c r="O206" s="666"/>
      <c r="P206" s="654">
        <v>1464.4033993450801</v>
      </c>
    </row>
    <row r="207" spans="1:16" ht="14.4" customHeight="1" x14ac:dyDescent="0.3">
      <c r="A207" s="649" t="s">
        <v>6023</v>
      </c>
      <c r="B207" s="650" t="s">
        <v>1467</v>
      </c>
      <c r="C207" s="650" t="s">
        <v>6263</v>
      </c>
      <c r="D207" s="650" t="s">
        <v>1784</v>
      </c>
      <c r="E207" s="653"/>
      <c r="F207" s="653"/>
      <c r="G207" s="650"/>
      <c r="H207" s="650"/>
      <c r="I207" s="653"/>
      <c r="J207" s="653"/>
      <c r="K207" s="650"/>
      <c r="L207" s="650"/>
      <c r="M207" s="653">
        <v>176.25</v>
      </c>
      <c r="N207" s="653">
        <v>85918.060000000012</v>
      </c>
      <c r="O207" s="666"/>
      <c r="P207" s="654">
        <v>487.47835460992917</v>
      </c>
    </row>
    <row r="208" spans="1:16" ht="14.4" customHeight="1" x14ac:dyDescent="0.3">
      <c r="A208" s="649" t="s">
        <v>6023</v>
      </c>
      <c r="B208" s="650" t="s">
        <v>1467</v>
      </c>
      <c r="C208" s="650" t="s">
        <v>6264</v>
      </c>
      <c r="D208" s="650" t="s">
        <v>1784</v>
      </c>
      <c r="E208" s="653"/>
      <c r="F208" s="653"/>
      <c r="G208" s="650"/>
      <c r="H208" s="650"/>
      <c r="I208" s="653"/>
      <c r="J208" s="653"/>
      <c r="K208" s="650"/>
      <c r="L208" s="650"/>
      <c r="M208" s="653">
        <v>146.04</v>
      </c>
      <c r="N208" s="653">
        <v>24070.2</v>
      </c>
      <c r="O208" s="666"/>
      <c r="P208" s="654">
        <v>164.81922760887429</v>
      </c>
    </row>
    <row r="209" spans="1:16" ht="14.4" customHeight="1" x14ac:dyDescent="0.3">
      <c r="A209" s="649" t="s">
        <v>6023</v>
      </c>
      <c r="B209" s="650" t="s">
        <v>1467</v>
      </c>
      <c r="C209" s="650" t="s">
        <v>6265</v>
      </c>
      <c r="D209" s="650" t="s">
        <v>6019</v>
      </c>
      <c r="E209" s="653">
        <v>86.359999999999985</v>
      </c>
      <c r="F209" s="653">
        <v>25637.17</v>
      </c>
      <c r="G209" s="650">
        <v>1</v>
      </c>
      <c r="H209" s="650">
        <v>296.86394163964803</v>
      </c>
      <c r="I209" s="653"/>
      <c r="J209" s="653"/>
      <c r="K209" s="650"/>
      <c r="L209" s="650"/>
      <c r="M209" s="653"/>
      <c r="N209" s="653"/>
      <c r="O209" s="666"/>
      <c r="P209" s="654"/>
    </row>
    <row r="210" spans="1:16" ht="14.4" customHeight="1" x14ac:dyDescent="0.3">
      <c r="A210" s="649" t="s">
        <v>6023</v>
      </c>
      <c r="B210" s="650" t="s">
        <v>1467</v>
      </c>
      <c r="C210" s="650" t="s">
        <v>6266</v>
      </c>
      <c r="D210" s="650" t="s">
        <v>1784</v>
      </c>
      <c r="E210" s="653"/>
      <c r="F210" s="653"/>
      <c r="G210" s="650"/>
      <c r="H210" s="650"/>
      <c r="I210" s="653"/>
      <c r="J210" s="653"/>
      <c r="K210" s="650"/>
      <c r="L210" s="650"/>
      <c r="M210" s="653">
        <v>37.64</v>
      </c>
      <c r="N210" s="653">
        <v>74493.91</v>
      </c>
      <c r="O210" s="666"/>
      <c r="P210" s="654">
        <v>1979.1155685441022</v>
      </c>
    </row>
    <row r="211" spans="1:16" ht="14.4" customHeight="1" x14ac:dyDescent="0.3">
      <c r="A211" s="649" t="s">
        <v>6023</v>
      </c>
      <c r="B211" s="650" t="s">
        <v>1467</v>
      </c>
      <c r="C211" s="650" t="s">
        <v>6267</v>
      </c>
      <c r="D211" s="650" t="s">
        <v>1796</v>
      </c>
      <c r="E211" s="653"/>
      <c r="F211" s="653"/>
      <c r="G211" s="650"/>
      <c r="H211" s="650"/>
      <c r="I211" s="653"/>
      <c r="J211" s="653"/>
      <c r="K211" s="650"/>
      <c r="L211" s="650"/>
      <c r="M211" s="653">
        <v>65.800000000000011</v>
      </c>
      <c r="N211" s="653">
        <v>49231.890000000007</v>
      </c>
      <c r="O211" s="666"/>
      <c r="P211" s="654">
        <v>748.2050151975684</v>
      </c>
    </row>
    <row r="212" spans="1:16" ht="14.4" customHeight="1" x14ac:dyDescent="0.3">
      <c r="A212" s="649" t="s">
        <v>6023</v>
      </c>
      <c r="B212" s="650" t="s">
        <v>1467</v>
      </c>
      <c r="C212" s="650" t="s">
        <v>6268</v>
      </c>
      <c r="D212" s="650" t="s">
        <v>3088</v>
      </c>
      <c r="E212" s="653"/>
      <c r="F212" s="653"/>
      <c r="G212" s="650"/>
      <c r="H212" s="650"/>
      <c r="I212" s="653"/>
      <c r="J212" s="653"/>
      <c r="K212" s="650"/>
      <c r="L212" s="650"/>
      <c r="M212" s="653">
        <v>69</v>
      </c>
      <c r="N212" s="653">
        <v>148535.61000000002</v>
      </c>
      <c r="O212" s="666"/>
      <c r="P212" s="654">
        <v>2152.69</v>
      </c>
    </row>
    <row r="213" spans="1:16" ht="14.4" customHeight="1" x14ac:dyDescent="0.3">
      <c r="A213" s="649" t="s">
        <v>6023</v>
      </c>
      <c r="B213" s="650" t="s">
        <v>1467</v>
      </c>
      <c r="C213" s="650" t="s">
        <v>6269</v>
      </c>
      <c r="D213" s="650" t="s">
        <v>1796</v>
      </c>
      <c r="E213" s="653"/>
      <c r="F213" s="653"/>
      <c r="G213" s="650"/>
      <c r="H213" s="650"/>
      <c r="I213" s="653"/>
      <c r="J213" s="653"/>
      <c r="K213" s="650"/>
      <c r="L213" s="650"/>
      <c r="M213" s="653">
        <v>207.07</v>
      </c>
      <c r="N213" s="653">
        <v>309861.06</v>
      </c>
      <c r="O213" s="666"/>
      <c r="P213" s="654">
        <v>1496.4073018785919</v>
      </c>
    </row>
    <row r="214" spans="1:16" ht="14.4" customHeight="1" x14ac:dyDescent="0.3">
      <c r="A214" s="649" t="s">
        <v>6023</v>
      </c>
      <c r="B214" s="650" t="s">
        <v>1467</v>
      </c>
      <c r="C214" s="650" t="s">
        <v>6270</v>
      </c>
      <c r="D214" s="650" t="s">
        <v>1803</v>
      </c>
      <c r="E214" s="653"/>
      <c r="F214" s="653"/>
      <c r="G214" s="650"/>
      <c r="H214" s="650"/>
      <c r="I214" s="653"/>
      <c r="J214" s="653"/>
      <c r="K214" s="650"/>
      <c r="L214" s="650"/>
      <c r="M214" s="653">
        <v>3</v>
      </c>
      <c r="N214" s="653">
        <v>35474.82</v>
      </c>
      <c r="O214" s="666"/>
      <c r="P214" s="654">
        <v>11824.94</v>
      </c>
    </row>
    <row r="215" spans="1:16" ht="14.4" customHeight="1" x14ac:dyDescent="0.3">
      <c r="A215" s="649" t="s">
        <v>6023</v>
      </c>
      <c r="B215" s="650" t="s">
        <v>1467</v>
      </c>
      <c r="C215" s="650" t="s">
        <v>6271</v>
      </c>
      <c r="D215" s="650" t="s">
        <v>6019</v>
      </c>
      <c r="E215" s="653">
        <v>129.57999999999998</v>
      </c>
      <c r="F215" s="653">
        <v>182863.37999999998</v>
      </c>
      <c r="G215" s="650">
        <v>1</v>
      </c>
      <c r="H215" s="650">
        <v>1411.2006482481863</v>
      </c>
      <c r="I215" s="653"/>
      <c r="J215" s="653"/>
      <c r="K215" s="650"/>
      <c r="L215" s="650"/>
      <c r="M215" s="653"/>
      <c r="N215" s="653"/>
      <c r="O215" s="666"/>
      <c r="P215" s="654"/>
    </row>
    <row r="216" spans="1:16" ht="14.4" customHeight="1" x14ac:dyDescent="0.3">
      <c r="A216" s="649" t="s">
        <v>6023</v>
      </c>
      <c r="B216" s="650" t="s">
        <v>1467</v>
      </c>
      <c r="C216" s="650" t="s">
        <v>6272</v>
      </c>
      <c r="D216" s="650" t="s">
        <v>3146</v>
      </c>
      <c r="E216" s="653"/>
      <c r="F216" s="653"/>
      <c r="G216" s="650"/>
      <c r="H216" s="650"/>
      <c r="I216" s="653"/>
      <c r="J216" s="653"/>
      <c r="K216" s="650"/>
      <c r="L216" s="650"/>
      <c r="M216" s="653">
        <v>50.49</v>
      </c>
      <c r="N216" s="653">
        <v>526057.27</v>
      </c>
      <c r="O216" s="666"/>
      <c r="P216" s="654">
        <v>10419.038819568232</v>
      </c>
    </row>
    <row r="217" spans="1:16" ht="14.4" customHeight="1" x14ac:dyDescent="0.3">
      <c r="A217" s="649" t="s">
        <v>6023</v>
      </c>
      <c r="B217" s="650" t="s">
        <v>1467</v>
      </c>
      <c r="C217" s="650" t="s">
        <v>6272</v>
      </c>
      <c r="D217" s="650" t="s">
        <v>6273</v>
      </c>
      <c r="E217" s="653"/>
      <c r="F217" s="653"/>
      <c r="G217" s="650"/>
      <c r="H217" s="650"/>
      <c r="I217" s="653"/>
      <c r="J217" s="653"/>
      <c r="K217" s="650"/>
      <c r="L217" s="650"/>
      <c r="M217" s="653">
        <v>0</v>
      </c>
      <c r="N217" s="653">
        <v>5.8207660913467407E-11</v>
      </c>
      <c r="O217" s="666"/>
      <c r="P217" s="654"/>
    </row>
    <row r="218" spans="1:16" ht="14.4" customHeight="1" x14ac:dyDescent="0.3">
      <c r="A218" s="649" t="s">
        <v>6023</v>
      </c>
      <c r="B218" s="650" t="s">
        <v>1467</v>
      </c>
      <c r="C218" s="650" t="s">
        <v>6274</v>
      </c>
      <c r="D218" s="650" t="s">
        <v>621</v>
      </c>
      <c r="E218" s="653"/>
      <c r="F218" s="653"/>
      <c r="G218" s="650"/>
      <c r="H218" s="650"/>
      <c r="I218" s="653"/>
      <c r="J218" s="653"/>
      <c r="K218" s="650"/>
      <c r="L218" s="650"/>
      <c r="M218" s="653">
        <v>1.2</v>
      </c>
      <c r="N218" s="653">
        <v>7907.09</v>
      </c>
      <c r="O218" s="666"/>
      <c r="P218" s="654">
        <v>6589.2416666666668</v>
      </c>
    </row>
    <row r="219" spans="1:16" ht="14.4" customHeight="1" x14ac:dyDescent="0.3">
      <c r="A219" s="649" t="s">
        <v>6023</v>
      </c>
      <c r="B219" s="650" t="s">
        <v>1467</v>
      </c>
      <c r="C219" s="650" t="s">
        <v>6275</v>
      </c>
      <c r="D219" s="650" t="s">
        <v>1669</v>
      </c>
      <c r="E219" s="653">
        <v>74.94</v>
      </c>
      <c r="F219" s="653">
        <v>2452.62</v>
      </c>
      <c r="G219" s="650">
        <v>1</v>
      </c>
      <c r="H219" s="650">
        <v>32.727782225780622</v>
      </c>
      <c r="I219" s="653"/>
      <c r="J219" s="653"/>
      <c r="K219" s="650"/>
      <c r="L219" s="650"/>
      <c r="M219" s="653"/>
      <c r="N219" s="653"/>
      <c r="O219" s="666"/>
      <c r="P219" s="654"/>
    </row>
    <row r="220" spans="1:16" ht="14.4" customHeight="1" x14ac:dyDescent="0.3">
      <c r="A220" s="649" t="s">
        <v>6023</v>
      </c>
      <c r="B220" s="650" t="s">
        <v>1467</v>
      </c>
      <c r="C220" s="650" t="s">
        <v>6276</v>
      </c>
      <c r="D220" s="650" t="s">
        <v>6277</v>
      </c>
      <c r="E220" s="653"/>
      <c r="F220" s="653"/>
      <c r="G220" s="650"/>
      <c r="H220" s="650"/>
      <c r="I220" s="653">
        <v>6.13</v>
      </c>
      <c r="J220" s="653">
        <v>29777.63</v>
      </c>
      <c r="K220" s="650"/>
      <c r="L220" s="650">
        <v>4857.6884176182712</v>
      </c>
      <c r="M220" s="653"/>
      <c r="N220" s="653"/>
      <c r="O220" s="666"/>
      <c r="P220" s="654"/>
    </row>
    <row r="221" spans="1:16" ht="14.4" customHeight="1" x14ac:dyDescent="0.3">
      <c r="A221" s="649" t="s">
        <v>6023</v>
      </c>
      <c r="B221" s="650" t="s">
        <v>1467</v>
      </c>
      <c r="C221" s="650" t="s">
        <v>6278</v>
      </c>
      <c r="D221" s="650" t="s">
        <v>621</v>
      </c>
      <c r="E221" s="653"/>
      <c r="F221" s="653"/>
      <c r="G221" s="650"/>
      <c r="H221" s="650"/>
      <c r="I221" s="653"/>
      <c r="J221" s="653"/>
      <c r="K221" s="650"/>
      <c r="L221" s="650"/>
      <c r="M221" s="653">
        <v>4</v>
      </c>
      <c r="N221" s="653">
        <v>1317.84</v>
      </c>
      <c r="O221" s="666"/>
      <c r="P221" s="654">
        <v>329.46</v>
      </c>
    </row>
    <row r="222" spans="1:16" ht="14.4" customHeight="1" x14ac:dyDescent="0.3">
      <c r="A222" s="649" t="s">
        <v>6023</v>
      </c>
      <c r="B222" s="650" t="s">
        <v>1467</v>
      </c>
      <c r="C222" s="650" t="s">
        <v>6279</v>
      </c>
      <c r="D222" s="650" t="s">
        <v>1833</v>
      </c>
      <c r="E222" s="653"/>
      <c r="F222" s="653"/>
      <c r="G222" s="650"/>
      <c r="H222" s="650"/>
      <c r="I222" s="653"/>
      <c r="J222" s="653"/>
      <c r="K222" s="650"/>
      <c r="L222" s="650"/>
      <c r="M222" s="653">
        <v>4.9800000000000004</v>
      </c>
      <c r="N222" s="653">
        <v>33593.9</v>
      </c>
      <c r="O222" s="666"/>
      <c r="P222" s="654">
        <v>6745.7630522088348</v>
      </c>
    </row>
    <row r="223" spans="1:16" ht="14.4" customHeight="1" x14ac:dyDescent="0.3">
      <c r="A223" s="649" t="s">
        <v>6023</v>
      </c>
      <c r="B223" s="650" t="s">
        <v>1467</v>
      </c>
      <c r="C223" s="650" t="s">
        <v>6280</v>
      </c>
      <c r="D223" s="650" t="s">
        <v>3486</v>
      </c>
      <c r="E223" s="653"/>
      <c r="F223" s="653"/>
      <c r="G223" s="650"/>
      <c r="H223" s="650"/>
      <c r="I223" s="653"/>
      <c r="J223" s="653"/>
      <c r="K223" s="650"/>
      <c r="L223" s="650"/>
      <c r="M223" s="653">
        <v>7.89</v>
      </c>
      <c r="N223" s="653">
        <v>7540.14</v>
      </c>
      <c r="O223" s="666"/>
      <c r="P223" s="654">
        <v>955.65779467680613</v>
      </c>
    </row>
    <row r="224" spans="1:16" ht="14.4" customHeight="1" x14ac:dyDescent="0.3">
      <c r="A224" s="649" t="s">
        <v>6023</v>
      </c>
      <c r="B224" s="650" t="s">
        <v>1467</v>
      </c>
      <c r="C224" s="650" t="s">
        <v>6281</v>
      </c>
      <c r="D224" s="650" t="s">
        <v>3486</v>
      </c>
      <c r="E224" s="653"/>
      <c r="F224" s="653"/>
      <c r="G224" s="650"/>
      <c r="H224" s="650"/>
      <c r="I224" s="653"/>
      <c r="J224" s="653"/>
      <c r="K224" s="650"/>
      <c r="L224" s="650"/>
      <c r="M224" s="653">
        <v>4.93</v>
      </c>
      <c r="N224" s="653">
        <v>11778.5</v>
      </c>
      <c r="O224" s="666"/>
      <c r="P224" s="654">
        <v>2389.1480730223125</v>
      </c>
    </row>
    <row r="225" spans="1:16" ht="14.4" customHeight="1" x14ac:dyDescent="0.3">
      <c r="A225" s="649" t="s">
        <v>6023</v>
      </c>
      <c r="B225" s="650" t="s">
        <v>6282</v>
      </c>
      <c r="C225" s="650" t="s">
        <v>6283</v>
      </c>
      <c r="D225" s="650" t="s">
        <v>6284</v>
      </c>
      <c r="E225" s="653">
        <v>15</v>
      </c>
      <c r="F225" s="653">
        <v>13005</v>
      </c>
      <c r="G225" s="650">
        <v>1</v>
      </c>
      <c r="H225" s="650">
        <v>867</v>
      </c>
      <c r="I225" s="653">
        <v>4</v>
      </c>
      <c r="J225" s="653">
        <v>3468</v>
      </c>
      <c r="K225" s="650">
        <v>0.26666666666666666</v>
      </c>
      <c r="L225" s="650">
        <v>867</v>
      </c>
      <c r="M225" s="653">
        <v>13</v>
      </c>
      <c r="N225" s="653">
        <v>11271</v>
      </c>
      <c r="O225" s="666">
        <v>0.8666666666666667</v>
      </c>
      <c r="P225" s="654">
        <v>867</v>
      </c>
    </row>
    <row r="226" spans="1:16" ht="14.4" customHeight="1" x14ac:dyDescent="0.3">
      <c r="A226" s="649" t="s">
        <v>6023</v>
      </c>
      <c r="B226" s="650" t="s">
        <v>6282</v>
      </c>
      <c r="C226" s="650" t="s">
        <v>6285</v>
      </c>
      <c r="D226" s="650" t="s">
        <v>6286</v>
      </c>
      <c r="E226" s="653">
        <v>416</v>
      </c>
      <c r="F226" s="653">
        <v>360672</v>
      </c>
      <c r="G226" s="650">
        <v>1</v>
      </c>
      <c r="H226" s="650">
        <v>867</v>
      </c>
      <c r="I226" s="653">
        <v>134</v>
      </c>
      <c r="J226" s="653">
        <v>116178</v>
      </c>
      <c r="K226" s="650">
        <v>0.32211538461538464</v>
      </c>
      <c r="L226" s="650">
        <v>867</v>
      </c>
      <c r="M226" s="653">
        <v>246</v>
      </c>
      <c r="N226" s="653">
        <v>213282</v>
      </c>
      <c r="O226" s="666">
        <v>0.59134615384615385</v>
      </c>
      <c r="P226" s="654">
        <v>867</v>
      </c>
    </row>
    <row r="227" spans="1:16" ht="14.4" customHeight="1" x14ac:dyDescent="0.3">
      <c r="A227" s="649" t="s">
        <v>6023</v>
      </c>
      <c r="B227" s="650" t="s">
        <v>6282</v>
      </c>
      <c r="C227" s="650" t="s">
        <v>6287</v>
      </c>
      <c r="D227" s="650" t="s">
        <v>6288</v>
      </c>
      <c r="E227" s="653">
        <v>2</v>
      </c>
      <c r="F227" s="653">
        <v>9062</v>
      </c>
      <c r="G227" s="650">
        <v>1</v>
      </c>
      <c r="H227" s="650">
        <v>4531</v>
      </c>
      <c r="I227" s="653">
        <v>2</v>
      </c>
      <c r="J227" s="653">
        <v>9062</v>
      </c>
      <c r="K227" s="650">
        <v>1</v>
      </c>
      <c r="L227" s="650">
        <v>4531</v>
      </c>
      <c r="M227" s="653"/>
      <c r="N227" s="653"/>
      <c r="O227" s="666"/>
      <c r="P227" s="654"/>
    </row>
    <row r="228" spans="1:16" ht="14.4" customHeight="1" x14ac:dyDescent="0.3">
      <c r="A228" s="649" t="s">
        <v>6023</v>
      </c>
      <c r="B228" s="650" t="s">
        <v>6282</v>
      </c>
      <c r="C228" s="650" t="s">
        <v>6289</v>
      </c>
      <c r="D228" s="650" t="s">
        <v>6290</v>
      </c>
      <c r="E228" s="653">
        <v>22</v>
      </c>
      <c r="F228" s="653">
        <v>21208</v>
      </c>
      <c r="G228" s="650">
        <v>1</v>
      </c>
      <c r="H228" s="650">
        <v>964</v>
      </c>
      <c r="I228" s="653"/>
      <c r="J228" s="653"/>
      <c r="K228" s="650"/>
      <c r="L228" s="650"/>
      <c r="M228" s="653">
        <v>14</v>
      </c>
      <c r="N228" s="653">
        <v>13496</v>
      </c>
      <c r="O228" s="666">
        <v>0.63636363636363635</v>
      </c>
      <c r="P228" s="654">
        <v>964</v>
      </c>
    </row>
    <row r="229" spans="1:16" ht="14.4" customHeight="1" x14ac:dyDescent="0.3">
      <c r="A229" s="649" t="s">
        <v>6023</v>
      </c>
      <c r="B229" s="650" t="s">
        <v>6282</v>
      </c>
      <c r="C229" s="650" t="s">
        <v>6291</v>
      </c>
      <c r="D229" s="650" t="s">
        <v>6292</v>
      </c>
      <c r="E229" s="653"/>
      <c r="F229" s="653"/>
      <c r="G229" s="650"/>
      <c r="H229" s="650"/>
      <c r="I229" s="653">
        <v>71</v>
      </c>
      <c r="J229" s="653">
        <v>66216.01999999999</v>
      </c>
      <c r="K229" s="650"/>
      <c r="L229" s="650">
        <v>932.61999999999989</v>
      </c>
      <c r="M229" s="653"/>
      <c r="N229" s="653"/>
      <c r="O229" s="666"/>
      <c r="P229" s="654"/>
    </row>
    <row r="230" spans="1:16" ht="14.4" customHeight="1" x14ac:dyDescent="0.3">
      <c r="A230" s="649" t="s">
        <v>6023</v>
      </c>
      <c r="B230" s="650" t="s">
        <v>6282</v>
      </c>
      <c r="C230" s="650" t="s">
        <v>6293</v>
      </c>
      <c r="D230" s="650" t="s">
        <v>6292</v>
      </c>
      <c r="E230" s="653"/>
      <c r="F230" s="653"/>
      <c r="G230" s="650"/>
      <c r="H230" s="650"/>
      <c r="I230" s="653">
        <v>25</v>
      </c>
      <c r="J230" s="653">
        <v>22997</v>
      </c>
      <c r="K230" s="650"/>
      <c r="L230" s="650">
        <v>919.88</v>
      </c>
      <c r="M230" s="653"/>
      <c r="N230" s="653"/>
      <c r="O230" s="666"/>
      <c r="P230" s="654"/>
    </row>
    <row r="231" spans="1:16" ht="14.4" customHeight="1" x14ac:dyDescent="0.3">
      <c r="A231" s="649" t="s">
        <v>6023</v>
      </c>
      <c r="B231" s="650" t="s">
        <v>6294</v>
      </c>
      <c r="C231" s="650" t="s">
        <v>6295</v>
      </c>
      <c r="D231" s="650" t="s">
        <v>6296</v>
      </c>
      <c r="E231" s="653">
        <v>26</v>
      </c>
      <c r="F231" s="653">
        <v>7176</v>
      </c>
      <c r="G231" s="650">
        <v>1</v>
      </c>
      <c r="H231" s="650">
        <v>276</v>
      </c>
      <c r="I231" s="653">
        <v>27</v>
      </c>
      <c r="J231" s="653">
        <v>7479</v>
      </c>
      <c r="K231" s="650">
        <v>1.0422240802675586</v>
      </c>
      <c r="L231" s="650">
        <v>277</v>
      </c>
      <c r="M231" s="653">
        <v>22</v>
      </c>
      <c r="N231" s="653">
        <v>6112</v>
      </c>
      <c r="O231" s="666">
        <v>0.8517279821627648</v>
      </c>
      <c r="P231" s="654">
        <v>277.81818181818181</v>
      </c>
    </row>
    <row r="232" spans="1:16" ht="14.4" customHeight="1" x14ac:dyDescent="0.3">
      <c r="A232" s="649" t="s">
        <v>6023</v>
      </c>
      <c r="B232" s="650" t="s">
        <v>6294</v>
      </c>
      <c r="C232" s="650" t="s">
        <v>6297</v>
      </c>
      <c r="D232" s="650" t="s">
        <v>6298</v>
      </c>
      <c r="E232" s="653">
        <v>403</v>
      </c>
      <c r="F232" s="653">
        <v>24986</v>
      </c>
      <c r="G232" s="650">
        <v>1</v>
      </c>
      <c r="H232" s="650">
        <v>62</v>
      </c>
      <c r="I232" s="653">
        <v>401</v>
      </c>
      <c r="J232" s="653">
        <v>44912</v>
      </c>
      <c r="K232" s="650">
        <v>1.7974865924917953</v>
      </c>
      <c r="L232" s="650">
        <v>112</v>
      </c>
      <c r="M232" s="653">
        <v>351</v>
      </c>
      <c r="N232" s="653">
        <v>39473</v>
      </c>
      <c r="O232" s="666">
        <v>1.5798046906267509</v>
      </c>
      <c r="P232" s="654">
        <v>112.45868945868946</v>
      </c>
    </row>
    <row r="233" spans="1:16" ht="14.4" customHeight="1" x14ac:dyDescent="0.3">
      <c r="A233" s="649" t="s">
        <v>6023</v>
      </c>
      <c r="B233" s="650" t="s">
        <v>6294</v>
      </c>
      <c r="C233" s="650" t="s">
        <v>6299</v>
      </c>
      <c r="D233" s="650" t="s">
        <v>6300</v>
      </c>
      <c r="E233" s="653">
        <v>1067</v>
      </c>
      <c r="F233" s="653">
        <v>168586</v>
      </c>
      <c r="G233" s="650">
        <v>1</v>
      </c>
      <c r="H233" s="650">
        <v>158</v>
      </c>
      <c r="I233" s="653">
        <v>924</v>
      </c>
      <c r="J233" s="653">
        <v>144144</v>
      </c>
      <c r="K233" s="650">
        <v>0.85501761712123192</v>
      </c>
      <c r="L233" s="650">
        <v>156</v>
      </c>
      <c r="M233" s="653">
        <v>925</v>
      </c>
      <c r="N233" s="653">
        <v>138554</v>
      </c>
      <c r="O233" s="666">
        <v>0.82185946638510909</v>
      </c>
      <c r="P233" s="654">
        <v>149.7881081081081</v>
      </c>
    </row>
    <row r="234" spans="1:16" ht="14.4" customHeight="1" x14ac:dyDescent="0.3">
      <c r="A234" s="649" t="s">
        <v>6023</v>
      </c>
      <c r="B234" s="650" t="s">
        <v>6294</v>
      </c>
      <c r="C234" s="650" t="s">
        <v>6301</v>
      </c>
      <c r="D234" s="650" t="s">
        <v>6302</v>
      </c>
      <c r="E234" s="653">
        <v>4974</v>
      </c>
      <c r="F234" s="653">
        <v>169116</v>
      </c>
      <c r="G234" s="650">
        <v>1</v>
      </c>
      <c r="H234" s="650">
        <v>34</v>
      </c>
      <c r="I234" s="653">
        <v>3539</v>
      </c>
      <c r="J234" s="653">
        <v>120326</v>
      </c>
      <c r="K234" s="650">
        <v>0.71149979895456372</v>
      </c>
      <c r="L234" s="650">
        <v>34</v>
      </c>
      <c r="M234" s="653">
        <v>4147</v>
      </c>
      <c r="N234" s="653">
        <v>143106</v>
      </c>
      <c r="O234" s="666">
        <v>0.84620024125452353</v>
      </c>
      <c r="P234" s="654">
        <v>34.508319266939957</v>
      </c>
    </row>
    <row r="235" spans="1:16" ht="14.4" customHeight="1" x14ac:dyDescent="0.3">
      <c r="A235" s="649" t="s">
        <v>6023</v>
      </c>
      <c r="B235" s="650" t="s">
        <v>6294</v>
      </c>
      <c r="C235" s="650" t="s">
        <v>6303</v>
      </c>
      <c r="D235" s="650" t="s">
        <v>6304</v>
      </c>
      <c r="E235" s="653"/>
      <c r="F235" s="653"/>
      <c r="G235" s="650"/>
      <c r="H235" s="650"/>
      <c r="I235" s="653">
        <v>1</v>
      </c>
      <c r="J235" s="653">
        <v>5</v>
      </c>
      <c r="K235" s="650"/>
      <c r="L235" s="650">
        <v>5</v>
      </c>
      <c r="M235" s="653">
        <v>2</v>
      </c>
      <c r="N235" s="653">
        <v>10</v>
      </c>
      <c r="O235" s="666"/>
      <c r="P235" s="654">
        <v>5</v>
      </c>
    </row>
    <row r="236" spans="1:16" ht="14.4" customHeight="1" x14ac:dyDescent="0.3">
      <c r="A236" s="649" t="s">
        <v>6023</v>
      </c>
      <c r="B236" s="650" t="s">
        <v>6294</v>
      </c>
      <c r="C236" s="650" t="s">
        <v>6305</v>
      </c>
      <c r="D236" s="650" t="s">
        <v>6306</v>
      </c>
      <c r="E236" s="653">
        <v>2613</v>
      </c>
      <c r="F236" s="653">
        <v>425919</v>
      </c>
      <c r="G236" s="650">
        <v>1</v>
      </c>
      <c r="H236" s="650">
        <v>163</v>
      </c>
      <c r="I236" s="653">
        <v>2315</v>
      </c>
      <c r="J236" s="653">
        <v>377345</v>
      </c>
      <c r="K236" s="650">
        <v>0.88595484117872181</v>
      </c>
      <c r="L236" s="650">
        <v>163</v>
      </c>
      <c r="M236" s="653">
        <v>2584</v>
      </c>
      <c r="N236" s="653">
        <v>422432</v>
      </c>
      <c r="O236" s="666">
        <v>0.99181299730699968</v>
      </c>
      <c r="P236" s="654">
        <v>163.4798761609907</v>
      </c>
    </row>
    <row r="237" spans="1:16" ht="14.4" customHeight="1" x14ac:dyDescent="0.3">
      <c r="A237" s="649" t="s">
        <v>6023</v>
      </c>
      <c r="B237" s="650" t="s">
        <v>6294</v>
      </c>
      <c r="C237" s="650" t="s">
        <v>6307</v>
      </c>
      <c r="D237" s="650" t="s">
        <v>6308</v>
      </c>
      <c r="E237" s="653"/>
      <c r="F237" s="653"/>
      <c r="G237" s="650"/>
      <c r="H237" s="650"/>
      <c r="I237" s="653"/>
      <c r="J237" s="653"/>
      <c r="K237" s="650"/>
      <c r="L237" s="650"/>
      <c r="M237" s="653">
        <v>1</v>
      </c>
      <c r="N237" s="653">
        <v>164</v>
      </c>
      <c r="O237" s="666"/>
      <c r="P237" s="654">
        <v>164</v>
      </c>
    </row>
    <row r="238" spans="1:16" ht="14.4" customHeight="1" x14ac:dyDescent="0.3">
      <c r="A238" s="649" t="s">
        <v>6023</v>
      </c>
      <c r="B238" s="650" t="s">
        <v>6294</v>
      </c>
      <c r="C238" s="650" t="s">
        <v>6309</v>
      </c>
      <c r="D238" s="650" t="s">
        <v>6310</v>
      </c>
      <c r="E238" s="653">
        <v>4</v>
      </c>
      <c r="F238" s="653">
        <v>0</v>
      </c>
      <c r="G238" s="650"/>
      <c r="H238" s="650">
        <v>0</v>
      </c>
      <c r="I238" s="653">
        <v>3</v>
      </c>
      <c r="J238" s="653">
        <v>0</v>
      </c>
      <c r="K238" s="650"/>
      <c r="L238" s="650">
        <v>0</v>
      </c>
      <c r="M238" s="653">
        <v>12</v>
      </c>
      <c r="N238" s="653">
        <v>0</v>
      </c>
      <c r="O238" s="666"/>
      <c r="P238" s="654">
        <v>0</v>
      </c>
    </row>
    <row r="239" spans="1:16" ht="14.4" customHeight="1" x14ac:dyDescent="0.3">
      <c r="A239" s="649" t="s">
        <v>6023</v>
      </c>
      <c r="B239" s="650" t="s">
        <v>6294</v>
      </c>
      <c r="C239" s="650" t="s">
        <v>6311</v>
      </c>
      <c r="D239" s="650" t="s">
        <v>6312</v>
      </c>
      <c r="E239" s="653">
        <v>636</v>
      </c>
      <c r="F239" s="653">
        <v>0</v>
      </c>
      <c r="G239" s="650"/>
      <c r="H239" s="650">
        <v>0</v>
      </c>
      <c r="I239" s="653">
        <v>1310</v>
      </c>
      <c r="J239" s="653">
        <v>0</v>
      </c>
      <c r="K239" s="650"/>
      <c r="L239" s="650">
        <v>0</v>
      </c>
      <c r="M239" s="653">
        <v>1429</v>
      </c>
      <c r="N239" s="653">
        <v>0</v>
      </c>
      <c r="O239" s="666"/>
      <c r="P239" s="654">
        <v>0</v>
      </c>
    </row>
    <row r="240" spans="1:16" ht="14.4" customHeight="1" x14ac:dyDescent="0.3">
      <c r="A240" s="649" t="s">
        <v>6023</v>
      </c>
      <c r="B240" s="650" t="s">
        <v>6294</v>
      </c>
      <c r="C240" s="650" t="s">
        <v>6313</v>
      </c>
      <c r="D240" s="650" t="s">
        <v>6314</v>
      </c>
      <c r="E240" s="653">
        <v>4552</v>
      </c>
      <c r="F240" s="653">
        <v>468856</v>
      </c>
      <c r="G240" s="650">
        <v>1</v>
      </c>
      <c r="H240" s="650">
        <v>103</v>
      </c>
      <c r="I240" s="653">
        <v>2950</v>
      </c>
      <c r="J240" s="653">
        <v>306800</v>
      </c>
      <c r="K240" s="650">
        <v>0.6543586943539168</v>
      </c>
      <c r="L240" s="650">
        <v>104</v>
      </c>
      <c r="M240" s="653">
        <v>3004</v>
      </c>
      <c r="N240" s="653">
        <v>313920</v>
      </c>
      <c r="O240" s="666">
        <v>0.66954459364922281</v>
      </c>
      <c r="P240" s="654">
        <v>104.50066577896139</v>
      </c>
    </row>
    <row r="241" spans="1:16" ht="14.4" customHeight="1" x14ac:dyDescent="0.3">
      <c r="A241" s="649" t="s">
        <v>6023</v>
      </c>
      <c r="B241" s="650" t="s">
        <v>6294</v>
      </c>
      <c r="C241" s="650" t="s">
        <v>6315</v>
      </c>
      <c r="D241" s="650" t="s">
        <v>6316</v>
      </c>
      <c r="E241" s="653">
        <v>4892</v>
      </c>
      <c r="F241" s="653">
        <v>0</v>
      </c>
      <c r="G241" s="650"/>
      <c r="H241" s="650">
        <v>0</v>
      </c>
      <c r="I241" s="653">
        <v>4829</v>
      </c>
      <c r="J241" s="653">
        <v>0</v>
      </c>
      <c r="K241" s="650"/>
      <c r="L241" s="650">
        <v>0</v>
      </c>
      <c r="M241" s="653">
        <v>5662</v>
      </c>
      <c r="N241" s="653">
        <v>0</v>
      </c>
      <c r="O241" s="666"/>
      <c r="P241" s="654">
        <v>0</v>
      </c>
    </row>
    <row r="242" spans="1:16" ht="14.4" customHeight="1" x14ac:dyDescent="0.3">
      <c r="A242" s="649" t="s">
        <v>6023</v>
      </c>
      <c r="B242" s="650" t="s">
        <v>6294</v>
      </c>
      <c r="C242" s="650" t="s">
        <v>6317</v>
      </c>
      <c r="D242" s="650" t="s">
        <v>6318</v>
      </c>
      <c r="E242" s="653">
        <v>1697</v>
      </c>
      <c r="F242" s="653">
        <v>42425</v>
      </c>
      <c r="G242" s="650">
        <v>1</v>
      </c>
      <c r="H242" s="650">
        <v>25</v>
      </c>
      <c r="I242" s="653">
        <v>1344</v>
      </c>
      <c r="J242" s="653">
        <v>47040</v>
      </c>
      <c r="K242" s="650">
        <v>1.1087802003535652</v>
      </c>
      <c r="L242" s="650">
        <v>35</v>
      </c>
      <c r="M242" s="653">
        <v>1669</v>
      </c>
      <c r="N242" s="653">
        <v>59232</v>
      </c>
      <c r="O242" s="666">
        <v>1.3961579257513259</v>
      </c>
      <c r="P242" s="654">
        <v>35.489514679448774</v>
      </c>
    </row>
    <row r="243" spans="1:16" ht="14.4" customHeight="1" x14ac:dyDescent="0.3">
      <c r="A243" s="649" t="s">
        <v>6023</v>
      </c>
      <c r="B243" s="650" t="s">
        <v>6294</v>
      </c>
      <c r="C243" s="650" t="s">
        <v>6319</v>
      </c>
      <c r="D243" s="650" t="s">
        <v>6320</v>
      </c>
      <c r="E243" s="653">
        <v>3</v>
      </c>
      <c r="F243" s="653">
        <v>225</v>
      </c>
      <c r="G243" s="650">
        <v>1</v>
      </c>
      <c r="H243" s="650">
        <v>75</v>
      </c>
      <c r="I243" s="653">
        <v>5</v>
      </c>
      <c r="J243" s="653">
        <v>405</v>
      </c>
      <c r="K243" s="650">
        <v>1.8</v>
      </c>
      <c r="L243" s="650">
        <v>81</v>
      </c>
      <c r="M243" s="653">
        <v>7</v>
      </c>
      <c r="N243" s="653">
        <v>570</v>
      </c>
      <c r="O243" s="666">
        <v>2.5333333333333332</v>
      </c>
      <c r="P243" s="654">
        <v>81.428571428571431</v>
      </c>
    </row>
    <row r="244" spans="1:16" ht="14.4" customHeight="1" x14ac:dyDescent="0.3">
      <c r="A244" s="649" t="s">
        <v>6023</v>
      </c>
      <c r="B244" s="650" t="s">
        <v>6294</v>
      </c>
      <c r="C244" s="650" t="s">
        <v>6321</v>
      </c>
      <c r="D244" s="650" t="s">
        <v>6322</v>
      </c>
      <c r="E244" s="653">
        <v>269</v>
      </c>
      <c r="F244" s="653">
        <v>5111</v>
      </c>
      <c r="G244" s="650">
        <v>1</v>
      </c>
      <c r="H244" s="650">
        <v>19</v>
      </c>
      <c r="I244" s="653">
        <v>469</v>
      </c>
      <c r="J244" s="653">
        <v>14070</v>
      </c>
      <c r="K244" s="650">
        <v>2.7528859323028763</v>
      </c>
      <c r="L244" s="650">
        <v>30</v>
      </c>
      <c r="M244" s="653">
        <v>580</v>
      </c>
      <c r="N244" s="653">
        <v>17637</v>
      </c>
      <c r="O244" s="666">
        <v>3.4507924085306203</v>
      </c>
      <c r="P244" s="654">
        <v>30.408620689655173</v>
      </c>
    </row>
    <row r="245" spans="1:16" ht="14.4" customHeight="1" x14ac:dyDescent="0.3">
      <c r="A245" s="649" t="s">
        <v>6023</v>
      </c>
      <c r="B245" s="650" t="s">
        <v>6294</v>
      </c>
      <c r="C245" s="650" t="s">
        <v>6323</v>
      </c>
      <c r="D245" s="650" t="s">
        <v>6324</v>
      </c>
      <c r="E245" s="653">
        <v>3</v>
      </c>
      <c r="F245" s="653">
        <v>0</v>
      </c>
      <c r="G245" s="650"/>
      <c r="H245" s="650">
        <v>0</v>
      </c>
      <c r="I245" s="653"/>
      <c r="J245" s="653"/>
      <c r="K245" s="650"/>
      <c r="L245" s="650"/>
      <c r="M245" s="653"/>
      <c r="N245" s="653"/>
      <c r="O245" s="666"/>
      <c r="P245" s="654"/>
    </row>
    <row r="246" spans="1:16" ht="14.4" customHeight="1" x14ac:dyDescent="0.3">
      <c r="A246" s="649" t="s">
        <v>6023</v>
      </c>
      <c r="B246" s="650" t="s">
        <v>6294</v>
      </c>
      <c r="C246" s="650" t="s">
        <v>6325</v>
      </c>
      <c r="D246" s="650" t="s">
        <v>6326</v>
      </c>
      <c r="E246" s="653">
        <v>1965</v>
      </c>
      <c r="F246" s="653">
        <v>277065</v>
      </c>
      <c r="G246" s="650">
        <v>1</v>
      </c>
      <c r="H246" s="650">
        <v>141</v>
      </c>
      <c r="I246" s="653">
        <v>1024</v>
      </c>
      <c r="J246" s="653">
        <v>144384</v>
      </c>
      <c r="K246" s="650">
        <v>0.52111959287531806</v>
      </c>
      <c r="L246" s="650">
        <v>141</v>
      </c>
      <c r="M246" s="653">
        <v>1103</v>
      </c>
      <c r="N246" s="653">
        <v>148334</v>
      </c>
      <c r="O246" s="666">
        <v>0.53537617526573189</v>
      </c>
      <c r="P246" s="654">
        <v>134.48232094288304</v>
      </c>
    </row>
    <row r="247" spans="1:16" ht="14.4" customHeight="1" x14ac:dyDescent="0.3">
      <c r="A247" s="649" t="s">
        <v>6023</v>
      </c>
      <c r="B247" s="650" t="s">
        <v>6294</v>
      </c>
      <c r="C247" s="650" t="s">
        <v>6327</v>
      </c>
      <c r="D247" s="650" t="s">
        <v>6328</v>
      </c>
      <c r="E247" s="653">
        <v>2</v>
      </c>
      <c r="F247" s="653">
        <v>0</v>
      </c>
      <c r="G247" s="650"/>
      <c r="H247" s="650">
        <v>0</v>
      </c>
      <c r="I247" s="653">
        <v>0</v>
      </c>
      <c r="J247" s="653">
        <v>0</v>
      </c>
      <c r="K247" s="650"/>
      <c r="L247" s="650"/>
      <c r="M247" s="653">
        <v>2</v>
      </c>
      <c r="N247" s="653">
        <v>0</v>
      </c>
      <c r="O247" s="666"/>
      <c r="P247" s="654">
        <v>0</v>
      </c>
    </row>
    <row r="248" spans="1:16" ht="14.4" customHeight="1" x14ac:dyDescent="0.3">
      <c r="A248" s="649" t="s">
        <v>6023</v>
      </c>
      <c r="B248" s="650" t="s">
        <v>6294</v>
      </c>
      <c r="C248" s="650" t="s">
        <v>6329</v>
      </c>
      <c r="D248" s="650" t="s">
        <v>6330</v>
      </c>
      <c r="E248" s="653">
        <v>964</v>
      </c>
      <c r="F248" s="653">
        <v>316192</v>
      </c>
      <c r="G248" s="650">
        <v>1</v>
      </c>
      <c r="H248" s="650">
        <v>328</v>
      </c>
      <c r="I248" s="653">
        <v>1114</v>
      </c>
      <c r="J248" s="653">
        <v>364278</v>
      </c>
      <c r="K248" s="650">
        <v>1.1520784839591134</v>
      </c>
      <c r="L248" s="650">
        <v>327</v>
      </c>
      <c r="M248" s="653">
        <v>1271</v>
      </c>
      <c r="N248" s="653">
        <v>417855</v>
      </c>
      <c r="O248" s="666">
        <v>1.3215229986843438</v>
      </c>
      <c r="P248" s="654">
        <v>328.76081825334381</v>
      </c>
    </row>
    <row r="249" spans="1:16" ht="14.4" customHeight="1" x14ac:dyDescent="0.3">
      <c r="A249" s="649" t="s">
        <v>6023</v>
      </c>
      <c r="B249" s="650" t="s">
        <v>6294</v>
      </c>
      <c r="C249" s="650" t="s">
        <v>6331</v>
      </c>
      <c r="D249" s="650" t="s">
        <v>6332</v>
      </c>
      <c r="E249" s="653">
        <v>2659</v>
      </c>
      <c r="F249" s="653">
        <v>148904</v>
      </c>
      <c r="G249" s="650">
        <v>1</v>
      </c>
      <c r="H249" s="650">
        <v>56</v>
      </c>
      <c r="I249" s="653">
        <v>1544</v>
      </c>
      <c r="J249" s="653">
        <v>86464</v>
      </c>
      <c r="K249" s="650">
        <v>0.58066942459571269</v>
      </c>
      <c r="L249" s="650">
        <v>56</v>
      </c>
      <c r="M249" s="653">
        <v>1303</v>
      </c>
      <c r="N249" s="653">
        <v>73607</v>
      </c>
      <c r="O249" s="666">
        <v>0.49432520281523668</v>
      </c>
      <c r="P249" s="654">
        <v>56.490406753645431</v>
      </c>
    </row>
    <row r="250" spans="1:16" ht="14.4" customHeight="1" x14ac:dyDescent="0.3">
      <c r="A250" s="649" t="s">
        <v>6023</v>
      </c>
      <c r="B250" s="650" t="s">
        <v>6294</v>
      </c>
      <c r="C250" s="650" t="s">
        <v>6333</v>
      </c>
      <c r="D250" s="650" t="s">
        <v>6334</v>
      </c>
      <c r="E250" s="653">
        <v>79</v>
      </c>
      <c r="F250" s="653">
        <v>50876</v>
      </c>
      <c r="G250" s="650">
        <v>1</v>
      </c>
      <c r="H250" s="650">
        <v>644</v>
      </c>
      <c r="I250" s="653">
        <v>257</v>
      </c>
      <c r="J250" s="653">
        <v>165765</v>
      </c>
      <c r="K250" s="650">
        <v>3.2582160547212831</v>
      </c>
      <c r="L250" s="650">
        <v>645</v>
      </c>
      <c r="M250" s="653">
        <v>417</v>
      </c>
      <c r="N250" s="653">
        <v>270039</v>
      </c>
      <c r="O250" s="666">
        <v>5.3077875619152453</v>
      </c>
      <c r="P250" s="654">
        <v>647.57553956834533</v>
      </c>
    </row>
    <row r="251" spans="1:16" ht="14.4" customHeight="1" x14ac:dyDescent="0.3">
      <c r="A251" s="649" t="s">
        <v>6023</v>
      </c>
      <c r="B251" s="650" t="s">
        <v>6294</v>
      </c>
      <c r="C251" s="650" t="s">
        <v>6335</v>
      </c>
      <c r="D251" s="650" t="s">
        <v>6336</v>
      </c>
      <c r="E251" s="653"/>
      <c r="F251" s="653"/>
      <c r="G251" s="650"/>
      <c r="H251" s="650"/>
      <c r="I251" s="653">
        <v>1</v>
      </c>
      <c r="J251" s="653">
        <v>56</v>
      </c>
      <c r="K251" s="650"/>
      <c r="L251" s="650">
        <v>56</v>
      </c>
      <c r="M251" s="653"/>
      <c r="N251" s="653"/>
      <c r="O251" s="666"/>
      <c r="P251" s="654"/>
    </row>
    <row r="252" spans="1:16" ht="14.4" customHeight="1" x14ac:dyDescent="0.3">
      <c r="A252" s="649" t="s">
        <v>6023</v>
      </c>
      <c r="B252" s="650" t="s">
        <v>6294</v>
      </c>
      <c r="C252" s="650" t="s">
        <v>6337</v>
      </c>
      <c r="D252" s="650" t="s">
        <v>6338</v>
      </c>
      <c r="E252" s="653">
        <v>26</v>
      </c>
      <c r="F252" s="653">
        <v>2912</v>
      </c>
      <c r="G252" s="650">
        <v>1</v>
      </c>
      <c r="H252" s="650">
        <v>112</v>
      </c>
      <c r="I252" s="653">
        <v>25</v>
      </c>
      <c r="J252" s="653">
        <v>2800</v>
      </c>
      <c r="K252" s="650">
        <v>0.96153846153846156</v>
      </c>
      <c r="L252" s="650">
        <v>112</v>
      </c>
      <c r="M252" s="653">
        <v>81</v>
      </c>
      <c r="N252" s="653">
        <v>9152</v>
      </c>
      <c r="O252" s="666">
        <v>3.1428571428571428</v>
      </c>
      <c r="P252" s="654">
        <v>112.98765432098766</v>
      </c>
    </row>
    <row r="253" spans="1:16" ht="14.4" customHeight="1" x14ac:dyDescent="0.3">
      <c r="A253" s="649" t="s">
        <v>6023</v>
      </c>
      <c r="B253" s="650" t="s">
        <v>6294</v>
      </c>
      <c r="C253" s="650" t="s">
        <v>6339</v>
      </c>
      <c r="D253" s="650" t="s">
        <v>6340</v>
      </c>
      <c r="E253" s="653">
        <v>33</v>
      </c>
      <c r="F253" s="653">
        <v>11979</v>
      </c>
      <c r="G253" s="650">
        <v>1</v>
      </c>
      <c r="H253" s="650">
        <v>363</v>
      </c>
      <c r="I253" s="653">
        <v>19</v>
      </c>
      <c r="J253" s="653">
        <v>6973</v>
      </c>
      <c r="K253" s="650">
        <v>0.58210201185407795</v>
      </c>
      <c r="L253" s="650">
        <v>367</v>
      </c>
      <c r="M253" s="653"/>
      <c r="N253" s="653"/>
      <c r="O253" s="666"/>
      <c r="P253" s="654"/>
    </row>
    <row r="254" spans="1:16" ht="14.4" customHeight="1" x14ac:dyDescent="0.3">
      <c r="A254" s="649" t="s">
        <v>6341</v>
      </c>
      <c r="B254" s="650" t="s">
        <v>1467</v>
      </c>
      <c r="C254" s="650" t="s">
        <v>6024</v>
      </c>
      <c r="D254" s="650" t="s">
        <v>6025</v>
      </c>
      <c r="E254" s="653">
        <v>31.399999999999995</v>
      </c>
      <c r="F254" s="653">
        <v>2895.5299999999997</v>
      </c>
      <c r="G254" s="650">
        <v>1</v>
      </c>
      <c r="H254" s="650">
        <v>92.214331210191091</v>
      </c>
      <c r="I254" s="653">
        <v>67.22</v>
      </c>
      <c r="J254" s="653">
        <v>6127.13</v>
      </c>
      <c r="K254" s="650">
        <v>2.1160651072515222</v>
      </c>
      <c r="L254" s="650">
        <v>91.150401666170779</v>
      </c>
      <c r="M254" s="653">
        <v>59.5</v>
      </c>
      <c r="N254" s="653">
        <v>3364.6800000000003</v>
      </c>
      <c r="O254" s="666">
        <v>1.1620256049842346</v>
      </c>
      <c r="P254" s="654">
        <v>56.549243697479</v>
      </c>
    </row>
    <row r="255" spans="1:16" ht="14.4" customHeight="1" x14ac:dyDescent="0.3">
      <c r="A255" s="649" t="s">
        <v>6341</v>
      </c>
      <c r="B255" s="650" t="s">
        <v>1467</v>
      </c>
      <c r="C255" s="650" t="s">
        <v>6026</v>
      </c>
      <c r="D255" s="650" t="s">
        <v>6027</v>
      </c>
      <c r="E255" s="653">
        <v>32.799999999999997</v>
      </c>
      <c r="F255" s="653">
        <v>3750.0599999999995</v>
      </c>
      <c r="G255" s="650">
        <v>1</v>
      </c>
      <c r="H255" s="650">
        <v>114.33109756097561</v>
      </c>
      <c r="I255" s="653">
        <v>16.52</v>
      </c>
      <c r="J255" s="653">
        <v>2008.0099999999998</v>
      </c>
      <c r="K255" s="650">
        <v>0.53546076596107794</v>
      </c>
      <c r="L255" s="650">
        <v>121.55024213075059</v>
      </c>
      <c r="M255" s="653">
        <v>23.099999999999998</v>
      </c>
      <c r="N255" s="653">
        <v>2614.9200000000005</v>
      </c>
      <c r="O255" s="666">
        <v>0.6973008431865092</v>
      </c>
      <c r="P255" s="654">
        <v>113.20000000000003</v>
      </c>
    </row>
    <row r="256" spans="1:16" ht="14.4" customHeight="1" x14ac:dyDescent="0.3">
      <c r="A256" s="649" t="s">
        <v>6341</v>
      </c>
      <c r="B256" s="650" t="s">
        <v>1467</v>
      </c>
      <c r="C256" s="650" t="s">
        <v>6028</v>
      </c>
      <c r="D256" s="650" t="s">
        <v>5464</v>
      </c>
      <c r="E256" s="653"/>
      <c r="F256" s="653"/>
      <c r="G256" s="650"/>
      <c r="H256" s="650"/>
      <c r="I256" s="653"/>
      <c r="J256" s="653"/>
      <c r="K256" s="650"/>
      <c r="L256" s="650"/>
      <c r="M256" s="653">
        <v>0.2</v>
      </c>
      <c r="N256" s="653">
        <v>31.58</v>
      </c>
      <c r="O256" s="666"/>
      <c r="P256" s="654">
        <v>157.89999999999998</v>
      </c>
    </row>
    <row r="257" spans="1:16" ht="14.4" customHeight="1" x14ac:dyDescent="0.3">
      <c r="A257" s="649" t="s">
        <v>6341</v>
      </c>
      <c r="B257" s="650" t="s">
        <v>1467</v>
      </c>
      <c r="C257" s="650" t="s">
        <v>6029</v>
      </c>
      <c r="D257" s="650" t="s">
        <v>6030</v>
      </c>
      <c r="E257" s="653">
        <v>28.8</v>
      </c>
      <c r="F257" s="653">
        <v>1120.22</v>
      </c>
      <c r="G257" s="650">
        <v>1</v>
      </c>
      <c r="H257" s="650">
        <v>38.896527777777777</v>
      </c>
      <c r="I257" s="653">
        <v>8.5</v>
      </c>
      <c r="J257" s="653">
        <v>32.130000000000003</v>
      </c>
      <c r="K257" s="650">
        <v>2.8681866062023532E-2</v>
      </c>
      <c r="L257" s="650">
        <v>3.7800000000000002</v>
      </c>
      <c r="M257" s="653"/>
      <c r="N257" s="653"/>
      <c r="O257" s="666"/>
      <c r="P257" s="654"/>
    </row>
    <row r="258" spans="1:16" ht="14.4" customHeight="1" x14ac:dyDescent="0.3">
      <c r="A258" s="649" t="s">
        <v>6341</v>
      </c>
      <c r="B258" s="650" t="s">
        <v>1467</v>
      </c>
      <c r="C258" s="650" t="s">
        <v>6033</v>
      </c>
      <c r="D258" s="650" t="s">
        <v>6034</v>
      </c>
      <c r="E258" s="653">
        <v>5.8000000000000007</v>
      </c>
      <c r="F258" s="653">
        <v>422.96999999999997</v>
      </c>
      <c r="G258" s="650">
        <v>1</v>
      </c>
      <c r="H258" s="650">
        <v>72.9258620689655</v>
      </c>
      <c r="I258" s="653">
        <v>1.6</v>
      </c>
      <c r="J258" s="653">
        <v>18.72</v>
      </c>
      <c r="K258" s="650">
        <v>4.4258458046669974E-2</v>
      </c>
      <c r="L258" s="650">
        <v>11.7</v>
      </c>
      <c r="M258" s="653">
        <v>2.4000000000000004</v>
      </c>
      <c r="N258" s="653">
        <v>28.08</v>
      </c>
      <c r="O258" s="666">
        <v>6.6387687070004961E-2</v>
      </c>
      <c r="P258" s="654">
        <v>11.699999999999998</v>
      </c>
    </row>
    <row r="259" spans="1:16" ht="14.4" customHeight="1" x14ac:dyDescent="0.3">
      <c r="A259" s="649" t="s">
        <v>6341</v>
      </c>
      <c r="B259" s="650" t="s">
        <v>1467</v>
      </c>
      <c r="C259" s="650" t="s">
        <v>6035</v>
      </c>
      <c r="D259" s="650" t="s">
        <v>6036</v>
      </c>
      <c r="E259" s="653">
        <v>47.3</v>
      </c>
      <c r="F259" s="653">
        <v>9250.24</v>
      </c>
      <c r="G259" s="650">
        <v>1</v>
      </c>
      <c r="H259" s="650">
        <v>195.56532769556026</v>
      </c>
      <c r="I259" s="653">
        <v>52.999999999999993</v>
      </c>
      <c r="J259" s="653">
        <v>10456.93</v>
      </c>
      <c r="K259" s="650">
        <v>1.1304495883350054</v>
      </c>
      <c r="L259" s="650">
        <v>197.30056603773588</v>
      </c>
      <c r="M259" s="653">
        <v>69.099999999999994</v>
      </c>
      <c r="N259" s="653">
        <v>13633.43</v>
      </c>
      <c r="O259" s="666">
        <v>1.4738460839934964</v>
      </c>
      <c r="P259" s="654">
        <v>197.3</v>
      </c>
    </row>
    <row r="260" spans="1:16" ht="14.4" customHeight="1" x14ac:dyDescent="0.3">
      <c r="A260" s="649" t="s">
        <v>6341</v>
      </c>
      <c r="B260" s="650" t="s">
        <v>1467</v>
      </c>
      <c r="C260" s="650" t="s">
        <v>6342</v>
      </c>
      <c r="D260" s="650" t="s">
        <v>6343</v>
      </c>
      <c r="E260" s="653">
        <v>23</v>
      </c>
      <c r="F260" s="653">
        <v>237311.21000000002</v>
      </c>
      <c r="G260" s="650">
        <v>1</v>
      </c>
      <c r="H260" s="650">
        <v>10317.878695652174</v>
      </c>
      <c r="I260" s="653">
        <v>21.4</v>
      </c>
      <c r="J260" s="653">
        <v>180130.39</v>
      </c>
      <c r="K260" s="650">
        <v>0.7590471179174384</v>
      </c>
      <c r="L260" s="650">
        <v>8417.3079439252342</v>
      </c>
      <c r="M260" s="653">
        <v>23</v>
      </c>
      <c r="N260" s="653">
        <v>191871.52</v>
      </c>
      <c r="O260" s="666">
        <v>0.80852278322629589</v>
      </c>
      <c r="P260" s="654">
        <v>8342.24</v>
      </c>
    </row>
    <row r="261" spans="1:16" ht="14.4" customHeight="1" x14ac:dyDescent="0.3">
      <c r="A261" s="649" t="s">
        <v>6341</v>
      </c>
      <c r="B261" s="650" t="s">
        <v>1467</v>
      </c>
      <c r="C261" s="650" t="s">
        <v>6041</v>
      </c>
      <c r="D261" s="650" t="s">
        <v>6042</v>
      </c>
      <c r="E261" s="653">
        <v>4</v>
      </c>
      <c r="F261" s="653">
        <v>330.94</v>
      </c>
      <c r="G261" s="650">
        <v>1</v>
      </c>
      <c r="H261" s="650">
        <v>82.734999999999999</v>
      </c>
      <c r="I261" s="653">
        <v>3</v>
      </c>
      <c r="J261" s="653">
        <v>128.1</v>
      </c>
      <c r="K261" s="650">
        <v>0.38707922886323803</v>
      </c>
      <c r="L261" s="650">
        <v>42.699999999999996</v>
      </c>
      <c r="M261" s="653"/>
      <c r="N261" s="653"/>
      <c r="O261" s="666"/>
      <c r="P261" s="654"/>
    </row>
    <row r="262" spans="1:16" ht="14.4" customHeight="1" x14ac:dyDescent="0.3">
      <c r="A262" s="649" t="s">
        <v>6341</v>
      </c>
      <c r="B262" s="650" t="s">
        <v>1467</v>
      </c>
      <c r="C262" s="650" t="s">
        <v>6344</v>
      </c>
      <c r="D262" s="650" t="s">
        <v>2046</v>
      </c>
      <c r="E262" s="653">
        <v>2.91</v>
      </c>
      <c r="F262" s="653">
        <v>737.17</v>
      </c>
      <c r="G262" s="650">
        <v>1</v>
      </c>
      <c r="H262" s="650">
        <v>253.3230240549828</v>
      </c>
      <c r="I262" s="653"/>
      <c r="J262" s="653"/>
      <c r="K262" s="650"/>
      <c r="L262" s="650"/>
      <c r="M262" s="653"/>
      <c r="N262" s="653"/>
      <c r="O262" s="666"/>
      <c r="P262" s="654"/>
    </row>
    <row r="263" spans="1:16" ht="14.4" customHeight="1" x14ac:dyDescent="0.3">
      <c r="A263" s="649" t="s">
        <v>6341</v>
      </c>
      <c r="B263" s="650" t="s">
        <v>1467</v>
      </c>
      <c r="C263" s="650" t="s">
        <v>6345</v>
      </c>
      <c r="D263" s="650" t="s">
        <v>2046</v>
      </c>
      <c r="E263" s="653">
        <v>2.83</v>
      </c>
      <c r="F263" s="653">
        <v>1433.8</v>
      </c>
      <c r="G263" s="650">
        <v>1</v>
      </c>
      <c r="H263" s="650">
        <v>506.64310954063603</v>
      </c>
      <c r="I263" s="653"/>
      <c r="J263" s="653"/>
      <c r="K263" s="650"/>
      <c r="L263" s="650"/>
      <c r="M263" s="653"/>
      <c r="N263" s="653"/>
      <c r="O263" s="666"/>
      <c r="P263" s="654"/>
    </row>
    <row r="264" spans="1:16" ht="14.4" customHeight="1" x14ac:dyDescent="0.3">
      <c r="A264" s="649" t="s">
        <v>6341</v>
      </c>
      <c r="B264" s="650" t="s">
        <v>1467</v>
      </c>
      <c r="C264" s="650" t="s">
        <v>6043</v>
      </c>
      <c r="D264" s="650" t="s">
        <v>6044</v>
      </c>
      <c r="E264" s="653"/>
      <c r="F264" s="653"/>
      <c r="G264" s="650"/>
      <c r="H264" s="650"/>
      <c r="I264" s="653">
        <v>2</v>
      </c>
      <c r="J264" s="653">
        <v>280.18</v>
      </c>
      <c r="K264" s="650"/>
      <c r="L264" s="650">
        <v>140.09</v>
      </c>
      <c r="M264" s="653"/>
      <c r="N264" s="653"/>
      <c r="O264" s="666"/>
      <c r="P264" s="654"/>
    </row>
    <row r="265" spans="1:16" ht="14.4" customHeight="1" x14ac:dyDescent="0.3">
      <c r="A265" s="649" t="s">
        <v>6341</v>
      </c>
      <c r="B265" s="650" t="s">
        <v>1467</v>
      </c>
      <c r="C265" s="650" t="s">
        <v>6045</v>
      </c>
      <c r="D265" s="650" t="s">
        <v>6044</v>
      </c>
      <c r="E265" s="653">
        <v>1</v>
      </c>
      <c r="F265" s="653">
        <v>277.74</v>
      </c>
      <c r="G265" s="650">
        <v>1</v>
      </c>
      <c r="H265" s="650">
        <v>277.74</v>
      </c>
      <c r="I265" s="653">
        <v>8.51</v>
      </c>
      <c r="J265" s="653">
        <v>2384.3000000000002</v>
      </c>
      <c r="K265" s="650">
        <v>8.5846475120616415</v>
      </c>
      <c r="L265" s="650">
        <v>280.17626321974149</v>
      </c>
      <c r="M265" s="653"/>
      <c r="N265" s="653"/>
      <c r="O265" s="666"/>
      <c r="P265" s="654"/>
    </row>
    <row r="266" spans="1:16" ht="14.4" customHeight="1" x14ac:dyDescent="0.3">
      <c r="A266" s="649" t="s">
        <v>6341</v>
      </c>
      <c r="B266" s="650" t="s">
        <v>1467</v>
      </c>
      <c r="C266" s="650" t="s">
        <v>6046</v>
      </c>
      <c r="D266" s="650" t="s">
        <v>6047</v>
      </c>
      <c r="E266" s="653">
        <v>43</v>
      </c>
      <c r="F266" s="653">
        <v>456824.7300000001</v>
      </c>
      <c r="G266" s="650">
        <v>1</v>
      </c>
      <c r="H266" s="650">
        <v>10623.83093023256</v>
      </c>
      <c r="I266" s="653">
        <v>41</v>
      </c>
      <c r="J266" s="653">
        <v>380442.93</v>
      </c>
      <c r="K266" s="650">
        <v>0.83279845642331995</v>
      </c>
      <c r="L266" s="650">
        <v>9279.0958536585367</v>
      </c>
      <c r="M266" s="653">
        <v>32</v>
      </c>
      <c r="N266" s="653">
        <v>253516.15999999997</v>
      </c>
      <c r="O266" s="666">
        <v>0.55495279338314263</v>
      </c>
      <c r="P266" s="654">
        <v>7922.3799999999992</v>
      </c>
    </row>
    <row r="267" spans="1:16" ht="14.4" customHeight="1" x14ac:dyDescent="0.3">
      <c r="A267" s="649" t="s">
        <v>6341</v>
      </c>
      <c r="B267" s="650" t="s">
        <v>1467</v>
      </c>
      <c r="C267" s="650" t="s">
        <v>6048</v>
      </c>
      <c r="D267" s="650" t="s">
        <v>6049</v>
      </c>
      <c r="E267" s="653">
        <v>101.3</v>
      </c>
      <c r="F267" s="653">
        <v>6857.7</v>
      </c>
      <c r="G267" s="650">
        <v>1</v>
      </c>
      <c r="H267" s="650">
        <v>67.696939782823293</v>
      </c>
      <c r="I267" s="653">
        <v>158.49</v>
      </c>
      <c r="J267" s="653">
        <v>10827.52</v>
      </c>
      <c r="K267" s="650">
        <v>1.5788850489231085</v>
      </c>
      <c r="L267" s="650">
        <v>68.316739226449613</v>
      </c>
      <c r="M267" s="653"/>
      <c r="N267" s="653"/>
      <c r="O267" s="666"/>
      <c r="P267" s="654"/>
    </row>
    <row r="268" spans="1:16" ht="14.4" customHeight="1" x14ac:dyDescent="0.3">
      <c r="A268" s="649" t="s">
        <v>6341</v>
      </c>
      <c r="B268" s="650" t="s">
        <v>1467</v>
      </c>
      <c r="C268" s="650" t="s">
        <v>6050</v>
      </c>
      <c r="D268" s="650" t="s">
        <v>6049</v>
      </c>
      <c r="E268" s="653">
        <v>226.84</v>
      </c>
      <c r="F268" s="653">
        <v>29719.8</v>
      </c>
      <c r="G268" s="650">
        <v>1</v>
      </c>
      <c r="H268" s="650">
        <v>131.01657555986597</v>
      </c>
      <c r="I268" s="653">
        <v>52.18</v>
      </c>
      <c r="J268" s="653">
        <v>6898.4699999999993</v>
      </c>
      <c r="K268" s="650">
        <v>0.23211697252336824</v>
      </c>
      <c r="L268" s="650">
        <v>132.20525105404369</v>
      </c>
      <c r="M268" s="653"/>
      <c r="N268" s="653"/>
      <c r="O268" s="666"/>
      <c r="P268" s="654"/>
    </row>
    <row r="269" spans="1:16" ht="14.4" customHeight="1" x14ac:dyDescent="0.3">
      <c r="A269" s="649" t="s">
        <v>6341</v>
      </c>
      <c r="B269" s="650" t="s">
        <v>1467</v>
      </c>
      <c r="C269" s="650" t="s">
        <v>6051</v>
      </c>
      <c r="D269" s="650" t="s">
        <v>6049</v>
      </c>
      <c r="E269" s="653">
        <v>80.47</v>
      </c>
      <c r="F269" s="653">
        <v>63047.17</v>
      </c>
      <c r="G269" s="650">
        <v>1</v>
      </c>
      <c r="H269" s="650">
        <v>783.48664098421773</v>
      </c>
      <c r="I269" s="653">
        <v>297.70000000000005</v>
      </c>
      <c r="J269" s="653">
        <v>217502.56000000003</v>
      </c>
      <c r="K269" s="650">
        <v>3.4498385891071721</v>
      </c>
      <c r="L269" s="650">
        <v>730.60987571380588</v>
      </c>
      <c r="M269" s="653"/>
      <c r="N269" s="653"/>
      <c r="O269" s="666"/>
      <c r="P269" s="654"/>
    </row>
    <row r="270" spans="1:16" ht="14.4" customHeight="1" x14ac:dyDescent="0.3">
      <c r="A270" s="649" t="s">
        <v>6341</v>
      </c>
      <c r="B270" s="650" t="s">
        <v>1467</v>
      </c>
      <c r="C270" s="650" t="s">
        <v>6346</v>
      </c>
      <c r="D270" s="650" t="s">
        <v>6347</v>
      </c>
      <c r="E270" s="653">
        <v>0.48</v>
      </c>
      <c r="F270" s="653">
        <v>58.02</v>
      </c>
      <c r="G270" s="650">
        <v>1</v>
      </c>
      <c r="H270" s="650">
        <v>120.87500000000001</v>
      </c>
      <c r="I270" s="653"/>
      <c r="J270" s="653"/>
      <c r="K270" s="650"/>
      <c r="L270" s="650"/>
      <c r="M270" s="653"/>
      <c r="N270" s="653"/>
      <c r="O270" s="666"/>
      <c r="P270" s="654"/>
    </row>
    <row r="271" spans="1:16" ht="14.4" customHeight="1" x14ac:dyDescent="0.3">
      <c r="A271" s="649" t="s">
        <v>6341</v>
      </c>
      <c r="B271" s="650" t="s">
        <v>1467</v>
      </c>
      <c r="C271" s="650" t="s">
        <v>6052</v>
      </c>
      <c r="D271" s="650" t="s">
        <v>3100</v>
      </c>
      <c r="E271" s="653"/>
      <c r="F271" s="653"/>
      <c r="G271" s="650"/>
      <c r="H271" s="650"/>
      <c r="I271" s="653">
        <v>14</v>
      </c>
      <c r="J271" s="653">
        <v>425282.89999999997</v>
      </c>
      <c r="K271" s="650"/>
      <c r="L271" s="650">
        <v>30377.35</v>
      </c>
      <c r="M271" s="653">
        <v>17</v>
      </c>
      <c r="N271" s="653">
        <v>516414.94999999995</v>
      </c>
      <c r="O271" s="666"/>
      <c r="P271" s="654">
        <v>30377.35</v>
      </c>
    </row>
    <row r="272" spans="1:16" ht="14.4" customHeight="1" x14ac:dyDescent="0.3">
      <c r="A272" s="649" t="s">
        <v>6341</v>
      </c>
      <c r="B272" s="650" t="s">
        <v>1467</v>
      </c>
      <c r="C272" s="650" t="s">
        <v>6348</v>
      </c>
      <c r="D272" s="650" t="s">
        <v>6019</v>
      </c>
      <c r="E272" s="653">
        <v>2</v>
      </c>
      <c r="F272" s="653">
        <v>61346.9</v>
      </c>
      <c r="G272" s="650">
        <v>1</v>
      </c>
      <c r="H272" s="650">
        <v>30673.45</v>
      </c>
      <c r="I272" s="653"/>
      <c r="J272" s="653"/>
      <c r="K272" s="650"/>
      <c r="L272" s="650"/>
      <c r="M272" s="653"/>
      <c r="N272" s="653"/>
      <c r="O272" s="666"/>
      <c r="P272" s="654"/>
    </row>
    <row r="273" spans="1:16" ht="14.4" customHeight="1" x14ac:dyDescent="0.3">
      <c r="A273" s="649" t="s">
        <v>6341</v>
      </c>
      <c r="B273" s="650" t="s">
        <v>1467</v>
      </c>
      <c r="C273" s="650" t="s">
        <v>6053</v>
      </c>
      <c r="D273" s="650" t="s">
        <v>628</v>
      </c>
      <c r="E273" s="653">
        <v>14</v>
      </c>
      <c r="F273" s="653">
        <v>459125.86</v>
      </c>
      <c r="G273" s="650">
        <v>1</v>
      </c>
      <c r="H273" s="650">
        <v>32794.704285714288</v>
      </c>
      <c r="I273" s="653">
        <v>13</v>
      </c>
      <c r="J273" s="653">
        <v>436405.1</v>
      </c>
      <c r="K273" s="650">
        <v>0.95051300312293452</v>
      </c>
      <c r="L273" s="650">
        <v>33569.623076923075</v>
      </c>
      <c r="M273" s="653">
        <v>22</v>
      </c>
      <c r="N273" s="653">
        <v>729817.88</v>
      </c>
      <c r="O273" s="666">
        <v>1.5895812969454608</v>
      </c>
      <c r="P273" s="654">
        <v>33173.54</v>
      </c>
    </row>
    <row r="274" spans="1:16" ht="14.4" customHeight="1" x14ac:dyDescent="0.3">
      <c r="A274" s="649" t="s">
        <v>6341</v>
      </c>
      <c r="B274" s="650" t="s">
        <v>1467</v>
      </c>
      <c r="C274" s="650" t="s">
        <v>6055</v>
      </c>
      <c r="D274" s="650" t="s">
        <v>6056</v>
      </c>
      <c r="E274" s="653"/>
      <c r="F274" s="653"/>
      <c r="G274" s="650"/>
      <c r="H274" s="650"/>
      <c r="I274" s="653">
        <v>32.14</v>
      </c>
      <c r="J274" s="653">
        <v>46834.39</v>
      </c>
      <c r="K274" s="650"/>
      <c r="L274" s="650">
        <v>1457.1994399502178</v>
      </c>
      <c r="M274" s="653"/>
      <c r="N274" s="653"/>
      <c r="O274" s="666"/>
      <c r="P274" s="654"/>
    </row>
    <row r="275" spans="1:16" ht="14.4" customHeight="1" x14ac:dyDescent="0.3">
      <c r="A275" s="649" t="s">
        <v>6341</v>
      </c>
      <c r="B275" s="650" t="s">
        <v>1467</v>
      </c>
      <c r="C275" s="650" t="s">
        <v>6057</v>
      </c>
      <c r="D275" s="650" t="s">
        <v>6056</v>
      </c>
      <c r="E275" s="653">
        <v>102.17</v>
      </c>
      <c r="F275" s="653">
        <v>491964.67999999993</v>
      </c>
      <c r="G275" s="650">
        <v>1</v>
      </c>
      <c r="H275" s="650">
        <v>4815.1578741313488</v>
      </c>
      <c r="I275" s="653"/>
      <c r="J275" s="653"/>
      <c r="K275" s="650"/>
      <c r="L275" s="650"/>
      <c r="M275" s="653"/>
      <c r="N275" s="653"/>
      <c r="O275" s="666"/>
      <c r="P275" s="654"/>
    </row>
    <row r="276" spans="1:16" ht="14.4" customHeight="1" x14ac:dyDescent="0.3">
      <c r="A276" s="649" t="s">
        <v>6341</v>
      </c>
      <c r="B276" s="650" t="s">
        <v>1467</v>
      </c>
      <c r="C276" s="650" t="s">
        <v>6058</v>
      </c>
      <c r="D276" s="650" t="s">
        <v>6056</v>
      </c>
      <c r="E276" s="653"/>
      <c r="F276" s="653"/>
      <c r="G276" s="650"/>
      <c r="H276" s="650"/>
      <c r="I276" s="653">
        <v>27.3</v>
      </c>
      <c r="J276" s="653">
        <v>397813.68</v>
      </c>
      <c r="K276" s="650"/>
      <c r="L276" s="650">
        <v>14571.92967032967</v>
      </c>
      <c r="M276" s="653"/>
      <c r="N276" s="653"/>
      <c r="O276" s="666"/>
      <c r="P276" s="654"/>
    </row>
    <row r="277" spans="1:16" ht="14.4" customHeight="1" x14ac:dyDescent="0.3">
      <c r="A277" s="649" t="s">
        <v>6341</v>
      </c>
      <c r="B277" s="650" t="s">
        <v>1467</v>
      </c>
      <c r="C277" s="650" t="s">
        <v>6059</v>
      </c>
      <c r="D277" s="650" t="s">
        <v>3197</v>
      </c>
      <c r="E277" s="653">
        <v>1</v>
      </c>
      <c r="F277" s="653">
        <v>9780.99</v>
      </c>
      <c r="G277" s="650">
        <v>1</v>
      </c>
      <c r="H277" s="650">
        <v>9780.99</v>
      </c>
      <c r="I277" s="653">
        <v>12</v>
      </c>
      <c r="J277" s="653">
        <v>96600.150000000009</v>
      </c>
      <c r="K277" s="650">
        <v>9.8763162011207459</v>
      </c>
      <c r="L277" s="650">
        <v>8050.0125000000007</v>
      </c>
      <c r="M277" s="653">
        <v>9</v>
      </c>
      <c r="N277" s="653">
        <v>70899.3</v>
      </c>
      <c r="O277" s="666">
        <v>7.248683415482482</v>
      </c>
      <c r="P277" s="654">
        <v>7877.7000000000007</v>
      </c>
    </row>
    <row r="278" spans="1:16" ht="14.4" customHeight="1" x14ac:dyDescent="0.3">
      <c r="A278" s="649" t="s">
        <v>6341</v>
      </c>
      <c r="B278" s="650" t="s">
        <v>1467</v>
      </c>
      <c r="C278" s="650" t="s">
        <v>6349</v>
      </c>
      <c r="D278" s="650" t="s">
        <v>6350</v>
      </c>
      <c r="E278" s="653"/>
      <c r="F278" s="653"/>
      <c r="G278" s="650"/>
      <c r="H278" s="650"/>
      <c r="I278" s="653">
        <v>1</v>
      </c>
      <c r="J278" s="653">
        <v>650.44000000000005</v>
      </c>
      <c r="K278" s="650"/>
      <c r="L278" s="650">
        <v>650.44000000000005</v>
      </c>
      <c r="M278" s="653"/>
      <c r="N278" s="653"/>
      <c r="O278" s="666"/>
      <c r="P278" s="654"/>
    </row>
    <row r="279" spans="1:16" ht="14.4" customHeight="1" x14ac:dyDescent="0.3">
      <c r="A279" s="649" t="s">
        <v>6341</v>
      </c>
      <c r="B279" s="650" t="s">
        <v>1467</v>
      </c>
      <c r="C279" s="650" t="s">
        <v>6351</v>
      </c>
      <c r="D279" s="650" t="s">
        <v>6352</v>
      </c>
      <c r="E279" s="653"/>
      <c r="F279" s="653"/>
      <c r="G279" s="650"/>
      <c r="H279" s="650"/>
      <c r="I279" s="653">
        <v>1</v>
      </c>
      <c r="J279" s="653">
        <v>6504.08</v>
      </c>
      <c r="K279" s="650"/>
      <c r="L279" s="650">
        <v>6504.08</v>
      </c>
      <c r="M279" s="653"/>
      <c r="N279" s="653"/>
      <c r="O279" s="666"/>
      <c r="P279" s="654"/>
    </row>
    <row r="280" spans="1:16" ht="14.4" customHeight="1" x14ac:dyDescent="0.3">
      <c r="A280" s="649" t="s">
        <v>6341</v>
      </c>
      <c r="B280" s="650" t="s">
        <v>1467</v>
      </c>
      <c r="C280" s="650" t="s">
        <v>6070</v>
      </c>
      <c r="D280" s="650" t="s">
        <v>3496</v>
      </c>
      <c r="E280" s="653">
        <v>110.1</v>
      </c>
      <c r="F280" s="653">
        <v>738767.03</v>
      </c>
      <c r="G280" s="650">
        <v>1</v>
      </c>
      <c r="H280" s="650">
        <v>6709.9639418710267</v>
      </c>
      <c r="I280" s="653">
        <v>151</v>
      </c>
      <c r="J280" s="653">
        <v>1053882.6599999999</v>
      </c>
      <c r="K280" s="650">
        <v>1.4265426273828163</v>
      </c>
      <c r="L280" s="650">
        <v>6979.3553642384104</v>
      </c>
      <c r="M280" s="653">
        <v>106</v>
      </c>
      <c r="N280" s="653">
        <v>622124.54</v>
      </c>
      <c r="O280" s="666">
        <v>0.84211194427558578</v>
      </c>
      <c r="P280" s="654">
        <v>5869.0994339622648</v>
      </c>
    </row>
    <row r="281" spans="1:16" ht="14.4" customHeight="1" x14ac:dyDescent="0.3">
      <c r="A281" s="649" t="s">
        <v>6341</v>
      </c>
      <c r="B281" s="650" t="s">
        <v>1467</v>
      </c>
      <c r="C281" s="650" t="s">
        <v>6073</v>
      </c>
      <c r="D281" s="650" t="s">
        <v>3612</v>
      </c>
      <c r="E281" s="653">
        <v>37</v>
      </c>
      <c r="F281" s="653">
        <v>459900.21</v>
      </c>
      <c r="G281" s="650">
        <v>1</v>
      </c>
      <c r="H281" s="650">
        <v>12429.735405405407</v>
      </c>
      <c r="I281" s="653">
        <v>58</v>
      </c>
      <c r="J281" s="653">
        <v>692848.06</v>
      </c>
      <c r="K281" s="650">
        <v>1.5065182509918837</v>
      </c>
      <c r="L281" s="650">
        <v>11945.656206896552</v>
      </c>
      <c r="M281" s="653">
        <v>123</v>
      </c>
      <c r="N281" s="653">
        <v>1367688.66</v>
      </c>
      <c r="O281" s="666">
        <v>2.9738813556967063</v>
      </c>
      <c r="P281" s="654">
        <v>11119.42</v>
      </c>
    </row>
    <row r="282" spans="1:16" ht="14.4" customHeight="1" x14ac:dyDescent="0.3">
      <c r="A282" s="649" t="s">
        <v>6341</v>
      </c>
      <c r="B282" s="650" t="s">
        <v>1467</v>
      </c>
      <c r="C282" s="650" t="s">
        <v>6074</v>
      </c>
      <c r="D282" s="650" t="s">
        <v>6075</v>
      </c>
      <c r="E282" s="653">
        <v>4</v>
      </c>
      <c r="F282" s="653">
        <v>98005.8</v>
      </c>
      <c r="G282" s="650">
        <v>1</v>
      </c>
      <c r="H282" s="650">
        <v>24501.45</v>
      </c>
      <c r="I282" s="653">
        <v>11</v>
      </c>
      <c r="J282" s="653">
        <v>271880.18</v>
      </c>
      <c r="K282" s="650">
        <v>2.7741233682088202</v>
      </c>
      <c r="L282" s="650">
        <v>24716.38</v>
      </c>
      <c r="M282" s="653">
        <v>8</v>
      </c>
      <c r="N282" s="653">
        <v>197731.04</v>
      </c>
      <c r="O282" s="666">
        <v>2.0175442677882329</v>
      </c>
      <c r="P282" s="654">
        <v>24716.38</v>
      </c>
    </row>
    <row r="283" spans="1:16" ht="14.4" customHeight="1" x14ac:dyDescent="0.3">
      <c r="A283" s="649" t="s">
        <v>6341</v>
      </c>
      <c r="B283" s="650" t="s">
        <v>1467</v>
      </c>
      <c r="C283" s="650" t="s">
        <v>6078</v>
      </c>
      <c r="D283" s="650" t="s">
        <v>3170</v>
      </c>
      <c r="E283" s="653">
        <v>5</v>
      </c>
      <c r="F283" s="653">
        <v>40436.5</v>
      </c>
      <c r="G283" s="650">
        <v>1</v>
      </c>
      <c r="H283" s="650">
        <v>8087.3</v>
      </c>
      <c r="I283" s="653"/>
      <c r="J283" s="653"/>
      <c r="K283" s="650"/>
      <c r="L283" s="650"/>
      <c r="M283" s="653"/>
      <c r="N283" s="653"/>
      <c r="O283" s="666"/>
      <c r="P283" s="654"/>
    </row>
    <row r="284" spans="1:16" ht="14.4" customHeight="1" x14ac:dyDescent="0.3">
      <c r="A284" s="649" t="s">
        <v>6341</v>
      </c>
      <c r="B284" s="650" t="s">
        <v>1467</v>
      </c>
      <c r="C284" s="650" t="s">
        <v>6090</v>
      </c>
      <c r="D284" s="650" t="s">
        <v>6091</v>
      </c>
      <c r="E284" s="653">
        <v>34</v>
      </c>
      <c r="F284" s="653">
        <v>1713.08</v>
      </c>
      <c r="G284" s="650">
        <v>1</v>
      </c>
      <c r="H284" s="650">
        <v>50.384705882352939</v>
      </c>
      <c r="I284" s="653">
        <v>67</v>
      </c>
      <c r="J284" s="653">
        <v>3413.6499999999996</v>
      </c>
      <c r="K284" s="650">
        <v>1.992697363812548</v>
      </c>
      <c r="L284" s="650">
        <v>50.949999999999996</v>
      </c>
      <c r="M284" s="653">
        <v>97.2</v>
      </c>
      <c r="N284" s="653">
        <v>4952.34</v>
      </c>
      <c r="O284" s="666">
        <v>2.8908982651131296</v>
      </c>
      <c r="P284" s="654">
        <v>50.95</v>
      </c>
    </row>
    <row r="285" spans="1:16" ht="14.4" customHeight="1" x14ac:dyDescent="0.3">
      <c r="A285" s="649" t="s">
        <v>6341</v>
      </c>
      <c r="B285" s="650" t="s">
        <v>1467</v>
      </c>
      <c r="C285" s="650" t="s">
        <v>6092</v>
      </c>
      <c r="D285" s="650" t="s">
        <v>1558</v>
      </c>
      <c r="E285" s="653">
        <v>62.610000000000007</v>
      </c>
      <c r="F285" s="653">
        <v>17462.489999999998</v>
      </c>
      <c r="G285" s="650">
        <v>1</v>
      </c>
      <c r="H285" s="650">
        <v>278.90896022999516</v>
      </c>
      <c r="I285" s="653">
        <v>11.239999999999998</v>
      </c>
      <c r="J285" s="653">
        <v>3402.21</v>
      </c>
      <c r="K285" s="650">
        <v>0.19482960333835556</v>
      </c>
      <c r="L285" s="650">
        <v>302.68772241992889</v>
      </c>
      <c r="M285" s="653">
        <v>95.789999999999992</v>
      </c>
      <c r="N285" s="653">
        <v>13237.36</v>
      </c>
      <c r="O285" s="666">
        <v>0.75804538757073026</v>
      </c>
      <c r="P285" s="654">
        <v>138.19146048648085</v>
      </c>
    </row>
    <row r="286" spans="1:16" ht="14.4" customHeight="1" x14ac:dyDescent="0.3">
      <c r="A286" s="649" t="s">
        <v>6341</v>
      </c>
      <c r="B286" s="650" t="s">
        <v>1467</v>
      </c>
      <c r="C286" s="650" t="s">
        <v>6093</v>
      </c>
      <c r="D286" s="650" t="s">
        <v>1558</v>
      </c>
      <c r="E286" s="653">
        <v>6</v>
      </c>
      <c r="F286" s="653">
        <v>8254.0600000000013</v>
      </c>
      <c r="G286" s="650">
        <v>1</v>
      </c>
      <c r="H286" s="650">
        <v>1375.676666666667</v>
      </c>
      <c r="I286" s="653">
        <v>22.98</v>
      </c>
      <c r="J286" s="653">
        <v>34779.030000000006</v>
      </c>
      <c r="K286" s="650">
        <v>4.2135664145886995</v>
      </c>
      <c r="L286" s="650">
        <v>1513.4477806788514</v>
      </c>
      <c r="M286" s="653">
        <v>71.16</v>
      </c>
      <c r="N286" s="653">
        <v>52462.649999999994</v>
      </c>
      <c r="O286" s="666">
        <v>6.355981177747676</v>
      </c>
      <c r="P286" s="654">
        <v>737.24915682967958</v>
      </c>
    </row>
    <row r="287" spans="1:16" ht="14.4" customHeight="1" x14ac:dyDescent="0.3">
      <c r="A287" s="649" t="s">
        <v>6341</v>
      </c>
      <c r="B287" s="650" t="s">
        <v>1467</v>
      </c>
      <c r="C287" s="650" t="s">
        <v>6094</v>
      </c>
      <c r="D287" s="650" t="s">
        <v>6019</v>
      </c>
      <c r="E287" s="653">
        <v>1393.6100000000001</v>
      </c>
      <c r="F287" s="653">
        <v>17229.689999999999</v>
      </c>
      <c r="G287" s="650">
        <v>1</v>
      </c>
      <c r="H287" s="650">
        <v>12.363351296273704</v>
      </c>
      <c r="I287" s="653"/>
      <c r="J287" s="653"/>
      <c r="K287" s="650"/>
      <c r="L287" s="650"/>
      <c r="M287" s="653"/>
      <c r="N287" s="653"/>
      <c r="O287" s="666"/>
      <c r="P287" s="654"/>
    </row>
    <row r="288" spans="1:16" ht="14.4" customHeight="1" x14ac:dyDescent="0.3">
      <c r="A288" s="649" t="s">
        <v>6341</v>
      </c>
      <c r="B288" s="650" t="s">
        <v>1467</v>
      </c>
      <c r="C288" s="650" t="s">
        <v>6095</v>
      </c>
      <c r="D288" s="650" t="s">
        <v>6096</v>
      </c>
      <c r="E288" s="653"/>
      <c r="F288" s="653"/>
      <c r="G288" s="650"/>
      <c r="H288" s="650"/>
      <c r="I288" s="653">
        <v>2</v>
      </c>
      <c r="J288" s="653">
        <v>9294.7800000000007</v>
      </c>
      <c r="K288" s="650"/>
      <c r="L288" s="650">
        <v>4647.3900000000003</v>
      </c>
      <c r="M288" s="653"/>
      <c r="N288" s="653"/>
      <c r="O288" s="666"/>
      <c r="P288" s="654"/>
    </row>
    <row r="289" spans="1:16" ht="14.4" customHeight="1" x14ac:dyDescent="0.3">
      <c r="A289" s="649" t="s">
        <v>6341</v>
      </c>
      <c r="B289" s="650" t="s">
        <v>1467</v>
      </c>
      <c r="C289" s="650" t="s">
        <v>6098</v>
      </c>
      <c r="D289" s="650" t="s">
        <v>6099</v>
      </c>
      <c r="E289" s="653">
        <v>16.79</v>
      </c>
      <c r="F289" s="653">
        <v>6787.13</v>
      </c>
      <c r="G289" s="650">
        <v>1</v>
      </c>
      <c r="H289" s="650">
        <v>404.23645026801671</v>
      </c>
      <c r="I289" s="653"/>
      <c r="J289" s="653"/>
      <c r="K289" s="650"/>
      <c r="L289" s="650"/>
      <c r="M289" s="653"/>
      <c r="N289" s="653"/>
      <c r="O289" s="666"/>
      <c r="P289" s="654"/>
    </row>
    <row r="290" spans="1:16" ht="14.4" customHeight="1" x14ac:dyDescent="0.3">
      <c r="A290" s="649" t="s">
        <v>6341</v>
      </c>
      <c r="B290" s="650" t="s">
        <v>1467</v>
      </c>
      <c r="C290" s="650" t="s">
        <v>6100</v>
      </c>
      <c r="D290" s="650" t="s">
        <v>6099</v>
      </c>
      <c r="E290" s="653">
        <v>28.430000000000003</v>
      </c>
      <c r="F290" s="653">
        <v>32873.31</v>
      </c>
      <c r="G290" s="650">
        <v>1</v>
      </c>
      <c r="H290" s="650">
        <v>1156.2894829405554</v>
      </c>
      <c r="I290" s="653"/>
      <c r="J290" s="653"/>
      <c r="K290" s="650"/>
      <c r="L290" s="650"/>
      <c r="M290" s="653"/>
      <c r="N290" s="653"/>
      <c r="O290" s="666"/>
      <c r="P290" s="654"/>
    </row>
    <row r="291" spans="1:16" ht="14.4" customHeight="1" x14ac:dyDescent="0.3">
      <c r="A291" s="649" t="s">
        <v>6341</v>
      </c>
      <c r="B291" s="650" t="s">
        <v>1467</v>
      </c>
      <c r="C291" s="650" t="s">
        <v>6101</v>
      </c>
      <c r="D291" s="650" t="s">
        <v>3486</v>
      </c>
      <c r="E291" s="653">
        <v>14.440000000000001</v>
      </c>
      <c r="F291" s="653">
        <v>13679.69</v>
      </c>
      <c r="G291" s="650">
        <v>1</v>
      </c>
      <c r="H291" s="650">
        <v>947.34695290858724</v>
      </c>
      <c r="I291" s="653">
        <v>79.940000000000012</v>
      </c>
      <c r="J291" s="653">
        <v>76395.27</v>
      </c>
      <c r="K291" s="650">
        <v>5.5845761124703852</v>
      </c>
      <c r="L291" s="650">
        <v>955.65761821366016</v>
      </c>
      <c r="M291" s="653">
        <v>43.38</v>
      </c>
      <c r="N291" s="653">
        <v>41456.400000000009</v>
      </c>
      <c r="O291" s="666">
        <v>3.0305072702670901</v>
      </c>
      <c r="P291" s="654">
        <v>955.65698478561569</v>
      </c>
    </row>
    <row r="292" spans="1:16" ht="14.4" customHeight="1" x14ac:dyDescent="0.3">
      <c r="A292" s="649" t="s">
        <v>6341</v>
      </c>
      <c r="B292" s="650" t="s">
        <v>1467</v>
      </c>
      <c r="C292" s="650" t="s">
        <v>6102</v>
      </c>
      <c r="D292" s="650" t="s">
        <v>3486</v>
      </c>
      <c r="E292" s="653">
        <v>16.39</v>
      </c>
      <c r="F292" s="653">
        <v>38817.74</v>
      </c>
      <c r="G292" s="650">
        <v>1</v>
      </c>
      <c r="H292" s="650">
        <v>2368.3794996949359</v>
      </c>
      <c r="I292" s="653">
        <v>83.88</v>
      </c>
      <c r="J292" s="653">
        <v>200402.72000000003</v>
      </c>
      <c r="K292" s="650">
        <v>5.1626581042585178</v>
      </c>
      <c r="L292" s="650">
        <v>2389.1597520267055</v>
      </c>
      <c r="M292" s="653">
        <v>41.92</v>
      </c>
      <c r="N292" s="653">
        <v>100153.53</v>
      </c>
      <c r="O292" s="666">
        <v>2.5800968835383</v>
      </c>
      <c r="P292" s="654">
        <v>2389.1586354961833</v>
      </c>
    </row>
    <row r="293" spans="1:16" ht="14.4" customHeight="1" x14ac:dyDescent="0.3">
      <c r="A293" s="649" t="s">
        <v>6341</v>
      </c>
      <c r="B293" s="650" t="s">
        <v>1467</v>
      </c>
      <c r="C293" s="650" t="s">
        <v>6103</v>
      </c>
      <c r="D293" s="650" t="s">
        <v>6049</v>
      </c>
      <c r="E293" s="653"/>
      <c r="F293" s="653"/>
      <c r="G293" s="650"/>
      <c r="H293" s="650"/>
      <c r="I293" s="653">
        <v>53.55</v>
      </c>
      <c r="J293" s="653">
        <v>2023.31</v>
      </c>
      <c r="K293" s="650"/>
      <c r="L293" s="650">
        <v>37.783566760037353</v>
      </c>
      <c r="M293" s="653"/>
      <c r="N293" s="653"/>
      <c r="O293" s="666"/>
      <c r="P293" s="654"/>
    </row>
    <row r="294" spans="1:16" ht="14.4" customHeight="1" x14ac:dyDescent="0.3">
      <c r="A294" s="649" t="s">
        <v>6341</v>
      </c>
      <c r="B294" s="650" t="s">
        <v>1467</v>
      </c>
      <c r="C294" s="650" t="s">
        <v>6353</v>
      </c>
      <c r="D294" s="650" t="s">
        <v>6354</v>
      </c>
      <c r="E294" s="653"/>
      <c r="F294" s="653"/>
      <c r="G294" s="650"/>
      <c r="H294" s="650"/>
      <c r="I294" s="653">
        <v>0.14000000000000001</v>
      </c>
      <c r="J294" s="653">
        <v>128.72</v>
      </c>
      <c r="K294" s="650"/>
      <c r="L294" s="650">
        <v>919.42857142857133</v>
      </c>
      <c r="M294" s="653"/>
      <c r="N294" s="653"/>
      <c r="O294" s="666"/>
      <c r="P294" s="654"/>
    </row>
    <row r="295" spans="1:16" ht="14.4" customHeight="1" x14ac:dyDescent="0.3">
      <c r="A295" s="649" t="s">
        <v>6341</v>
      </c>
      <c r="B295" s="650" t="s">
        <v>1467</v>
      </c>
      <c r="C295" s="650" t="s">
        <v>6106</v>
      </c>
      <c r="D295" s="650" t="s">
        <v>6105</v>
      </c>
      <c r="E295" s="653">
        <v>1.45</v>
      </c>
      <c r="F295" s="653">
        <v>1695.74</v>
      </c>
      <c r="G295" s="650">
        <v>1</v>
      </c>
      <c r="H295" s="650">
        <v>1169.4758620689656</v>
      </c>
      <c r="I295" s="653"/>
      <c r="J295" s="653"/>
      <c r="K295" s="650"/>
      <c r="L295" s="650"/>
      <c r="M295" s="653"/>
      <c r="N295" s="653"/>
      <c r="O295" s="666"/>
      <c r="P295" s="654"/>
    </row>
    <row r="296" spans="1:16" ht="14.4" customHeight="1" x14ac:dyDescent="0.3">
      <c r="A296" s="649" t="s">
        <v>6341</v>
      </c>
      <c r="B296" s="650" t="s">
        <v>1467</v>
      </c>
      <c r="C296" s="650" t="s">
        <v>6107</v>
      </c>
      <c r="D296" s="650" t="s">
        <v>6108</v>
      </c>
      <c r="E296" s="653">
        <v>241</v>
      </c>
      <c r="F296" s="653">
        <v>917664.09</v>
      </c>
      <c r="G296" s="650">
        <v>1</v>
      </c>
      <c r="H296" s="650">
        <v>3807.734813278008</v>
      </c>
      <c r="I296" s="653">
        <v>233</v>
      </c>
      <c r="J296" s="653">
        <v>647583.89</v>
      </c>
      <c r="K296" s="650">
        <v>0.70568729566392863</v>
      </c>
      <c r="L296" s="650">
        <v>2779.33</v>
      </c>
      <c r="M296" s="653">
        <v>233</v>
      </c>
      <c r="N296" s="653">
        <v>555812.17999999993</v>
      </c>
      <c r="O296" s="666">
        <v>0.60568151904037126</v>
      </c>
      <c r="P296" s="654">
        <v>2385.4599999999996</v>
      </c>
    </row>
    <row r="297" spans="1:16" ht="14.4" customHeight="1" x14ac:dyDescent="0.3">
      <c r="A297" s="649" t="s">
        <v>6341</v>
      </c>
      <c r="B297" s="650" t="s">
        <v>1467</v>
      </c>
      <c r="C297" s="650" t="s">
        <v>6109</v>
      </c>
      <c r="D297" s="650" t="s">
        <v>6110</v>
      </c>
      <c r="E297" s="653"/>
      <c r="F297" s="653"/>
      <c r="G297" s="650"/>
      <c r="H297" s="650"/>
      <c r="I297" s="653">
        <v>1</v>
      </c>
      <c r="J297" s="653">
        <v>148.57</v>
      </c>
      <c r="K297" s="650"/>
      <c r="L297" s="650">
        <v>148.57</v>
      </c>
      <c r="M297" s="653">
        <v>8</v>
      </c>
      <c r="N297" s="653">
        <v>1188.56</v>
      </c>
      <c r="O297" s="666"/>
      <c r="P297" s="654">
        <v>148.57</v>
      </c>
    </row>
    <row r="298" spans="1:16" ht="14.4" customHeight="1" x14ac:dyDescent="0.3">
      <c r="A298" s="649" t="s">
        <v>6341</v>
      </c>
      <c r="B298" s="650" t="s">
        <v>1467</v>
      </c>
      <c r="C298" s="650" t="s">
        <v>6111</v>
      </c>
      <c r="D298" s="650" t="s">
        <v>6019</v>
      </c>
      <c r="E298" s="653">
        <v>128.19</v>
      </c>
      <c r="F298" s="653">
        <v>20957.32</v>
      </c>
      <c r="G298" s="650">
        <v>1</v>
      </c>
      <c r="H298" s="650">
        <v>163.48638739371245</v>
      </c>
      <c r="I298" s="653"/>
      <c r="J298" s="653"/>
      <c r="K298" s="650"/>
      <c r="L298" s="650"/>
      <c r="M298" s="653"/>
      <c r="N298" s="653"/>
      <c r="O298" s="666"/>
      <c r="P298" s="654"/>
    </row>
    <row r="299" spans="1:16" ht="14.4" customHeight="1" x14ac:dyDescent="0.3">
      <c r="A299" s="649" t="s">
        <v>6341</v>
      </c>
      <c r="B299" s="650" t="s">
        <v>1467</v>
      </c>
      <c r="C299" s="650" t="s">
        <v>6112</v>
      </c>
      <c r="D299" s="650" t="s">
        <v>6019</v>
      </c>
      <c r="E299" s="653">
        <v>41.480000000000004</v>
      </c>
      <c r="F299" s="653">
        <v>61034.92</v>
      </c>
      <c r="G299" s="650">
        <v>1</v>
      </c>
      <c r="H299" s="650">
        <v>1471.4300867888137</v>
      </c>
      <c r="I299" s="653"/>
      <c r="J299" s="653"/>
      <c r="K299" s="650"/>
      <c r="L299" s="650"/>
      <c r="M299" s="653"/>
      <c r="N299" s="653"/>
      <c r="O299" s="666"/>
      <c r="P299" s="654"/>
    </row>
    <row r="300" spans="1:16" ht="14.4" customHeight="1" x14ac:dyDescent="0.3">
      <c r="A300" s="649" t="s">
        <v>6341</v>
      </c>
      <c r="B300" s="650" t="s">
        <v>1467</v>
      </c>
      <c r="C300" s="650" t="s">
        <v>6113</v>
      </c>
      <c r="D300" s="650" t="s">
        <v>6114</v>
      </c>
      <c r="E300" s="653"/>
      <c r="F300" s="653"/>
      <c r="G300" s="650"/>
      <c r="H300" s="650"/>
      <c r="I300" s="653">
        <v>10</v>
      </c>
      <c r="J300" s="653">
        <v>14573.1</v>
      </c>
      <c r="K300" s="650"/>
      <c r="L300" s="650">
        <v>1457.31</v>
      </c>
      <c r="M300" s="653"/>
      <c r="N300" s="653"/>
      <c r="O300" s="666"/>
      <c r="P300" s="654"/>
    </row>
    <row r="301" spans="1:16" ht="14.4" customHeight="1" x14ac:dyDescent="0.3">
      <c r="A301" s="649" t="s">
        <v>6341</v>
      </c>
      <c r="B301" s="650" t="s">
        <v>1467</v>
      </c>
      <c r="C301" s="650" t="s">
        <v>6117</v>
      </c>
      <c r="D301" s="650" t="s">
        <v>908</v>
      </c>
      <c r="E301" s="653"/>
      <c r="F301" s="653"/>
      <c r="G301" s="650"/>
      <c r="H301" s="650"/>
      <c r="I301" s="653">
        <v>1</v>
      </c>
      <c r="J301" s="653">
        <v>130.30000000000001</v>
      </c>
      <c r="K301" s="650"/>
      <c r="L301" s="650">
        <v>130.30000000000001</v>
      </c>
      <c r="M301" s="653"/>
      <c r="N301" s="653"/>
      <c r="O301" s="666"/>
      <c r="P301" s="654"/>
    </row>
    <row r="302" spans="1:16" ht="14.4" customHeight="1" x14ac:dyDescent="0.3">
      <c r="A302" s="649" t="s">
        <v>6341</v>
      </c>
      <c r="B302" s="650" t="s">
        <v>1467</v>
      </c>
      <c r="C302" s="650" t="s">
        <v>6118</v>
      </c>
      <c r="D302" s="650" t="s">
        <v>912</v>
      </c>
      <c r="E302" s="653">
        <v>159.91</v>
      </c>
      <c r="F302" s="653">
        <v>12286.210000000001</v>
      </c>
      <c r="G302" s="650">
        <v>1</v>
      </c>
      <c r="H302" s="650">
        <v>76.832030517165919</v>
      </c>
      <c r="I302" s="653">
        <v>197.10000000000002</v>
      </c>
      <c r="J302" s="653">
        <v>15284.669999999998</v>
      </c>
      <c r="K302" s="650">
        <v>1.2440508505063805</v>
      </c>
      <c r="L302" s="650">
        <v>77.547792998477917</v>
      </c>
      <c r="M302" s="653">
        <v>189.89999999999998</v>
      </c>
      <c r="N302" s="653">
        <v>14283.92</v>
      </c>
      <c r="O302" s="666">
        <v>1.1625977416957711</v>
      </c>
      <c r="P302" s="654">
        <v>75.21811479726172</v>
      </c>
    </row>
    <row r="303" spans="1:16" ht="14.4" customHeight="1" x14ac:dyDescent="0.3">
      <c r="A303" s="649" t="s">
        <v>6341</v>
      </c>
      <c r="B303" s="650" t="s">
        <v>1467</v>
      </c>
      <c r="C303" s="650" t="s">
        <v>6119</v>
      </c>
      <c r="D303" s="650" t="s">
        <v>1415</v>
      </c>
      <c r="E303" s="653">
        <v>15.400000000000002</v>
      </c>
      <c r="F303" s="653">
        <v>5191.8799999999992</v>
      </c>
      <c r="G303" s="650">
        <v>1</v>
      </c>
      <c r="H303" s="650">
        <v>337.13506493506486</v>
      </c>
      <c r="I303" s="653">
        <v>11.049999999999999</v>
      </c>
      <c r="J303" s="653">
        <v>3757.91</v>
      </c>
      <c r="K303" s="650">
        <v>0.72380524973612648</v>
      </c>
      <c r="L303" s="650">
        <v>340.08235294117651</v>
      </c>
      <c r="M303" s="653">
        <v>10.069999999999999</v>
      </c>
      <c r="N303" s="653">
        <v>3702.62</v>
      </c>
      <c r="O303" s="666">
        <v>0.7131559281031149</v>
      </c>
      <c r="P303" s="654">
        <v>367.68818272095336</v>
      </c>
    </row>
    <row r="304" spans="1:16" ht="14.4" customHeight="1" x14ac:dyDescent="0.3">
      <c r="A304" s="649" t="s">
        <v>6341</v>
      </c>
      <c r="B304" s="650" t="s">
        <v>1467</v>
      </c>
      <c r="C304" s="650" t="s">
        <v>6120</v>
      </c>
      <c r="D304" s="650" t="s">
        <v>1419</v>
      </c>
      <c r="E304" s="653">
        <v>42.78</v>
      </c>
      <c r="F304" s="653">
        <v>3605.0499999999997</v>
      </c>
      <c r="G304" s="650">
        <v>1</v>
      </c>
      <c r="H304" s="650">
        <v>84.26951846657316</v>
      </c>
      <c r="I304" s="653">
        <v>38.28</v>
      </c>
      <c r="J304" s="653">
        <v>3254.5299999999997</v>
      </c>
      <c r="K304" s="650">
        <v>0.90276972580130654</v>
      </c>
      <c r="L304" s="650">
        <v>85.019070010449312</v>
      </c>
      <c r="M304" s="653">
        <v>29.43</v>
      </c>
      <c r="N304" s="653">
        <v>2670.59</v>
      </c>
      <c r="O304" s="666">
        <v>0.74079138985589665</v>
      </c>
      <c r="P304" s="654">
        <v>90.743798844716281</v>
      </c>
    </row>
    <row r="305" spans="1:16" ht="14.4" customHeight="1" x14ac:dyDescent="0.3">
      <c r="A305" s="649" t="s">
        <v>6341</v>
      </c>
      <c r="B305" s="650" t="s">
        <v>1467</v>
      </c>
      <c r="C305" s="650" t="s">
        <v>6121</v>
      </c>
      <c r="D305" s="650" t="s">
        <v>1423</v>
      </c>
      <c r="E305" s="653">
        <v>85.97</v>
      </c>
      <c r="F305" s="653">
        <v>14484.68</v>
      </c>
      <c r="G305" s="650">
        <v>1</v>
      </c>
      <c r="H305" s="650">
        <v>168.4852855647319</v>
      </c>
      <c r="I305" s="653">
        <v>82.300000000000011</v>
      </c>
      <c r="J305" s="653">
        <v>13994.9</v>
      </c>
      <c r="K305" s="650">
        <v>0.96618634308800744</v>
      </c>
      <c r="L305" s="650">
        <v>170.04738760631832</v>
      </c>
      <c r="M305" s="653">
        <v>58.43</v>
      </c>
      <c r="N305" s="653">
        <v>10596.4</v>
      </c>
      <c r="O305" s="666">
        <v>0.73155913696401986</v>
      </c>
      <c r="P305" s="654">
        <v>181.35204518226936</v>
      </c>
    </row>
    <row r="306" spans="1:16" ht="14.4" customHeight="1" x14ac:dyDescent="0.3">
      <c r="A306" s="649" t="s">
        <v>6341</v>
      </c>
      <c r="B306" s="650" t="s">
        <v>1467</v>
      </c>
      <c r="C306" s="650" t="s">
        <v>6122</v>
      </c>
      <c r="D306" s="650" t="s">
        <v>6019</v>
      </c>
      <c r="E306" s="653">
        <v>69</v>
      </c>
      <c r="F306" s="653">
        <v>1387.98</v>
      </c>
      <c r="G306" s="650">
        <v>1</v>
      </c>
      <c r="H306" s="650">
        <v>20.115652173913045</v>
      </c>
      <c r="I306" s="653"/>
      <c r="J306" s="653"/>
      <c r="K306" s="650"/>
      <c r="L306" s="650"/>
      <c r="M306" s="653"/>
      <c r="N306" s="653"/>
      <c r="O306" s="666"/>
      <c r="P306" s="654"/>
    </row>
    <row r="307" spans="1:16" ht="14.4" customHeight="1" x14ac:dyDescent="0.3">
      <c r="A307" s="649" t="s">
        <v>6341</v>
      </c>
      <c r="B307" s="650" t="s">
        <v>1467</v>
      </c>
      <c r="C307" s="650" t="s">
        <v>6123</v>
      </c>
      <c r="D307" s="650" t="s">
        <v>6019</v>
      </c>
      <c r="E307" s="653">
        <v>0.9</v>
      </c>
      <c r="F307" s="653">
        <v>1465.64</v>
      </c>
      <c r="G307" s="650">
        <v>1</v>
      </c>
      <c r="H307" s="650">
        <v>1628.4888888888891</v>
      </c>
      <c r="I307" s="653"/>
      <c r="J307" s="653"/>
      <c r="K307" s="650"/>
      <c r="L307" s="650"/>
      <c r="M307" s="653"/>
      <c r="N307" s="653"/>
      <c r="O307" s="666"/>
      <c r="P307" s="654"/>
    </row>
    <row r="308" spans="1:16" ht="14.4" customHeight="1" x14ac:dyDescent="0.3">
      <c r="A308" s="649" t="s">
        <v>6341</v>
      </c>
      <c r="B308" s="650" t="s">
        <v>1467</v>
      </c>
      <c r="C308" s="650" t="s">
        <v>6124</v>
      </c>
      <c r="D308" s="650" t="s">
        <v>946</v>
      </c>
      <c r="E308" s="653">
        <v>23.799999999999997</v>
      </c>
      <c r="F308" s="653">
        <v>1376.71</v>
      </c>
      <c r="G308" s="650">
        <v>1</v>
      </c>
      <c r="H308" s="650">
        <v>57.844957983193282</v>
      </c>
      <c r="I308" s="653">
        <v>17.199999999999996</v>
      </c>
      <c r="J308" s="653">
        <v>1078.4399999999998</v>
      </c>
      <c r="K308" s="650">
        <v>0.78334580267449194</v>
      </c>
      <c r="L308" s="650">
        <v>62.7</v>
      </c>
      <c r="M308" s="653">
        <v>16.5</v>
      </c>
      <c r="N308" s="653">
        <v>1034.55</v>
      </c>
      <c r="O308" s="666">
        <v>0.75146545024006506</v>
      </c>
      <c r="P308" s="654">
        <v>62.699999999999996</v>
      </c>
    </row>
    <row r="309" spans="1:16" ht="14.4" customHeight="1" x14ac:dyDescent="0.3">
      <c r="A309" s="649" t="s">
        <v>6341</v>
      </c>
      <c r="B309" s="650" t="s">
        <v>1467</v>
      </c>
      <c r="C309" s="650" t="s">
        <v>6125</v>
      </c>
      <c r="D309" s="650" t="s">
        <v>6126</v>
      </c>
      <c r="E309" s="653">
        <v>2.83</v>
      </c>
      <c r="F309" s="653">
        <v>189.26999999999998</v>
      </c>
      <c r="G309" s="650">
        <v>1</v>
      </c>
      <c r="H309" s="650">
        <v>66.879858657243801</v>
      </c>
      <c r="I309" s="653"/>
      <c r="J309" s="653"/>
      <c r="K309" s="650"/>
      <c r="L309" s="650"/>
      <c r="M309" s="653"/>
      <c r="N309" s="653"/>
      <c r="O309" s="666"/>
      <c r="P309" s="654"/>
    </row>
    <row r="310" spans="1:16" ht="14.4" customHeight="1" x14ac:dyDescent="0.3">
      <c r="A310" s="649" t="s">
        <v>6341</v>
      </c>
      <c r="B310" s="650" t="s">
        <v>1467</v>
      </c>
      <c r="C310" s="650" t="s">
        <v>6127</v>
      </c>
      <c r="D310" s="650" t="s">
        <v>6126</v>
      </c>
      <c r="E310" s="653">
        <v>4.95</v>
      </c>
      <c r="F310" s="653">
        <v>827.62999999999988</v>
      </c>
      <c r="G310" s="650">
        <v>1</v>
      </c>
      <c r="H310" s="650">
        <v>167.19797979797977</v>
      </c>
      <c r="I310" s="653"/>
      <c r="J310" s="653"/>
      <c r="K310" s="650"/>
      <c r="L310" s="650"/>
      <c r="M310" s="653"/>
      <c r="N310" s="653"/>
      <c r="O310" s="666"/>
      <c r="P310" s="654"/>
    </row>
    <row r="311" spans="1:16" ht="14.4" customHeight="1" x14ac:dyDescent="0.3">
      <c r="A311" s="649" t="s">
        <v>6341</v>
      </c>
      <c r="B311" s="650" t="s">
        <v>1467</v>
      </c>
      <c r="C311" s="650" t="s">
        <v>6128</v>
      </c>
      <c r="D311" s="650" t="s">
        <v>6126</v>
      </c>
      <c r="E311" s="653">
        <v>4.41</v>
      </c>
      <c r="F311" s="653">
        <v>1474.65</v>
      </c>
      <c r="G311" s="650">
        <v>1</v>
      </c>
      <c r="H311" s="650">
        <v>334.38775510204084</v>
      </c>
      <c r="I311" s="653"/>
      <c r="J311" s="653"/>
      <c r="K311" s="650"/>
      <c r="L311" s="650"/>
      <c r="M311" s="653"/>
      <c r="N311" s="653"/>
      <c r="O311" s="666"/>
      <c r="P311" s="654"/>
    </row>
    <row r="312" spans="1:16" ht="14.4" customHeight="1" x14ac:dyDescent="0.3">
      <c r="A312" s="649" t="s">
        <v>6341</v>
      </c>
      <c r="B312" s="650" t="s">
        <v>1467</v>
      </c>
      <c r="C312" s="650" t="s">
        <v>6129</v>
      </c>
      <c r="D312" s="650" t="s">
        <v>6130</v>
      </c>
      <c r="E312" s="653">
        <v>0.12</v>
      </c>
      <c r="F312" s="653">
        <v>45.86</v>
      </c>
      <c r="G312" s="650">
        <v>1</v>
      </c>
      <c r="H312" s="650">
        <v>382.16666666666669</v>
      </c>
      <c r="I312" s="653"/>
      <c r="J312" s="653"/>
      <c r="K312" s="650"/>
      <c r="L312" s="650"/>
      <c r="M312" s="653">
        <v>0.02</v>
      </c>
      <c r="N312" s="653">
        <v>7.71</v>
      </c>
      <c r="O312" s="666">
        <v>0.16812036633231575</v>
      </c>
      <c r="P312" s="654">
        <v>385.5</v>
      </c>
    </row>
    <row r="313" spans="1:16" ht="14.4" customHeight="1" x14ac:dyDescent="0.3">
      <c r="A313" s="649" t="s">
        <v>6341</v>
      </c>
      <c r="B313" s="650" t="s">
        <v>1467</v>
      </c>
      <c r="C313" s="650" t="s">
        <v>6131</v>
      </c>
      <c r="D313" s="650" t="s">
        <v>6132</v>
      </c>
      <c r="E313" s="653">
        <v>55.9</v>
      </c>
      <c r="F313" s="653">
        <v>6791.4400000000005</v>
      </c>
      <c r="G313" s="650">
        <v>1</v>
      </c>
      <c r="H313" s="650">
        <v>121.49266547406083</v>
      </c>
      <c r="I313" s="653">
        <v>58.400000000000006</v>
      </c>
      <c r="J313" s="653">
        <v>7159.88</v>
      </c>
      <c r="K313" s="650">
        <v>1.0542506449294995</v>
      </c>
      <c r="L313" s="650">
        <v>122.60068493150683</v>
      </c>
      <c r="M313" s="653">
        <v>57.300000000000004</v>
      </c>
      <c r="N313" s="653">
        <v>12032.779999999999</v>
      </c>
      <c r="O313" s="666">
        <v>1.7717567997361381</v>
      </c>
      <c r="P313" s="654">
        <v>209.9961605584642</v>
      </c>
    </row>
    <row r="314" spans="1:16" ht="14.4" customHeight="1" x14ac:dyDescent="0.3">
      <c r="A314" s="649" t="s">
        <v>6341</v>
      </c>
      <c r="B314" s="650" t="s">
        <v>1467</v>
      </c>
      <c r="C314" s="650" t="s">
        <v>6133</v>
      </c>
      <c r="D314" s="650" t="s">
        <v>3407</v>
      </c>
      <c r="E314" s="653">
        <v>51.199999999999996</v>
      </c>
      <c r="F314" s="653">
        <v>3301.2000000000007</v>
      </c>
      <c r="G314" s="650">
        <v>1</v>
      </c>
      <c r="H314" s="650">
        <v>64.476562500000014</v>
      </c>
      <c r="I314" s="653">
        <v>49.300000000000004</v>
      </c>
      <c r="J314" s="653">
        <v>3211.8900000000003</v>
      </c>
      <c r="K314" s="650">
        <v>0.97294620138131582</v>
      </c>
      <c r="L314" s="650">
        <v>65.1498985801217</v>
      </c>
      <c r="M314" s="653">
        <v>39.9</v>
      </c>
      <c r="N314" s="653">
        <v>3539.1300000000006</v>
      </c>
      <c r="O314" s="666">
        <v>1.0720737913486005</v>
      </c>
      <c r="P314" s="654">
        <v>88.700000000000017</v>
      </c>
    </row>
    <row r="315" spans="1:16" ht="14.4" customHeight="1" x14ac:dyDescent="0.3">
      <c r="A315" s="649" t="s">
        <v>6341</v>
      </c>
      <c r="B315" s="650" t="s">
        <v>1467</v>
      </c>
      <c r="C315" s="650" t="s">
        <v>6134</v>
      </c>
      <c r="D315" s="650" t="s">
        <v>6042</v>
      </c>
      <c r="E315" s="653">
        <v>1</v>
      </c>
      <c r="F315" s="653">
        <v>120.09</v>
      </c>
      <c r="G315" s="650">
        <v>1</v>
      </c>
      <c r="H315" s="650">
        <v>120.09</v>
      </c>
      <c r="I315" s="653"/>
      <c r="J315" s="653"/>
      <c r="K315" s="650"/>
      <c r="L315" s="650"/>
      <c r="M315" s="653"/>
      <c r="N315" s="653"/>
      <c r="O315" s="666"/>
      <c r="P315" s="654"/>
    </row>
    <row r="316" spans="1:16" ht="14.4" customHeight="1" x14ac:dyDescent="0.3">
      <c r="A316" s="649" t="s">
        <v>6341</v>
      </c>
      <c r="B316" s="650" t="s">
        <v>1467</v>
      </c>
      <c r="C316" s="650" t="s">
        <v>6135</v>
      </c>
      <c r="D316" s="650" t="s">
        <v>6019</v>
      </c>
      <c r="E316" s="653">
        <v>154</v>
      </c>
      <c r="F316" s="653">
        <v>2545.5999999999995</v>
      </c>
      <c r="G316" s="650">
        <v>1</v>
      </c>
      <c r="H316" s="650">
        <v>16.529870129870126</v>
      </c>
      <c r="I316" s="653"/>
      <c r="J316" s="653"/>
      <c r="K316" s="650"/>
      <c r="L316" s="650"/>
      <c r="M316" s="653"/>
      <c r="N316" s="653"/>
      <c r="O316" s="666"/>
      <c r="P316" s="654"/>
    </row>
    <row r="317" spans="1:16" ht="14.4" customHeight="1" x14ac:dyDescent="0.3">
      <c r="A317" s="649" t="s">
        <v>6341</v>
      </c>
      <c r="B317" s="650" t="s">
        <v>1467</v>
      </c>
      <c r="C317" s="650" t="s">
        <v>6136</v>
      </c>
      <c r="D317" s="650" t="s">
        <v>6019</v>
      </c>
      <c r="E317" s="653">
        <v>7</v>
      </c>
      <c r="F317" s="653">
        <v>221.34</v>
      </c>
      <c r="G317" s="650">
        <v>1</v>
      </c>
      <c r="H317" s="650">
        <v>31.62</v>
      </c>
      <c r="I317" s="653">
        <v>18</v>
      </c>
      <c r="J317" s="653">
        <v>680.58</v>
      </c>
      <c r="K317" s="650">
        <v>3.074817023583627</v>
      </c>
      <c r="L317" s="650">
        <v>37.81</v>
      </c>
      <c r="M317" s="653">
        <v>23</v>
      </c>
      <c r="N317" s="653">
        <v>869.63000000000011</v>
      </c>
      <c r="O317" s="666">
        <v>3.9289328634679683</v>
      </c>
      <c r="P317" s="654">
        <v>37.81</v>
      </c>
    </row>
    <row r="318" spans="1:16" ht="14.4" customHeight="1" x14ac:dyDescent="0.3">
      <c r="A318" s="649" t="s">
        <v>6341</v>
      </c>
      <c r="B318" s="650" t="s">
        <v>1467</v>
      </c>
      <c r="C318" s="650" t="s">
        <v>6355</v>
      </c>
      <c r="D318" s="650" t="s">
        <v>632</v>
      </c>
      <c r="E318" s="653">
        <v>1</v>
      </c>
      <c r="F318" s="653">
        <v>55.87</v>
      </c>
      <c r="G318" s="650">
        <v>1</v>
      </c>
      <c r="H318" s="650">
        <v>55.87</v>
      </c>
      <c r="I318" s="653"/>
      <c r="J318" s="653"/>
      <c r="K318" s="650"/>
      <c r="L318" s="650"/>
      <c r="M318" s="653">
        <v>1</v>
      </c>
      <c r="N318" s="653">
        <v>15.12</v>
      </c>
      <c r="O318" s="666">
        <v>0.27062824413817793</v>
      </c>
      <c r="P318" s="654">
        <v>15.12</v>
      </c>
    </row>
    <row r="319" spans="1:16" ht="14.4" customHeight="1" x14ac:dyDescent="0.3">
      <c r="A319" s="649" t="s">
        <v>6341</v>
      </c>
      <c r="B319" s="650" t="s">
        <v>1467</v>
      </c>
      <c r="C319" s="650" t="s">
        <v>6137</v>
      </c>
      <c r="D319" s="650" t="s">
        <v>6019</v>
      </c>
      <c r="E319" s="653">
        <v>69.2</v>
      </c>
      <c r="F319" s="653">
        <v>1019.3699999999999</v>
      </c>
      <c r="G319" s="650">
        <v>1</v>
      </c>
      <c r="H319" s="650">
        <v>14.730780346820808</v>
      </c>
      <c r="I319" s="653">
        <v>63.2</v>
      </c>
      <c r="J319" s="653">
        <v>597.24</v>
      </c>
      <c r="K319" s="650">
        <v>0.58589128579416705</v>
      </c>
      <c r="L319" s="650">
        <v>9.4499999999999993</v>
      </c>
      <c r="M319" s="653">
        <v>40</v>
      </c>
      <c r="N319" s="653">
        <v>378</v>
      </c>
      <c r="O319" s="666">
        <v>0.37081726948997912</v>
      </c>
      <c r="P319" s="654">
        <v>9.4499999999999993</v>
      </c>
    </row>
    <row r="320" spans="1:16" ht="14.4" customHeight="1" x14ac:dyDescent="0.3">
      <c r="A320" s="649" t="s">
        <v>6341</v>
      </c>
      <c r="B320" s="650" t="s">
        <v>1467</v>
      </c>
      <c r="C320" s="650" t="s">
        <v>6138</v>
      </c>
      <c r="D320" s="650" t="s">
        <v>3114</v>
      </c>
      <c r="E320" s="653">
        <v>1.6</v>
      </c>
      <c r="F320" s="653">
        <v>12847.08</v>
      </c>
      <c r="G320" s="650">
        <v>1</v>
      </c>
      <c r="H320" s="650">
        <v>8029.4249999999993</v>
      </c>
      <c r="I320" s="653">
        <v>5.3</v>
      </c>
      <c r="J320" s="653">
        <v>32876.81</v>
      </c>
      <c r="K320" s="650">
        <v>2.5590881352027073</v>
      </c>
      <c r="L320" s="650">
        <v>6203.1716981132076</v>
      </c>
      <c r="M320" s="653">
        <v>1.1299999999999999</v>
      </c>
      <c r="N320" s="653">
        <v>7009.57</v>
      </c>
      <c r="O320" s="666">
        <v>0.54561581308748752</v>
      </c>
      <c r="P320" s="654">
        <v>6203.1592920353987</v>
      </c>
    </row>
    <row r="321" spans="1:16" ht="14.4" customHeight="1" x14ac:dyDescent="0.3">
      <c r="A321" s="649" t="s">
        <v>6341</v>
      </c>
      <c r="B321" s="650" t="s">
        <v>1467</v>
      </c>
      <c r="C321" s="650" t="s">
        <v>6139</v>
      </c>
      <c r="D321" s="650" t="s">
        <v>3114</v>
      </c>
      <c r="E321" s="653">
        <v>9.9999999999999992E-2</v>
      </c>
      <c r="F321" s="653">
        <v>4160.32</v>
      </c>
      <c r="G321" s="650">
        <v>1</v>
      </c>
      <c r="H321" s="650">
        <v>41603.199999999997</v>
      </c>
      <c r="I321" s="653">
        <v>0.01</v>
      </c>
      <c r="J321" s="653">
        <v>310.14999999999998</v>
      </c>
      <c r="K321" s="650">
        <v>7.4549553880470729E-2</v>
      </c>
      <c r="L321" s="650">
        <v>31014.999999999996</v>
      </c>
      <c r="M321" s="653"/>
      <c r="N321" s="653"/>
      <c r="O321" s="666"/>
      <c r="P321" s="654"/>
    </row>
    <row r="322" spans="1:16" ht="14.4" customHeight="1" x14ac:dyDescent="0.3">
      <c r="A322" s="649" t="s">
        <v>6341</v>
      </c>
      <c r="B322" s="650" t="s">
        <v>1467</v>
      </c>
      <c r="C322" s="650" t="s">
        <v>6140</v>
      </c>
      <c r="D322" s="650" t="s">
        <v>6141</v>
      </c>
      <c r="E322" s="653">
        <v>46.29</v>
      </c>
      <c r="F322" s="653">
        <v>36810.370000000003</v>
      </c>
      <c r="G322" s="650">
        <v>1</v>
      </c>
      <c r="H322" s="650">
        <v>795.21214085115582</v>
      </c>
      <c r="I322" s="653"/>
      <c r="J322" s="653"/>
      <c r="K322" s="650"/>
      <c r="L322" s="650"/>
      <c r="M322" s="653"/>
      <c r="N322" s="653"/>
      <c r="O322" s="666"/>
      <c r="P322" s="654"/>
    </row>
    <row r="323" spans="1:16" ht="14.4" customHeight="1" x14ac:dyDescent="0.3">
      <c r="A323" s="649" t="s">
        <v>6341</v>
      </c>
      <c r="B323" s="650" t="s">
        <v>1467</v>
      </c>
      <c r="C323" s="650" t="s">
        <v>6142</v>
      </c>
      <c r="D323" s="650" t="s">
        <v>6141</v>
      </c>
      <c r="E323" s="653">
        <v>6.83</v>
      </c>
      <c r="F323" s="653">
        <v>25566.9</v>
      </c>
      <c r="G323" s="650">
        <v>1</v>
      </c>
      <c r="H323" s="650">
        <v>3743.3235724743781</v>
      </c>
      <c r="I323" s="653"/>
      <c r="J323" s="653"/>
      <c r="K323" s="650"/>
      <c r="L323" s="650"/>
      <c r="M323" s="653"/>
      <c r="N323" s="653"/>
      <c r="O323" s="666"/>
      <c r="P323" s="654"/>
    </row>
    <row r="324" spans="1:16" ht="14.4" customHeight="1" x14ac:dyDescent="0.3">
      <c r="A324" s="649" t="s">
        <v>6341</v>
      </c>
      <c r="B324" s="650" t="s">
        <v>1467</v>
      </c>
      <c r="C324" s="650" t="s">
        <v>6356</v>
      </c>
      <c r="D324" s="650" t="s">
        <v>6357</v>
      </c>
      <c r="E324" s="653">
        <v>3</v>
      </c>
      <c r="F324" s="653">
        <v>10005.06</v>
      </c>
      <c r="G324" s="650">
        <v>1</v>
      </c>
      <c r="H324" s="650">
        <v>3335.02</v>
      </c>
      <c r="I324" s="653"/>
      <c r="J324" s="653"/>
      <c r="K324" s="650"/>
      <c r="L324" s="650"/>
      <c r="M324" s="653"/>
      <c r="N324" s="653"/>
      <c r="O324" s="666"/>
      <c r="P324" s="654"/>
    </row>
    <row r="325" spans="1:16" ht="14.4" customHeight="1" x14ac:dyDescent="0.3">
      <c r="A325" s="649" t="s">
        <v>6341</v>
      </c>
      <c r="B325" s="650" t="s">
        <v>1467</v>
      </c>
      <c r="C325" s="650" t="s">
        <v>6358</v>
      </c>
      <c r="D325" s="650" t="s">
        <v>6277</v>
      </c>
      <c r="E325" s="653">
        <v>1</v>
      </c>
      <c r="F325" s="653">
        <v>14448.84</v>
      </c>
      <c r="G325" s="650">
        <v>1</v>
      </c>
      <c r="H325" s="650">
        <v>14448.84</v>
      </c>
      <c r="I325" s="653"/>
      <c r="J325" s="653"/>
      <c r="K325" s="650"/>
      <c r="L325" s="650"/>
      <c r="M325" s="653"/>
      <c r="N325" s="653"/>
      <c r="O325" s="666"/>
      <c r="P325" s="654"/>
    </row>
    <row r="326" spans="1:16" ht="14.4" customHeight="1" x14ac:dyDescent="0.3">
      <c r="A326" s="649" t="s">
        <v>6341</v>
      </c>
      <c r="B326" s="650" t="s">
        <v>1467</v>
      </c>
      <c r="C326" s="650" t="s">
        <v>6143</v>
      </c>
      <c r="D326" s="650" t="s">
        <v>6144</v>
      </c>
      <c r="E326" s="653">
        <v>57.44</v>
      </c>
      <c r="F326" s="653">
        <v>76377.3</v>
      </c>
      <c r="G326" s="650">
        <v>1</v>
      </c>
      <c r="H326" s="650">
        <v>1329.6883704735378</v>
      </c>
      <c r="I326" s="653">
        <v>36.760000000000005</v>
      </c>
      <c r="J326" s="653">
        <v>53019.62</v>
      </c>
      <c r="K326" s="650">
        <v>0.69418033892269038</v>
      </c>
      <c r="L326" s="650">
        <v>1442.3182807399346</v>
      </c>
      <c r="M326" s="653"/>
      <c r="N326" s="653"/>
      <c r="O326" s="666"/>
      <c r="P326" s="654"/>
    </row>
    <row r="327" spans="1:16" ht="14.4" customHeight="1" x14ac:dyDescent="0.3">
      <c r="A327" s="649" t="s">
        <v>6341</v>
      </c>
      <c r="B327" s="650" t="s">
        <v>1467</v>
      </c>
      <c r="C327" s="650" t="s">
        <v>6145</v>
      </c>
      <c r="D327" s="650" t="s">
        <v>6144</v>
      </c>
      <c r="E327" s="653">
        <v>26.27</v>
      </c>
      <c r="F327" s="653">
        <v>7330.64</v>
      </c>
      <c r="G327" s="650">
        <v>1</v>
      </c>
      <c r="H327" s="650">
        <v>279.04986676817663</v>
      </c>
      <c r="I327" s="653">
        <v>15.129999999999999</v>
      </c>
      <c r="J327" s="653">
        <v>4579.68</v>
      </c>
      <c r="K327" s="650">
        <v>0.62473126493730424</v>
      </c>
      <c r="L327" s="650">
        <v>302.6886979510906</v>
      </c>
      <c r="M327" s="653"/>
      <c r="N327" s="653"/>
      <c r="O327" s="666"/>
      <c r="P327" s="654"/>
    </row>
    <row r="328" spans="1:16" ht="14.4" customHeight="1" x14ac:dyDescent="0.3">
      <c r="A328" s="649" t="s">
        <v>6341</v>
      </c>
      <c r="B328" s="650" t="s">
        <v>1467</v>
      </c>
      <c r="C328" s="650" t="s">
        <v>6146</v>
      </c>
      <c r="D328" s="650" t="s">
        <v>6019</v>
      </c>
      <c r="E328" s="653">
        <v>46.36</v>
      </c>
      <c r="F328" s="653">
        <v>154297.02000000002</v>
      </c>
      <c r="G328" s="650">
        <v>1</v>
      </c>
      <c r="H328" s="650">
        <v>3328.235979292494</v>
      </c>
      <c r="I328" s="653"/>
      <c r="J328" s="653"/>
      <c r="K328" s="650"/>
      <c r="L328" s="650"/>
      <c r="M328" s="653"/>
      <c r="N328" s="653"/>
      <c r="O328" s="666"/>
      <c r="P328" s="654"/>
    </row>
    <row r="329" spans="1:16" ht="14.4" customHeight="1" x14ac:dyDescent="0.3">
      <c r="A329" s="649" t="s">
        <v>6341</v>
      </c>
      <c r="B329" s="650" t="s">
        <v>1467</v>
      </c>
      <c r="C329" s="650" t="s">
        <v>6147</v>
      </c>
      <c r="D329" s="650" t="s">
        <v>6019</v>
      </c>
      <c r="E329" s="653">
        <v>8.3699999999999992</v>
      </c>
      <c r="F329" s="653">
        <v>55828.149999999994</v>
      </c>
      <c r="G329" s="650">
        <v>1</v>
      </c>
      <c r="H329" s="650">
        <v>6670.0298685782554</v>
      </c>
      <c r="I329" s="653"/>
      <c r="J329" s="653"/>
      <c r="K329" s="650"/>
      <c r="L329" s="650"/>
      <c r="M329" s="653"/>
      <c r="N329" s="653"/>
      <c r="O329" s="666"/>
      <c r="P329" s="654"/>
    </row>
    <row r="330" spans="1:16" ht="14.4" customHeight="1" x14ac:dyDescent="0.3">
      <c r="A330" s="649" t="s">
        <v>6341</v>
      </c>
      <c r="B330" s="650" t="s">
        <v>1467</v>
      </c>
      <c r="C330" s="650" t="s">
        <v>6148</v>
      </c>
      <c r="D330" s="650" t="s">
        <v>6149</v>
      </c>
      <c r="E330" s="653">
        <v>28.299999999999997</v>
      </c>
      <c r="F330" s="653">
        <v>26809.96</v>
      </c>
      <c r="G330" s="650">
        <v>1</v>
      </c>
      <c r="H330" s="650">
        <v>947.34840989399299</v>
      </c>
      <c r="I330" s="653">
        <v>4</v>
      </c>
      <c r="J330" s="653">
        <v>3822.64</v>
      </c>
      <c r="K330" s="650">
        <v>0.14258283115677906</v>
      </c>
      <c r="L330" s="650">
        <v>955.66</v>
      </c>
      <c r="M330" s="653"/>
      <c r="N330" s="653"/>
      <c r="O330" s="666"/>
      <c r="P330" s="654"/>
    </row>
    <row r="331" spans="1:16" ht="14.4" customHeight="1" x14ac:dyDescent="0.3">
      <c r="A331" s="649" t="s">
        <v>6341</v>
      </c>
      <c r="B331" s="650" t="s">
        <v>1467</v>
      </c>
      <c r="C331" s="650" t="s">
        <v>6150</v>
      </c>
      <c r="D331" s="650" t="s">
        <v>6149</v>
      </c>
      <c r="E331" s="653">
        <v>109.44000000000001</v>
      </c>
      <c r="F331" s="653">
        <v>259195.46</v>
      </c>
      <c r="G331" s="650">
        <v>1</v>
      </c>
      <c r="H331" s="650">
        <v>2368.3795687134498</v>
      </c>
      <c r="I331" s="653"/>
      <c r="J331" s="653"/>
      <c r="K331" s="650"/>
      <c r="L331" s="650"/>
      <c r="M331" s="653"/>
      <c r="N331" s="653"/>
      <c r="O331" s="666"/>
      <c r="P331" s="654"/>
    </row>
    <row r="332" spans="1:16" ht="14.4" customHeight="1" x14ac:dyDescent="0.3">
      <c r="A332" s="649" t="s">
        <v>6341</v>
      </c>
      <c r="B332" s="650" t="s">
        <v>1467</v>
      </c>
      <c r="C332" s="650" t="s">
        <v>6151</v>
      </c>
      <c r="D332" s="650" t="s">
        <v>3486</v>
      </c>
      <c r="E332" s="653">
        <v>22.02</v>
      </c>
      <c r="F332" s="653">
        <v>216478.47999999998</v>
      </c>
      <c r="G332" s="650">
        <v>1</v>
      </c>
      <c r="H332" s="650">
        <v>9830.993642143505</v>
      </c>
      <c r="I332" s="653">
        <v>74.72</v>
      </c>
      <c r="J332" s="653">
        <v>535551.65999999992</v>
      </c>
      <c r="K332" s="650">
        <v>2.4739256299286652</v>
      </c>
      <c r="L332" s="650">
        <v>7167.4472698072796</v>
      </c>
      <c r="M332" s="653">
        <v>95.110000000000014</v>
      </c>
      <c r="N332" s="653">
        <v>681695.89999999991</v>
      </c>
      <c r="O332" s="666">
        <v>3.1490238660212322</v>
      </c>
      <c r="P332" s="654">
        <v>7167.4471664388584</v>
      </c>
    </row>
    <row r="333" spans="1:16" ht="14.4" customHeight="1" x14ac:dyDescent="0.3">
      <c r="A333" s="649" t="s">
        <v>6341</v>
      </c>
      <c r="B333" s="650" t="s">
        <v>1467</v>
      </c>
      <c r="C333" s="650" t="s">
        <v>6152</v>
      </c>
      <c r="D333" s="650" t="s">
        <v>6144</v>
      </c>
      <c r="E333" s="653">
        <v>12.18</v>
      </c>
      <c r="F333" s="653">
        <v>29735.869999999995</v>
      </c>
      <c r="G333" s="650">
        <v>1</v>
      </c>
      <c r="H333" s="650">
        <v>2441.3686371100162</v>
      </c>
      <c r="I333" s="653"/>
      <c r="J333" s="653"/>
      <c r="K333" s="650"/>
      <c r="L333" s="650"/>
      <c r="M333" s="653"/>
      <c r="N333" s="653"/>
      <c r="O333" s="666"/>
      <c r="P333" s="654"/>
    </row>
    <row r="334" spans="1:16" ht="14.4" customHeight="1" x14ac:dyDescent="0.3">
      <c r="A334" s="649" t="s">
        <v>6341</v>
      </c>
      <c r="B334" s="650" t="s">
        <v>1467</v>
      </c>
      <c r="C334" s="650" t="s">
        <v>6153</v>
      </c>
      <c r="D334" s="650" t="s">
        <v>6154</v>
      </c>
      <c r="E334" s="653">
        <v>9.98</v>
      </c>
      <c r="F334" s="653">
        <v>3217.34</v>
      </c>
      <c r="G334" s="650">
        <v>1</v>
      </c>
      <c r="H334" s="650">
        <v>322.37875751503009</v>
      </c>
      <c r="I334" s="653"/>
      <c r="J334" s="653"/>
      <c r="K334" s="650"/>
      <c r="L334" s="650"/>
      <c r="M334" s="653"/>
      <c r="N334" s="653"/>
      <c r="O334" s="666"/>
      <c r="P334" s="654"/>
    </row>
    <row r="335" spans="1:16" ht="14.4" customHeight="1" x14ac:dyDescent="0.3">
      <c r="A335" s="649" t="s">
        <v>6341</v>
      </c>
      <c r="B335" s="650" t="s">
        <v>1467</v>
      </c>
      <c r="C335" s="650" t="s">
        <v>6155</v>
      </c>
      <c r="D335" s="650" t="s">
        <v>6154</v>
      </c>
      <c r="E335" s="653">
        <v>2.34</v>
      </c>
      <c r="F335" s="653">
        <v>1508.7399999999998</v>
      </c>
      <c r="G335" s="650">
        <v>1</v>
      </c>
      <c r="H335" s="650">
        <v>644.76068376068372</v>
      </c>
      <c r="I335" s="653"/>
      <c r="J335" s="653"/>
      <c r="K335" s="650"/>
      <c r="L335" s="650"/>
      <c r="M335" s="653"/>
      <c r="N335" s="653"/>
      <c r="O335" s="666"/>
      <c r="P335" s="654"/>
    </row>
    <row r="336" spans="1:16" ht="14.4" customHeight="1" x14ac:dyDescent="0.3">
      <c r="A336" s="649" t="s">
        <v>6341</v>
      </c>
      <c r="B336" s="650" t="s">
        <v>1467</v>
      </c>
      <c r="C336" s="650" t="s">
        <v>6156</v>
      </c>
      <c r="D336" s="650" t="s">
        <v>6154</v>
      </c>
      <c r="E336" s="653">
        <v>70.27</v>
      </c>
      <c r="F336" s="653">
        <v>20409.73</v>
      </c>
      <c r="G336" s="650">
        <v>1</v>
      </c>
      <c r="H336" s="650">
        <v>290.44727479721075</v>
      </c>
      <c r="I336" s="653">
        <v>32.910000000000004</v>
      </c>
      <c r="J336" s="653">
        <v>8174.81</v>
      </c>
      <c r="K336" s="650">
        <v>0.40053494093258463</v>
      </c>
      <c r="L336" s="650">
        <v>248.39896687936795</v>
      </c>
      <c r="M336" s="653"/>
      <c r="N336" s="653"/>
      <c r="O336" s="666"/>
      <c r="P336" s="654"/>
    </row>
    <row r="337" spans="1:16" ht="14.4" customHeight="1" x14ac:dyDescent="0.3">
      <c r="A337" s="649" t="s">
        <v>6341</v>
      </c>
      <c r="B337" s="650" t="s">
        <v>1467</v>
      </c>
      <c r="C337" s="650" t="s">
        <v>6157</v>
      </c>
      <c r="D337" s="650" t="s">
        <v>3197</v>
      </c>
      <c r="E337" s="653">
        <v>5</v>
      </c>
      <c r="F337" s="653">
        <v>49297.36</v>
      </c>
      <c r="G337" s="650">
        <v>1</v>
      </c>
      <c r="H337" s="650">
        <v>9859.4719999999998</v>
      </c>
      <c r="I337" s="653">
        <v>4</v>
      </c>
      <c r="J337" s="653">
        <v>46917.8</v>
      </c>
      <c r="K337" s="650">
        <v>0.95173047806211131</v>
      </c>
      <c r="L337" s="650">
        <v>11729.45</v>
      </c>
      <c r="M337" s="653">
        <v>5</v>
      </c>
      <c r="N337" s="653">
        <v>39388.5</v>
      </c>
      <c r="O337" s="666">
        <v>0.79899816136198776</v>
      </c>
      <c r="P337" s="654">
        <v>7877.7</v>
      </c>
    </row>
    <row r="338" spans="1:16" ht="14.4" customHeight="1" x14ac:dyDescent="0.3">
      <c r="A338" s="649" t="s">
        <v>6341</v>
      </c>
      <c r="B338" s="650" t="s">
        <v>1467</v>
      </c>
      <c r="C338" s="650" t="s">
        <v>6158</v>
      </c>
      <c r="D338" s="650" t="s">
        <v>2748</v>
      </c>
      <c r="E338" s="653"/>
      <c r="F338" s="653"/>
      <c r="G338" s="650"/>
      <c r="H338" s="650"/>
      <c r="I338" s="653">
        <v>13.06</v>
      </c>
      <c r="J338" s="653">
        <v>29537.52</v>
      </c>
      <c r="K338" s="650"/>
      <c r="L338" s="650">
        <v>2261.6784073506892</v>
      </c>
      <c r="M338" s="653">
        <v>3.4</v>
      </c>
      <c r="N338" s="653">
        <v>3896.43</v>
      </c>
      <c r="O338" s="666"/>
      <c r="P338" s="654">
        <v>1146.0088235294118</v>
      </c>
    </row>
    <row r="339" spans="1:16" ht="14.4" customHeight="1" x14ac:dyDescent="0.3">
      <c r="A339" s="649" t="s">
        <v>6341</v>
      </c>
      <c r="B339" s="650" t="s">
        <v>1467</v>
      </c>
      <c r="C339" s="650" t="s">
        <v>6159</v>
      </c>
      <c r="D339" s="650" t="s">
        <v>2748</v>
      </c>
      <c r="E339" s="653"/>
      <c r="F339" s="653"/>
      <c r="G339" s="650"/>
      <c r="H339" s="650"/>
      <c r="I339" s="653">
        <v>7</v>
      </c>
      <c r="J339" s="653">
        <v>63327.040000000001</v>
      </c>
      <c r="K339" s="650"/>
      <c r="L339" s="650">
        <v>9046.7199999999993</v>
      </c>
      <c r="M339" s="653">
        <v>1</v>
      </c>
      <c r="N339" s="653">
        <v>4584.04</v>
      </c>
      <c r="O339" s="666"/>
      <c r="P339" s="654">
        <v>4584.04</v>
      </c>
    </row>
    <row r="340" spans="1:16" ht="14.4" customHeight="1" x14ac:dyDescent="0.3">
      <c r="A340" s="649" t="s">
        <v>6341</v>
      </c>
      <c r="B340" s="650" t="s">
        <v>1467</v>
      </c>
      <c r="C340" s="650" t="s">
        <v>6160</v>
      </c>
      <c r="D340" s="650" t="s">
        <v>6161</v>
      </c>
      <c r="E340" s="653">
        <v>45.42</v>
      </c>
      <c r="F340" s="653">
        <v>151476.44</v>
      </c>
      <c r="G340" s="650">
        <v>1</v>
      </c>
      <c r="H340" s="650">
        <v>3335.0162923822104</v>
      </c>
      <c r="I340" s="653">
        <v>112.93999999999998</v>
      </c>
      <c r="J340" s="653">
        <v>379960.21</v>
      </c>
      <c r="K340" s="650">
        <v>2.5083782666136067</v>
      </c>
      <c r="L340" s="650">
        <v>3364.2660704799014</v>
      </c>
      <c r="M340" s="653">
        <v>11.14</v>
      </c>
      <c r="N340" s="653">
        <v>8335.0199999999986</v>
      </c>
      <c r="O340" s="666">
        <v>5.5025190716127201E-2</v>
      </c>
      <c r="P340" s="654">
        <v>748.20646319569107</v>
      </c>
    </row>
    <row r="341" spans="1:16" ht="14.4" customHeight="1" x14ac:dyDescent="0.3">
      <c r="A341" s="649" t="s">
        <v>6341</v>
      </c>
      <c r="B341" s="650" t="s">
        <v>1467</v>
      </c>
      <c r="C341" s="650" t="s">
        <v>6162</v>
      </c>
      <c r="D341" s="650" t="s">
        <v>6161</v>
      </c>
      <c r="E341" s="653">
        <v>178.3</v>
      </c>
      <c r="F341" s="653">
        <v>1189266.07</v>
      </c>
      <c r="G341" s="650">
        <v>1</v>
      </c>
      <c r="H341" s="650">
        <v>6670.0284352215367</v>
      </c>
      <c r="I341" s="653">
        <v>369.96</v>
      </c>
      <c r="J341" s="653">
        <v>2489290.09</v>
      </c>
      <c r="K341" s="650">
        <v>2.0931313461250936</v>
      </c>
      <c r="L341" s="650">
        <v>6728.5384636176886</v>
      </c>
      <c r="M341" s="653">
        <v>46.78</v>
      </c>
      <c r="N341" s="653">
        <v>70002</v>
      </c>
      <c r="O341" s="666">
        <v>5.8861512798393377E-2</v>
      </c>
      <c r="P341" s="654">
        <v>1496.4087216759299</v>
      </c>
    </row>
    <row r="342" spans="1:16" ht="14.4" customHeight="1" x14ac:dyDescent="0.3">
      <c r="A342" s="649" t="s">
        <v>6341</v>
      </c>
      <c r="B342" s="650" t="s">
        <v>1467</v>
      </c>
      <c r="C342" s="650" t="s">
        <v>6163</v>
      </c>
      <c r="D342" s="650" t="s">
        <v>1717</v>
      </c>
      <c r="E342" s="653"/>
      <c r="F342" s="653"/>
      <c r="G342" s="650"/>
      <c r="H342" s="650"/>
      <c r="I342" s="653">
        <v>2.0299999999999998</v>
      </c>
      <c r="J342" s="653">
        <v>532</v>
      </c>
      <c r="K342" s="650"/>
      <c r="L342" s="650">
        <v>262.06896551724139</v>
      </c>
      <c r="M342" s="653"/>
      <c r="N342" s="653"/>
      <c r="O342" s="666"/>
      <c r="P342" s="654"/>
    </row>
    <row r="343" spans="1:16" ht="14.4" customHeight="1" x14ac:dyDescent="0.3">
      <c r="A343" s="649" t="s">
        <v>6341</v>
      </c>
      <c r="B343" s="650" t="s">
        <v>1467</v>
      </c>
      <c r="C343" s="650" t="s">
        <v>6166</v>
      </c>
      <c r="D343" s="650" t="s">
        <v>6167</v>
      </c>
      <c r="E343" s="653"/>
      <c r="F343" s="653"/>
      <c r="G343" s="650"/>
      <c r="H343" s="650"/>
      <c r="I343" s="653">
        <v>91.84</v>
      </c>
      <c r="J343" s="653">
        <v>26370.71</v>
      </c>
      <c r="K343" s="650"/>
      <c r="L343" s="650">
        <v>287.13752177700349</v>
      </c>
      <c r="M343" s="653">
        <v>99.75</v>
      </c>
      <c r="N343" s="653">
        <v>28642.039999999997</v>
      </c>
      <c r="O343" s="666"/>
      <c r="P343" s="654">
        <v>287.13824561403504</v>
      </c>
    </row>
    <row r="344" spans="1:16" ht="14.4" customHeight="1" x14ac:dyDescent="0.3">
      <c r="A344" s="649" t="s">
        <v>6341</v>
      </c>
      <c r="B344" s="650" t="s">
        <v>1467</v>
      </c>
      <c r="C344" s="650" t="s">
        <v>6168</v>
      </c>
      <c r="D344" s="650" t="s">
        <v>6167</v>
      </c>
      <c r="E344" s="653"/>
      <c r="F344" s="653"/>
      <c r="G344" s="650"/>
      <c r="H344" s="650"/>
      <c r="I344" s="653">
        <v>143.31</v>
      </c>
      <c r="J344" s="653">
        <v>205755.58999999997</v>
      </c>
      <c r="K344" s="650"/>
      <c r="L344" s="650">
        <v>1435.7378410438905</v>
      </c>
      <c r="M344" s="653">
        <v>107.30000000000001</v>
      </c>
      <c r="N344" s="653">
        <v>154054.63</v>
      </c>
      <c r="O344" s="666"/>
      <c r="P344" s="654">
        <v>1435.7374650512581</v>
      </c>
    </row>
    <row r="345" spans="1:16" ht="14.4" customHeight="1" x14ac:dyDescent="0.3">
      <c r="A345" s="649" t="s">
        <v>6341</v>
      </c>
      <c r="B345" s="650" t="s">
        <v>1467</v>
      </c>
      <c r="C345" s="650" t="s">
        <v>6169</v>
      </c>
      <c r="D345" s="650" t="s">
        <v>6167</v>
      </c>
      <c r="E345" s="653"/>
      <c r="F345" s="653"/>
      <c r="G345" s="650"/>
      <c r="H345" s="650"/>
      <c r="I345" s="653">
        <v>9.67</v>
      </c>
      <c r="J345" s="653">
        <v>55534.22</v>
      </c>
      <c r="K345" s="650"/>
      <c r="L345" s="650">
        <v>5742.9389865563599</v>
      </c>
      <c r="M345" s="653"/>
      <c r="N345" s="653"/>
      <c r="O345" s="666"/>
      <c r="P345" s="654"/>
    </row>
    <row r="346" spans="1:16" ht="14.4" customHeight="1" x14ac:dyDescent="0.3">
      <c r="A346" s="649" t="s">
        <v>6341</v>
      </c>
      <c r="B346" s="650" t="s">
        <v>1467</v>
      </c>
      <c r="C346" s="650" t="s">
        <v>6170</v>
      </c>
      <c r="D346" s="650" t="s">
        <v>6099</v>
      </c>
      <c r="E346" s="653">
        <v>9.07</v>
      </c>
      <c r="F346" s="653">
        <v>17794.39</v>
      </c>
      <c r="G346" s="650">
        <v>1</v>
      </c>
      <c r="H346" s="650">
        <v>1961.8952590959204</v>
      </c>
      <c r="I346" s="653"/>
      <c r="J346" s="653"/>
      <c r="K346" s="650"/>
      <c r="L346" s="650"/>
      <c r="M346" s="653"/>
      <c r="N346" s="653"/>
      <c r="O346" s="666"/>
      <c r="P346" s="654"/>
    </row>
    <row r="347" spans="1:16" ht="14.4" customHeight="1" x14ac:dyDescent="0.3">
      <c r="A347" s="649" t="s">
        <v>6341</v>
      </c>
      <c r="B347" s="650" t="s">
        <v>1467</v>
      </c>
      <c r="C347" s="650" t="s">
        <v>6171</v>
      </c>
      <c r="D347" s="650" t="s">
        <v>6172</v>
      </c>
      <c r="E347" s="653">
        <v>5.25</v>
      </c>
      <c r="F347" s="653">
        <v>11788.72</v>
      </c>
      <c r="G347" s="650">
        <v>1</v>
      </c>
      <c r="H347" s="650">
        <v>2245.4704761904759</v>
      </c>
      <c r="I347" s="653"/>
      <c r="J347" s="653"/>
      <c r="K347" s="650"/>
      <c r="L347" s="650"/>
      <c r="M347" s="653"/>
      <c r="N347" s="653"/>
      <c r="O347" s="666"/>
      <c r="P347" s="654"/>
    </row>
    <row r="348" spans="1:16" ht="14.4" customHeight="1" x14ac:dyDescent="0.3">
      <c r="A348" s="649" t="s">
        <v>6341</v>
      </c>
      <c r="B348" s="650" t="s">
        <v>1467</v>
      </c>
      <c r="C348" s="650" t="s">
        <v>6173</v>
      </c>
      <c r="D348" s="650" t="s">
        <v>6172</v>
      </c>
      <c r="E348" s="653">
        <v>7.87</v>
      </c>
      <c r="F348" s="653">
        <v>70687.55</v>
      </c>
      <c r="G348" s="650">
        <v>1</v>
      </c>
      <c r="H348" s="650">
        <v>8981.8996188055917</v>
      </c>
      <c r="I348" s="653"/>
      <c r="J348" s="653"/>
      <c r="K348" s="650"/>
      <c r="L348" s="650"/>
      <c r="M348" s="653"/>
      <c r="N348" s="653"/>
      <c r="O348" s="666"/>
      <c r="P348" s="654"/>
    </row>
    <row r="349" spans="1:16" ht="14.4" customHeight="1" x14ac:dyDescent="0.3">
      <c r="A349" s="649" t="s">
        <v>6341</v>
      </c>
      <c r="B349" s="650" t="s">
        <v>1467</v>
      </c>
      <c r="C349" s="650" t="s">
        <v>6174</v>
      </c>
      <c r="D349" s="650" t="s">
        <v>6019</v>
      </c>
      <c r="E349" s="653">
        <v>14.870000000000001</v>
      </c>
      <c r="F349" s="653">
        <v>39388.370000000003</v>
      </c>
      <c r="G349" s="650">
        <v>1</v>
      </c>
      <c r="H349" s="650">
        <v>2648.8480161398788</v>
      </c>
      <c r="I349" s="653"/>
      <c r="J349" s="653"/>
      <c r="K349" s="650"/>
      <c r="L349" s="650"/>
      <c r="M349" s="653"/>
      <c r="N349" s="653"/>
      <c r="O349" s="666"/>
      <c r="P349" s="654"/>
    </row>
    <row r="350" spans="1:16" ht="14.4" customHeight="1" x14ac:dyDescent="0.3">
      <c r="A350" s="649" t="s">
        <v>6341</v>
      </c>
      <c r="B350" s="650" t="s">
        <v>1467</v>
      </c>
      <c r="C350" s="650" t="s">
        <v>6175</v>
      </c>
      <c r="D350" s="650" t="s">
        <v>6019</v>
      </c>
      <c r="E350" s="653">
        <v>29.230000000000004</v>
      </c>
      <c r="F350" s="653">
        <v>15930.93</v>
      </c>
      <c r="G350" s="650">
        <v>1</v>
      </c>
      <c r="H350" s="650">
        <v>545.01984262743747</v>
      </c>
      <c r="I350" s="653"/>
      <c r="J350" s="653"/>
      <c r="K350" s="650"/>
      <c r="L350" s="650"/>
      <c r="M350" s="653"/>
      <c r="N350" s="653"/>
      <c r="O350" s="666"/>
      <c r="P350" s="654"/>
    </row>
    <row r="351" spans="1:16" ht="14.4" customHeight="1" x14ac:dyDescent="0.3">
      <c r="A351" s="649" t="s">
        <v>6341</v>
      </c>
      <c r="B351" s="650" t="s">
        <v>1467</v>
      </c>
      <c r="C351" s="650" t="s">
        <v>6176</v>
      </c>
      <c r="D351" s="650" t="s">
        <v>1833</v>
      </c>
      <c r="E351" s="653"/>
      <c r="F351" s="653"/>
      <c r="G351" s="650"/>
      <c r="H351" s="650"/>
      <c r="I351" s="653">
        <v>4</v>
      </c>
      <c r="J351" s="653">
        <v>2199.1999999999998</v>
      </c>
      <c r="K351" s="650"/>
      <c r="L351" s="650">
        <v>549.79999999999995</v>
      </c>
      <c r="M351" s="653"/>
      <c r="N351" s="653"/>
      <c r="O351" s="666"/>
      <c r="P351" s="654"/>
    </row>
    <row r="352" spans="1:16" ht="14.4" customHeight="1" x14ac:dyDescent="0.3">
      <c r="A352" s="649" t="s">
        <v>6341</v>
      </c>
      <c r="B352" s="650" t="s">
        <v>1467</v>
      </c>
      <c r="C352" s="650" t="s">
        <v>6177</v>
      </c>
      <c r="D352" s="650" t="s">
        <v>1833</v>
      </c>
      <c r="E352" s="653"/>
      <c r="F352" s="653"/>
      <c r="G352" s="650"/>
      <c r="H352" s="650"/>
      <c r="I352" s="653">
        <v>1</v>
      </c>
      <c r="J352" s="653">
        <v>2672.09</v>
      </c>
      <c r="K352" s="650"/>
      <c r="L352" s="650">
        <v>2672.09</v>
      </c>
      <c r="M352" s="653"/>
      <c r="N352" s="653"/>
      <c r="O352" s="666"/>
      <c r="P352" s="654"/>
    </row>
    <row r="353" spans="1:16" ht="14.4" customHeight="1" x14ac:dyDescent="0.3">
      <c r="A353" s="649" t="s">
        <v>6341</v>
      </c>
      <c r="B353" s="650" t="s">
        <v>1467</v>
      </c>
      <c r="C353" s="650" t="s">
        <v>6180</v>
      </c>
      <c r="D353" s="650" t="s">
        <v>3266</v>
      </c>
      <c r="E353" s="653">
        <v>1</v>
      </c>
      <c r="F353" s="653">
        <v>96189.73</v>
      </c>
      <c r="G353" s="650">
        <v>1</v>
      </c>
      <c r="H353" s="650">
        <v>96189.73</v>
      </c>
      <c r="I353" s="653"/>
      <c r="J353" s="653"/>
      <c r="K353" s="650"/>
      <c r="L353" s="650"/>
      <c r="M353" s="653"/>
      <c r="N353" s="653"/>
      <c r="O353" s="666"/>
      <c r="P353" s="654"/>
    </row>
    <row r="354" spans="1:16" ht="14.4" customHeight="1" x14ac:dyDescent="0.3">
      <c r="A354" s="649" t="s">
        <v>6341</v>
      </c>
      <c r="B354" s="650" t="s">
        <v>1467</v>
      </c>
      <c r="C354" s="650" t="s">
        <v>6184</v>
      </c>
      <c r="D354" s="650" t="s">
        <v>1461</v>
      </c>
      <c r="E354" s="653"/>
      <c r="F354" s="653"/>
      <c r="G354" s="650"/>
      <c r="H354" s="650"/>
      <c r="I354" s="653"/>
      <c r="J354" s="653"/>
      <c r="K354" s="650"/>
      <c r="L354" s="650"/>
      <c r="M354" s="653">
        <v>0.2</v>
      </c>
      <c r="N354" s="653">
        <v>1209.43</v>
      </c>
      <c r="O354" s="666"/>
      <c r="P354" s="654">
        <v>6047.15</v>
      </c>
    </row>
    <row r="355" spans="1:16" ht="14.4" customHeight="1" x14ac:dyDescent="0.3">
      <c r="A355" s="649" t="s">
        <v>6341</v>
      </c>
      <c r="B355" s="650" t="s">
        <v>1467</v>
      </c>
      <c r="C355" s="650" t="s">
        <v>6185</v>
      </c>
      <c r="D355" s="650" t="s">
        <v>1464</v>
      </c>
      <c r="E355" s="653">
        <v>11.8</v>
      </c>
      <c r="F355" s="653">
        <v>171877.74</v>
      </c>
      <c r="G355" s="650">
        <v>1</v>
      </c>
      <c r="H355" s="650">
        <v>14565.910169491524</v>
      </c>
      <c r="I355" s="653">
        <v>6.8</v>
      </c>
      <c r="J355" s="653">
        <v>70392.650000000009</v>
      </c>
      <c r="K355" s="650">
        <v>0.40955070738072313</v>
      </c>
      <c r="L355" s="650">
        <v>10351.860294117649</v>
      </c>
      <c r="M355" s="653">
        <v>5</v>
      </c>
      <c r="N355" s="653">
        <v>47042.5</v>
      </c>
      <c r="O355" s="666">
        <v>0.27369745494675463</v>
      </c>
      <c r="P355" s="654">
        <v>9408.5</v>
      </c>
    </row>
    <row r="356" spans="1:16" ht="14.4" customHeight="1" x14ac:dyDescent="0.3">
      <c r="A356" s="649" t="s">
        <v>6341</v>
      </c>
      <c r="B356" s="650" t="s">
        <v>1467</v>
      </c>
      <c r="C356" s="650" t="s">
        <v>6359</v>
      </c>
      <c r="D356" s="650" t="s">
        <v>6019</v>
      </c>
      <c r="E356" s="653">
        <v>0.5</v>
      </c>
      <c r="F356" s="653">
        <v>10813.53</v>
      </c>
      <c r="G356" s="650">
        <v>1</v>
      </c>
      <c r="H356" s="650">
        <v>21627.06</v>
      </c>
      <c r="I356" s="653"/>
      <c r="J356" s="653"/>
      <c r="K356" s="650"/>
      <c r="L356" s="650"/>
      <c r="M356" s="653"/>
      <c r="N356" s="653"/>
      <c r="O356" s="666"/>
      <c r="P356" s="654"/>
    </row>
    <row r="357" spans="1:16" ht="14.4" customHeight="1" x14ac:dyDescent="0.3">
      <c r="A357" s="649" t="s">
        <v>6341</v>
      </c>
      <c r="B357" s="650" t="s">
        <v>1467</v>
      </c>
      <c r="C357" s="650" t="s">
        <v>6186</v>
      </c>
      <c r="D357" s="650" t="s">
        <v>3475</v>
      </c>
      <c r="E357" s="653"/>
      <c r="F357" s="653"/>
      <c r="G357" s="650"/>
      <c r="H357" s="650"/>
      <c r="I357" s="653"/>
      <c r="J357" s="653"/>
      <c r="K357" s="650"/>
      <c r="L357" s="650"/>
      <c r="M357" s="653">
        <v>46.230000000000004</v>
      </c>
      <c r="N357" s="653">
        <v>34312.75</v>
      </c>
      <c r="O357" s="666"/>
      <c r="P357" s="654">
        <v>742.21825654336999</v>
      </c>
    </row>
    <row r="358" spans="1:16" ht="14.4" customHeight="1" x14ac:dyDescent="0.3">
      <c r="A358" s="649" t="s">
        <v>6341</v>
      </c>
      <c r="B358" s="650" t="s">
        <v>1467</v>
      </c>
      <c r="C358" s="650" t="s">
        <v>6187</v>
      </c>
      <c r="D358" s="650" t="s">
        <v>3104</v>
      </c>
      <c r="E358" s="653"/>
      <c r="F358" s="653"/>
      <c r="G358" s="650"/>
      <c r="H358" s="650"/>
      <c r="I358" s="653"/>
      <c r="J358" s="653"/>
      <c r="K358" s="650"/>
      <c r="L358" s="650"/>
      <c r="M358" s="653">
        <v>1</v>
      </c>
      <c r="N358" s="653">
        <v>19499.27</v>
      </c>
      <c r="O358" s="666"/>
      <c r="P358" s="654">
        <v>19499.27</v>
      </c>
    </row>
    <row r="359" spans="1:16" ht="14.4" customHeight="1" x14ac:dyDescent="0.3">
      <c r="A359" s="649" t="s">
        <v>6341</v>
      </c>
      <c r="B359" s="650" t="s">
        <v>1467</v>
      </c>
      <c r="C359" s="650" t="s">
        <v>6360</v>
      </c>
      <c r="D359" s="650" t="s">
        <v>6019</v>
      </c>
      <c r="E359" s="653">
        <v>10</v>
      </c>
      <c r="F359" s="653">
        <v>312969.59000000003</v>
      </c>
      <c r="G359" s="650">
        <v>1</v>
      </c>
      <c r="H359" s="650">
        <v>31296.959000000003</v>
      </c>
      <c r="I359" s="653"/>
      <c r="J359" s="653"/>
      <c r="K359" s="650"/>
      <c r="L359" s="650"/>
      <c r="M359" s="653"/>
      <c r="N359" s="653"/>
      <c r="O359" s="666"/>
      <c r="P359" s="654"/>
    </row>
    <row r="360" spans="1:16" ht="14.4" customHeight="1" x14ac:dyDescent="0.3">
      <c r="A360" s="649" t="s">
        <v>6341</v>
      </c>
      <c r="B360" s="650" t="s">
        <v>1467</v>
      </c>
      <c r="C360" s="650" t="s">
        <v>6188</v>
      </c>
      <c r="D360" s="650" t="s">
        <v>2101</v>
      </c>
      <c r="E360" s="653">
        <v>6.6</v>
      </c>
      <c r="F360" s="653">
        <v>10748.02</v>
      </c>
      <c r="G360" s="650">
        <v>1</v>
      </c>
      <c r="H360" s="650">
        <v>1628.487878787879</v>
      </c>
      <c r="I360" s="653">
        <v>19.880000000000003</v>
      </c>
      <c r="J360" s="653">
        <v>32658.41</v>
      </c>
      <c r="K360" s="650">
        <v>3.0385512866555886</v>
      </c>
      <c r="L360" s="650">
        <v>1642.777162977867</v>
      </c>
      <c r="M360" s="653">
        <v>16.549999999999997</v>
      </c>
      <c r="N360" s="653">
        <v>27187.97</v>
      </c>
      <c r="O360" s="666">
        <v>2.5295794016014113</v>
      </c>
      <c r="P360" s="654">
        <v>1642.7776435045321</v>
      </c>
    </row>
    <row r="361" spans="1:16" ht="14.4" customHeight="1" x14ac:dyDescent="0.3">
      <c r="A361" s="649" t="s">
        <v>6341</v>
      </c>
      <c r="B361" s="650" t="s">
        <v>1467</v>
      </c>
      <c r="C361" s="650" t="s">
        <v>6189</v>
      </c>
      <c r="D361" s="650" t="s">
        <v>1669</v>
      </c>
      <c r="E361" s="653">
        <v>24.049999999999997</v>
      </c>
      <c r="F361" s="653">
        <v>1557.8899999999999</v>
      </c>
      <c r="G361" s="650">
        <v>1</v>
      </c>
      <c r="H361" s="650">
        <v>64.77713097713098</v>
      </c>
      <c r="I361" s="653"/>
      <c r="J361" s="653"/>
      <c r="K361" s="650"/>
      <c r="L361" s="650"/>
      <c r="M361" s="653">
        <v>79.63</v>
      </c>
      <c r="N361" s="653">
        <v>5203.41</v>
      </c>
      <c r="O361" s="666">
        <v>3.3400368447066224</v>
      </c>
      <c r="P361" s="654">
        <v>65.344844907698103</v>
      </c>
    </row>
    <row r="362" spans="1:16" ht="14.4" customHeight="1" x14ac:dyDescent="0.3">
      <c r="A362" s="649" t="s">
        <v>6341</v>
      </c>
      <c r="B362" s="650" t="s">
        <v>1467</v>
      </c>
      <c r="C362" s="650" t="s">
        <v>6190</v>
      </c>
      <c r="D362" s="650" t="s">
        <v>1669</v>
      </c>
      <c r="E362" s="653">
        <v>7.53</v>
      </c>
      <c r="F362" s="653">
        <v>840.63</v>
      </c>
      <c r="G362" s="650">
        <v>1</v>
      </c>
      <c r="H362" s="650">
        <v>111.63745019920319</v>
      </c>
      <c r="I362" s="653"/>
      <c r="J362" s="653"/>
      <c r="K362" s="650"/>
      <c r="L362" s="650"/>
      <c r="M362" s="653">
        <v>83.200000000000017</v>
      </c>
      <c r="N362" s="653">
        <v>9369.35</v>
      </c>
      <c r="O362" s="666">
        <v>11.145628873582909</v>
      </c>
      <c r="P362" s="654">
        <v>112.61237980769229</v>
      </c>
    </row>
    <row r="363" spans="1:16" ht="14.4" customHeight="1" x14ac:dyDescent="0.3">
      <c r="A363" s="649" t="s">
        <v>6341</v>
      </c>
      <c r="B363" s="650" t="s">
        <v>1467</v>
      </c>
      <c r="C363" s="650" t="s">
        <v>6191</v>
      </c>
      <c r="D363" s="650" t="s">
        <v>1669</v>
      </c>
      <c r="E363" s="653">
        <v>46</v>
      </c>
      <c r="F363" s="653">
        <v>25878.279999999995</v>
      </c>
      <c r="G363" s="650">
        <v>1</v>
      </c>
      <c r="H363" s="650">
        <v>562.57130434782596</v>
      </c>
      <c r="I363" s="653"/>
      <c r="J363" s="653"/>
      <c r="K363" s="650"/>
      <c r="L363" s="650"/>
      <c r="M363" s="653">
        <v>269.88</v>
      </c>
      <c r="N363" s="653">
        <v>153157.82</v>
      </c>
      <c r="O363" s="666">
        <v>5.9183925670485067</v>
      </c>
      <c r="P363" s="654">
        <v>567.50340892248414</v>
      </c>
    </row>
    <row r="364" spans="1:16" ht="14.4" customHeight="1" x14ac:dyDescent="0.3">
      <c r="A364" s="649" t="s">
        <v>6341</v>
      </c>
      <c r="B364" s="650" t="s">
        <v>1467</v>
      </c>
      <c r="C364" s="650" t="s">
        <v>6194</v>
      </c>
      <c r="D364" s="650" t="s">
        <v>2056</v>
      </c>
      <c r="E364" s="653">
        <v>7.67</v>
      </c>
      <c r="F364" s="653">
        <v>5129.42</v>
      </c>
      <c r="G364" s="650">
        <v>1</v>
      </c>
      <c r="H364" s="650">
        <v>668.76401564537161</v>
      </c>
      <c r="I364" s="653">
        <v>1.98</v>
      </c>
      <c r="J364" s="653">
        <v>1335.78</v>
      </c>
      <c r="K364" s="650">
        <v>0.26041540758994192</v>
      </c>
      <c r="L364" s="650">
        <v>674.63636363636363</v>
      </c>
      <c r="M364" s="653">
        <v>11.830000000000002</v>
      </c>
      <c r="N364" s="653">
        <v>8500.75</v>
      </c>
      <c r="O364" s="666">
        <v>1.6572536466111178</v>
      </c>
      <c r="P364" s="654">
        <v>718.57565511411656</v>
      </c>
    </row>
    <row r="365" spans="1:16" ht="14.4" customHeight="1" x14ac:dyDescent="0.3">
      <c r="A365" s="649" t="s">
        <v>6341</v>
      </c>
      <c r="B365" s="650" t="s">
        <v>1467</v>
      </c>
      <c r="C365" s="650" t="s">
        <v>6195</v>
      </c>
      <c r="D365" s="650" t="s">
        <v>2089</v>
      </c>
      <c r="E365" s="653">
        <v>4.2</v>
      </c>
      <c r="F365" s="653">
        <v>3511.1</v>
      </c>
      <c r="G365" s="650">
        <v>1</v>
      </c>
      <c r="H365" s="650">
        <v>835.97619047619037</v>
      </c>
      <c r="I365" s="653">
        <v>0.2</v>
      </c>
      <c r="J365" s="653">
        <v>168.66</v>
      </c>
      <c r="K365" s="650">
        <v>4.8036227962746716E-2</v>
      </c>
      <c r="L365" s="650">
        <v>843.3</v>
      </c>
      <c r="M365" s="653">
        <v>31.980000000000004</v>
      </c>
      <c r="N365" s="653">
        <v>27691.570000000003</v>
      </c>
      <c r="O365" s="666">
        <v>7.8868645153940369</v>
      </c>
      <c r="P365" s="654">
        <v>865.90275171982489</v>
      </c>
    </row>
    <row r="366" spans="1:16" ht="14.4" customHeight="1" x14ac:dyDescent="0.3">
      <c r="A366" s="649" t="s">
        <v>6341</v>
      </c>
      <c r="B366" s="650" t="s">
        <v>1467</v>
      </c>
      <c r="C366" s="650" t="s">
        <v>6196</v>
      </c>
      <c r="D366" s="650" t="s">
        <v>2092</v>
      </c>
      <c r="E366" s="653">
        <v>8.89</v>
      </c>
      <c r="F366" s="653">
        <v>2972.72</v>
      </c>
      <c r="G366" s="650">
        <v>1</v>
      </c>
      <c r="H366" s="650">
        <v>334.38920134983124</v>
      </c>
      <c r="I366" s="653">
        <v>30.919999999999998</v>
      </c>
      <c r="J366" s="653">
        <v>10429.859999999999</v>
      </c>
      <c r="K366" s="650">
        <v>3.5085241798756694</v>
      </c>
      <c r="L366" s="650">
        <v>337.31759379042688</v>
      </c>
      <c r="M366" s="653">
        <v>24.41</v>
      </c>
      <c r="N366" s="653">
        <v>8748.7000000000007</v>
      </c>
      <c r="O366" s="666">
        <v>2.9429949675717864</v>
      </c>
      <c r="P366" s="654">
        <v>358.40639082343307</v>
      </c>
    </row>
    <row r="367" spans="1:16" ht="14.4" customHeight="1" x14ac:dyDescent="0.3">
      <c r="A367" s="649" t="s">
        <v>6341</v>
      </c>
      <c r="B367" s="650" t="s">
        <v>1467</v>
      </c>
      <c r="C367" s="650" t="s">
        <v>6197</v>
      </c>
      <c r="D367" s="650" t="s">
        <v>6198</v>
      </c>
      <c r="E367" s="653"/>
      <c r="F367" s="653"/>
      <c r="G367" s="650"/>
      <c r="H367" s="650"/>
      <c r="I367" s="653">
        <v>81.44</v>
      </c>
      <c r="J367" s="653">
        <v>13431.55</v>
      </c>
      <c r="K367" s="650"/>
      <c r="L367" s="650">
        <v>164.92571218074656</v>
      </c>
      <c r="M367" s="653"/>
      <c r="N367" s="653"/>
      <c r="O367" s="666"/>
      <c r="P367" s="654"/>
    </row>
    <row r="368" spans="1:16" ht="14.4" customHeight="1" x14ac:dyDescent="0.3">
      <c r="A368" s="649" t="s">
        <v>6341</v>
      </c>
      <c r="B368" s="650" t="s">
        <v>1467</v>
      </c>
      <c r="C368" s="650" t="s">
        <v>6199</v>
      </c>
      <c r="D368" s="650" t="s">
        <v>6198</v>
      </c>
      <c r="E368" s="653"/>
      <c r="F368" s="653"/>
      <c r="G368" s="650"/>
      <c r="H368" s="650"/>
      <c r="I368" s="653">
        <v>106.18</v>
      </c>
      <c r="J368" s="653">
        <v>52535.32</v>
      </c>
      <c r="K368" s="650"/>
      <c r="L368" s="650">
        <v>494.77604068562812</v>
      </c>
      <c r="M368" s="653"/>
      <c r="N368" s="653"/>
      <c r="O368" s="666"/>
      <c r="P368" s="654"/>
    </row>
    <row r="369" spans="1:16" ht="14.4" customHeight="1" x14ac:dyDescent="0.3">
      <c r="A369" s="649" t="s">
        <v>6341</v>
      </c>
      <c r="B369" s="650" t="s">
        <v>1467</v>
      </c>
      <c r="C369" s="650" t="s">
        <v>6200</v>
      </c>
      <c r="D369" s="650" t="s">
        <v>6198</v>
      </c>
      <c r="E369" s="653"/>
      <c r="F369" s="653"/>
      <c r="G369" s="650"/>
      <c r="H369" s="650"/>
      <c r="I369" s="653">
        <v>17.79</v>
      </c>
      <c r="J369" s="653">
        <v>26406.28</v>
      </c>
      <c r="K369" s="650"/>
      <c r="L369" s="650">
        <v>1484.3327712197863</v>
      </c>
      <c r="M369" s="653"/>
      <c r="N369" s="653"/>
      <c r="O369" s="666"/>
      <c r="P369" s="654"/>
    </row>
    <row r="370" spans="1:16" ht="14.4" customHeight="1" x14ac:dyDescent="0.3">
      <c r="A370" s="649" t="s">
        <v>6341</v>
      </c>
      <c r="B370" s="650" t="s">
        <v>1467</v>
      </c>
      <c r="C370" s="650" t="s">
        <v>6201</v>
      </c>
      <c r="D370" s="650" t="s">
        <v>6198</v>
      </c>
      <c r="E370" s="653"/>
      <c r="F370" s="653"/>
      <c r="G370" s="650"/>
      <c r="H370" s="650"/>
      <c r="I370" s="653">
        <v>2.25</v>
      </c>
      <c r="J370" s="653">
        <v>4452.9500000000007</v>
      </c>
      <c r="K370" s="650"/>
      <c r="L370" s="650">
        <v>1979.0888888888892</v>
      </c>
      <c r="M370" s="653"/>
      <c r="N370" s="653"/>
      <c r="O370" s="666"/>
      <c r="P370" s="654"/>
    </row>
    <row r="371" spans="1:16" ht="14.4" customHeight="1" x14ac:dyDescent="0.3">
      <c r="A371" s="649" t="s">
        <v>6341</v>
      </c>
      <c r="B371" s="650" t="s">
        <v>1467</v>
      </c>
      <c r="C371" s="650" t="s">
        <v>6202</v>
      </c>
      <c r="D371" s="650" t="s">
        <v>2071</v>
      </c>
      <c r="E371" s="653">
        <v>71.320000000000007</v>
      </c>
      <c r="F371" s="653">
        <v>15875.41</v>
      </c>
      <c r="G371" s="650">
        <v>1</v>
      </c>
      <c r="H371" s="650">
        <v>222.59408300616934</v>
      </c>
      <c r="I371" s="653">
        <v>164.78</v>
      </c>
      <c r="J371" s="653">
        <v>39592.99</v>
      </c>
      <c r="K371" s="650">
        <v>2.4939822026643719</v>
      </c>
      <c r="L371" s="650">
        <v>240.27788566573611</v>
      </c>
      <c r="M371" s="653">
        <v>175.06</v>
      </c>
      <c r="N371" s="653">
        <v>40336.17</v>
      </c>
      <c r="O371" s="666">
        <v>2.5407954818174772</v>
      </c>
      <c r="P371" s="654">
        <v>230.41340111961611</v>
      </c>
    </row>
    <row r="372" spans="1:16" ht="14.4" customHeight="1" x14ac:dyDescent="0.3">
      <c r="A372" s="649" t="s">
        <v>6341</v>
      </c>
      <c r="B372" s="650" t="s">
        <v>1467</v>
      </c>
      <c r="C372" s="650" t="s">
        <v>6203</v>
      </c>
      <c r="D372" s="650" t="s">
        <v>2071</v>
      </c>
      <c r="E372" s="653"/>
      <c r="F372" s="653"/>
      <c r="G372" s="650"/>
      <c r="H372" s="650"/>
      <c r="I372" s="653">
        <v>10.28</v>
      </c>
      <c r="J372" s="653">
        <v>8224.7000000000007</v>
      </c>
      <c r="K372" s="650"/>
      <c r="L372" s="650">
        <v>800.06809338521418</v>
      </c>
      <c r="M372" s="653">
        <v>5.05</v>
      </c>
      <c r="N372" s="653">
        <v>3910.27</v>
      </c>
      <c r="O372" s="666"/>
      <c r="P372" s="654">
        <v>774.31089108910896</v>
      </c>
    </row>
    <row r="373" spans="1:16" ht="14.4" customHeight="1" x14ac:dyDescent="0.3">
      <c r="A373" s="649" t="s">
        <v>6341</v>
      </c>
      <c r="B373" s="650" t="s">
        <v>1467</v>
      </c>
      <c r="C373" s="650" t="s">
        <v>6204</v>
      </c>
      <c r="D373" s="650" t="s">
        <v>6205</v>
      </c>
      <c r="E373" s="653">
        <v>13.67</v>
      </c>
      <c r="F373" s="653">
        <v>4571.09</v>
      </c>
      <c r="G373" s="650">
        <v>1</v>
      </c>
      <c r="H373" s="650">
        <v>334.38844184345282</v>
      </c>
      <c r="I373" s="653">
        <v>57.99</v>
      </c>
      <c r="J373" s="653">
        <v>19561.05</v>
      </c>
      <c r="K373" s="650">
        <v>4.2792966229061333</v>
      </c>
      <c r="L373" s="650">
        <v>337.31764097258144</v>
      </c>
      <c r="M373" s="653"/>
      <c r="N373" s="653"/>
      <c r="O373" s="666"/>
      <c r="P373" s="654"/>
    </row>
    <row r="374" spans="1:16" ht="14.4" customHeight="1" x14ac:dyDescent="0.3">
      <c r="A374" s="649" t="s">
        <v>6341</v>
      </c>
      <c r="B374" s="650" t="s">
        <v>1467</v>
      </c>
      <c r="C374" s="650" t="s">
        <v>6361</v>
      </c>
      <c r="D374" s="650" t="s">
        <v>6019</v>
      </c>
      <c r="E374" s="653">
        <v>6</v>
      </c>
      <c r="F374" s="653">
        <v>401.28</v>
      </c>
      <c r="G374" s="650">
        <v>1</v>
      </c>
      <c r="H374" s="650">
        <v>66.88</v>
      </c>
      <c r="I374" s="653"/>
      <c r="J374" s="653"/>
      <c r="K374" s="650"/>
      <c r="L374" s="650"/>
      <c r="M374" s="653"/>
      <c r="N374" s="653"/>
      <c r="O374" s="666"/>
      <c r="P374" s="654"/>
    </row>
    <row r="375" spans="1:16" ht="14.4" customHeight="1" x14ac:dyDescent="0.3">
      <c r="A375" s="649" t="s">
        <v>6341</v>
      </c>
      <c r="B375" s="650" t="s">
        <v>1467</v>
      </c>
      <c r="C375" s="650" t="s">
        <v>6206</v>
      </c>
      <c r="D375" s="650" t="s">
        <v>1599</v>
      </c>
      <c r="E375" s="653"/>
      <c r="F375" s="653"/>
      <c r="G375" s="650"/>
      <c r="H375" s="650"/>
      <c r="I375" s="653">
        <v>93.16</v>
      </c>
      <c r="J375" s="653">
        <v>15364.75</v>
      </c>
      <c r="K375" s="650"/>
      <c r="L375" s="650">
        <v>164.92861743237441</v>
      </c>
      <c r="M375" s="653">
        <v>27.14</v>
      </c>
      <c r="N375" s="653">
        <v>4476.1099999999997</v>
      </c>
      <c r="O375" s="666"/>
      <c r="P375" s="654">
        <v>164.92667649226232</v>
      </c>
    </row>
    <row r="376" spans="1:16" ht="14.4" customHeight="1" x14ac:dyDescent="0.3">
      <c r="A376" s="649" t="s">
        <v>6341</v>
      </c>
      <c r="B376" s="650" t="s">
        <v>1467</v>
      </c>
      <c r="C376" s="650" t="s">
        <v>6207</v>
      </c>
      <c r="D376" s="650" t="s">
        <v>1602</v>
      </c>
      <c r="E376" s="653"/>
      <c r="F376" s="653"/>
      <c r="G376" s="650"/>
      <c r="H376" s="650"/>
      <c r="I376" s="653">
        <v>8.17</v>
      </c>
      <c r="J376" s="653">
        <v>12126.970000000001</v>
      </c>
      <c r="K376" s="650"/>
      <c r="L376" s="650">
        <v>1484.3292533659733</v>
      </c>
      <c r="M376" s="653">
        <v>8.41</v>
      </c>
      <c r="N376" s="653">
        <v>12483.220000000001</v>
      </c>
      <c r="O376" s="666"/>
      <c r="P376" s="654">
        <v>1484.3305588585019</v>
      </c>
    </row>
    <row r="377" spans="1:16" ht="14.4" customHeight="1" x14ac:dyDescent="0.3">
      <c r="A377" s="649" t="s">
        <v>6341</v>
      </c>
      <c r="B377" s="650" t="s">
        <v>1467</v>
      </c>
      <c r="C377" s="650" t="s">
        <v>6208</v>
      </c>
      <c r="D377" s="650" t="s">
        <v>1618</v>
      </c>
      <c r="E377" s="653">
        <v>153.99</v>
      </c>
      <c r="F377" s="653">
        <v>75528.56</v>
      </c>
      <c r="G377" s="650">
        <v>1</v>
      </c>
      <c r="H377" s="650">
        <v>490.47704396389372</v>
      </c>
      <c r="I377" s="653">
        <v>30.48</v>
      </c>
      <c r="J377" s="653">
        <v>15080.77</v>
      </c>
      <c r="K377" s="650">
        <v>0.19966976730391789</v>
      </c>
      <c r="L377" s="650">
        <v>494.77591863517063</v>
      </c>
      <c r="M377" s="653">
        <v>33.15</v>
      </c>
      <c r="N377" s="653">
        <v>16401.830000000002</v>
      </c>
      <c r="O377" s="666">
        <v>0.21716063433487945</v>
      </c>
      <c r="P377" s="654">
        <v>494.77616892911016</v>
      </c>
    </row>
    <row r="378" spans="1:16" ht="14.4" customHeight="1" x14ac:dyDescent="0.3">
      <c r="A378" s="649" t="s">
        <v>6341</v>
      </c>
      <c r="B378" s="650" t="s">
        <v>1467</v>
      </c>
      <c r="C378" s="650" t="s">
        <v>6209</v>
      </c>
      <c r="D378" s="650" t="s">
        <v>6210</v>
      </c>
      <c r="E378" s="653">
        <v>9.41</v>
      </c>
      <c r="F378" s="653">
        <v>21129.87</v>
      </c>
      <c r="G378" s="650">
        <v>1</v>
      </c>
      <c r="H378" s="650">
        <v>2245.4697130712007</v>
      </c>
      <c r="I378" s="653"/>
      <c r="J378" s="653"/>
      <c r="K378" s="650"/>
      <c r="L378" s="650"/>
      <c r="M378" s="653"/>
      <c r="N378" s="653"/>
      <c r="O378" s="666"/>
      <c r="P378" s="654"/>
    </row>
    <row r="379" spans="1:16" ht="14.4" customHeight="1" x14ac:dyDescent="0.3">
      <c r="A379" s="649" t="s">
        <v>6341</v>
      </c>
      <c r="B379" s="650" t="s">
        <v>1467</v>
      </c>
      <c r="C379" s="650" t="s">
        <v>6211</v>
      </c>
      <c r="D379" s="650" t="s">
        <v>6212</v>
      </c>
      <c r="E379" s="653">
        <v>15.83</v>
      </c>
      <c r="F379" s="653">
        <v>142183.47</v>
      </c>
      <c r="G379" s="650">
        <v>1</v>
      </c>
      <c r="H379" s="650">
        <v>8981.899557801642</v>
      </c>
      <c r="I379" s="653"/>
      <c r="J379" s="653"/>
      <c r="K379" s="650"/>
      <c r="L379" s="650"/>
      <c r="M379" s="653"/>
      <c r="N379" s="653"/>
      <c r="O379" s="666"/>
      <c r="P379" s="654"/>
    </row>
    <row r="380" spans="1:16" ht="14.4" customHeight="1" x14ac:dyDescent="0.3">
      <c r="A380" s="649" t="s">
        <v>6341</v>
      </c>
      <c r="B380" s="650" t="s">
        <v>1467</v>
      </c>
      <c r="C380" s="650" t="s">
        <v>6217</v>
      </c>
      <c r="D380" s="650" t="s">
        <v>3116</v>
      </c>
      <c r="E380" s="653"/>
      <c r="F380" s="653"/>
      <c r="G380" s="650"/>
      <c r="H380" s="650"/>
      <c r="I380" s="653">
        <v>7</v>
      </c>
      <c r="J380" s="653">
        <v>49116.83</v>
      </c>
      <c r="K380" s="650"/>
      <c r="L380" s="650">
        <v>7016.6900000000005</v>
      </c>
      <c r="M380" s="653">
        <v>11</v>
      </c>
      <c r="N380" s="653">
        <v>77183.59</v>
      </c>
      <c r="O380" s="666"/>
      <c r="P380" s="654">
        <v>7016.69</v>
      </c>
    </row>
    <row r="381" spans="1:16" ht="14.4" customHeight="1" x14ac:dyDescent="0.3">
      <c r="A381" s="649" t="s">
        <v>6341</v>
      </c>
      <c r="B381" s="650" t="s">
        <v>1467</v>
      </c>
      <c r="C381" s="650" t="s">
        <v>6218</v>
      </c>
      <c r="D381" s="650" t="s">
        <v>1605</v>
      </c>
      <c r="E381" s="653">
        <v>166.28000000000003</v>
      </c>
      <c r="F381" s="653">
        <v>240193.28</v>
      </c>
      <c r="G381" s="650">
        <v>1</v>
      </c>
      <c r="H381" s="650">
        <v>1444.5109453933121</v>
      </c>
      <c r="I381" s="653">
        <v>101.97999999999999</v>
      </c>
      <c r="J381" s="653">
        <v>148616.04999999999</v>
      </c>
      <c r="K381" s="650">
        <v>0.61873525354248038</v>
      </c>
      <c r="L381" s="650">
        <v>1457.3058442831928</v>
      </c>
      <c r="M381" s="653">
        <v>18.270000000000003</v>
      </c>
      <c r="N381" s="653">
        <v>26624.98</v>
      </c>
      <c r="O381" s="666">
        <v>0.11084814695898236</v>
      </c>
      <c r="P381" s="654">
        <v>1457.3059660645865</v>
      </c>
    </row>
    <row r="382" spans="1:16" ht="14.4" customHeight="1" x14ac:dyDescent="0.3">
      <c r="A382" s="649" t="s">
        <v>6341</v>
      </c>
      <c r="B382" s="650" t="s">
        <v>1467</v>
      </c>
      <c r="C382" s="650" t="s">
        <v>6219</v>
      </c>
      <c r="D382" s="650" t="s">
        <v>1605</v>
      </c>
      <c r="E382" s="653">
        <v>275.88</v>
      </c>
      <c r="F382" s="653">
        <v>1328338.5599999998</v>
      </c>
      <c r="G382" s="650">
        <v>1</v>
      </c>
      <c r="H382" s="650">
        <v>4814.9143105698122</v>
      </c>
      <c r="I382" s="653">
        <v>158.85999999999999</v>
      </c>
      <c r="J382" s="653">
        <v>771692.13</v>
      </c>
      <c r="K382" s="650">
        <v>0.58094536531409591</v>
      </c>
      <c r="L382" s="650">
        <v>4857.6868311721018</v>
      </c>
      <c r="M382" s="653">
        <v>22.46</v>
      </c>
      <c r="N382" s="653">
        <v>109103.62999999999</v>
      </c>
      <c r="O382" s="666">
        <v>8.2135408310363284E-2</v>
      </c>
      <c r="P382" s="654">
        <v>4857.6861086375775</v>
      </c>
    </row>
    <row r="383" spans="1:16" ht="14.4" customHeight="1" x14ac:dyDescent="0.3">
      <c r="A383" s="649" t="s">
        <v>6341</v>
      </c>
      <c r="B383" s="650" t="s">
        <v>1467</v>
      </c>
      <c r="C383" s="650" t="s">
        <v>6220</v>
      </c>
      <c r="D383" s="650" t="s">
        <v>1605</v>
      </c>
      <c r="E383" s="653">
        <v>88.259999999999991</v>
      </c>
      <c r="F383" s="653">
        <v>1274708.67</v>
      </c>
      <c r="G383" s="650">
        <v>1</v>
      </c>
      <c r="H383" s="650">
        <v>14442.654316791299</v>
      </c>
      <c r="I383" s="653">
        <v>117.44999999999999</v>
      </c>
      <c r="J383" s="653">
        <v>1711474.2599999998</v>
      </c>
      <c r="K383" s="650">
        <v>1.3426395381777703</v>
      </c>
      <c r="L383" s="650">
        <v>14571.93920817369</v>
      </c>
      <c r="M383" s="653">
        <v>33.15</v>
      </c>
      <c r="N383" s="653">
        <v>483059.85</v>
      </c>
      <c r="O383" s="666">
        <v>0.3789570600472969</v>
      </c>
      <c r="P383" s="654">
        <v>14571.941176470587</v>
      </c>
    </row>
    <row r="384" spans="1:16" ht="14.4" customHeight="1" x14ac:dyDescent="0.3">
      <c r="A384" s="649" t="s">
        <v>6341</v>
      </c>
      <c r="B384" s="650" t="s">
        <v>1467</v>
      </c>
      <c r="C384" s="650" t="s">
        <v>6223</v>
      </c>
      <c r="D384" s="650" t="s">
        <v>6224</v>
      </c>
      <c r="E384" s="653">
        <v>36.630000000000003</v>
      </c>
      <c r="F384" s="653">
        <v>34973.910000000003</v>
      </c>
      <c r="G384" s="650">
        <v>1</v>
      </c>
      <c r="H384" s="650">
        <v>954.78869778869785</v>
      </c>
      <c r="I384" s="653">
        <v>186.10999999999999</v>
      </c>
      <c r="J384" s="653">
        <v>81609.2</v>
      </c>
      <c r="K384" s="650">
        <v>2.3334308345849801</v>
      </c>
      <c r="L384" s="650">
        <v>438.4998119391758</v>
      </c>
      <c r="M384" s="653"/>
      <c r="N384" s="653"/>
      <c r="O384" s="666"/>
      <c r="P384" s="654"/>
    </row>
    <row r="385" spans="1:16" ht="14.4" customHeight="1" x14ac:dyDescent="0.3">
      <c r="A385" s="649" t="s">
        <v>6341</v>
      </c>
      <c r="B385" s="650" t="s">
        <v>1467</v>
      </c>
      <c r="C385" s="650" t="s">
        <v>6225</v>
      </c>
      <c r="D385" s="650" t="s">
        <v>6226</v>
      </c>
      <c r="E385" s="653">
        <v>43.099999999999994</v>
      </c>
      <c r="F385" s="653">
        <v>205758.06999999998</v>
      </c>
      <c r="G385" s="650">
        <v>1</v>
      </c>
      <c r="H385" s="650">
        <v>4773.9691415313227</v>
      </c>
      <c r="I385" s="653">
        <v>90.539999999999992</v>
      </c>
      <c r="J385" s="653">
        <v>198500.68</v>
      </c>
      <c r="K385" s="650">
        <v>0.96472852802322662</v>
      </c>
      <c r="L385" s="650">
        <v>2192.4086591561741</v>
      </c>
      <c r="M385" s="653"/>
      <c r="N385" s="653"/>
      <c r="O385" s="666"/>
      <c r="P385" s="654"/>
    </row>
    <row r="386" spans="1:16" ht="14.4" customHeight="1" x14ac:dyDescent="0.3">
      <c r="A386" s="649" t="s">
        <v>6341</v>
      </c>
      <c r="B386" s="650" t="s">
        <v>1467</v>
      </c>
      <c r="C386" s="650" t="s">
        <v>6227</v>
      </c>
      <c r="D386" s="650" t="s">
        <v>3475</v>
      </c>
      <c r="E386" s="653"/>
      <c r="F386" s="653"/>
      <c r="G386" s="650"/>
      <c r="H386" s="650"/>
      <c r="I386" s="653"/>
      <c r="J386" s="653"/>
      <c r="K386" s="650"/>
      <c r="L386" s="650"/>
      <c r="M386" s="653">
        <v>26.37</v>
      </c>
      <c r="N386" s="653">
        <v>195726.19</v>
      </c>
      <c r="O386" s="666"/>
      <c r="P386" s="654">
        <v>7422.3052711414484</v>
      </c>
    </row>
    <row r="387" spans="1:16" ht="14.4" customHeight="1" x14ac:dyDescent="0.3">
      <c r="A387" s="649" t="s">
        <v>6341</v>
      </c>
      <c r="B387" s="650" t="s">
        <v>1467</v>
      </c>
      <c r="C387" s="650" t="s">
        <v>6228</v>
      </c>
      <c r="D387" s="650" t="s">
        <v>3475</v>
      </c>
      <c r="E387" s="653"/>
      <c r="F387" s="653"/>
      <c r="G387" s="650"/>
      <c r="H387" s="650"/>
      <c r="I387" s="653">
        <v>1</v>
      </c>
      <c r="J387" s="653">
        <v>2765.12</v>
      </c>
      <c r="K387" s="650"/>
      <c r="L387" s="650">
        <v>2765.12</v>
      </c>
      <c r="M387" s="653">
        <v>28.23</v>
      </c>
      <c r="N387" s="653">
        <v>104765.98999999999</v>
      </c>
      <c r="O387" s="666"/>
      <c r="P387" s="654">
        <v>3711.1579879560745</v>
      </c>
    </row>
    <row r="388" spans="1:16" ht="14.4" customHeight="1" x14ac:dyDescent="0.3">
      <c r="A388" s="649" t="s">
        <v>6341</v>
      </c>
      <c r="B388" s="650" t="s">
        <v>1467</v>
      </c>
      <c r="C388" s="650" t="s">
        <v>6362</v>
      </c>
      <c r="D388" s="650" t="s">
        <v>1585</v>
      </c>
      <c r="E388" s="653">
        <v>0.75</v>
      </c>
      <c r="F388" s="653">
        <v>3660.51</v>
      </c>
      <c r="G388" s="650">
        <v>1</v>
      </c>
      <c r="H388" s="650">
        <v>4880.68</v>
      </c>
      <c r="I388" s="653"/>
      <c r="J388" s="653"/>
      <c r="K388" s="650"/>
      <c r="L388" s="650"/>
      <c r="M388" s="653"/>
      <c r="N388" s="653"/>
      <c r="O388" s="666"/>
      <c r="P388" s="654"/>
    </row>
    <row r="389" spans="1:16" ht="14.4" customHeight="1" x14ac:dyDescent="0.3">
      <c r="A389" s="649" t="s">
        <v>6341</v>
      </c>
      <c r="B389" s="650" t="s">
        <v>1467</v>
      </c>
      <c r="C389" s="650" t="s">
        <v>6229</v>
      </c>
      <c r="D389" s="650" t="s">
        <v>6230</v>
      </c>
      <c r="E389" s="653"/>
      <c r="F389" s="653"/>
      <c r="G389" s="650"/>
      <c r="H389" s="650"/>
      <c r="I389" s="653">
        <v>22.89</v>
      </c>
      <c r="J389" s="653">
        <v>14875.96</v>
      </c>
      <c r="K389" s="650"/>
      <c r="L389" s="650">
        <v>649.88903451288763</v>
      </c>
      <c r="M389" s="653"/>
      <c r="N389" s="653"/>
      <c r="O389" s="666"/>
      <c r="P389" s="654"/>
    </row>
    <row r="390" spans="1:16" ht="14.4" customHeight="1" x14ac:dyDescent="0.3">
      <c r="A390" s="649" t="s">
        <v>6341</v>
      </c>
      <c r="B390" s="650" t="s">
        <v>1467</v>
      </c>
      <c r="C390" s="650" t="s">
        <v>6231</v>
      </c>
      <c r="D390" s="650" t="s">
        <v>6230</v>
      </c>
      <c r="E390" s="653"/>
      <c r="F390" s="653"/>
      <c r="G390" s="650"/>
      <c r="H390" s="650"/>
      <c r="I390" s="653">
        <v>9.870000000000001</v>
      </c>
      <c r="J390" s="653">
        <v>32072.16</v>
      </c>
      <c r="K390" s="650"/>
      <c r="L390" s="650">
        <v>3249.4589665653493</v>
      </c>
      <c r="M390" s="653"/>
      <c r="N390" s="653"/>
      <c r="O390" s="666"/>
      <c r="P390" s="654"/>
    </row>
    <row r="391" spans="1:16" ht="14.4" customHeight="1" x14ac:dyDescent="0.3">
      <c r="A391" s="649" t="s">
        <v>6341</v>
      </c>
      <c r="B391" s="650" t="s">
        <v>1467</v>
      </c>
      <c r="C391" s="650" t="s">
        <v>6232</v>
      </c>
      <c r="D391" s="650" t="s">
        <v>6230</v>
      </c>
      <c r="E391" s="653"/>
      <c r="F391" s="653"/>
      <c r="G391" s="650"/>
      <c r="H391" s="650"/>
      <c r="I391" s="653">
        <v>5.46</v>
      </c>
      <c r="J391" s="653">
        <v>35484.230000000003</v>
      </c>
      <c r="K391" s="650"/>
      <c r="L391" s="650">
        <v>6498.9432234432243</v>
      </c>
      <c r="M391" s="653"/>
      <c r="N391" s="653"/>
      <c r="O391" s="666"/>
      <c r="P391" s="654"/>
    </row>
    <row r="392" spans="1:16" ht="14.4" customHeight="1" x14ac:dyDescent="0.3">
      <c r="A392" s="649" t="s">
        <v>6341</v>
      </c>
      <c r="B392" s="650" t="s">
        <v>1467</v>
      </c>
      <c r="C392" s="650" t="s">
        <v>6233</v>
      </c>
      <c r="D392" s="650" t="s">
        <v>1709</v>
      </c>
      <c r="E392" s="653"/>
      <c r="F392" s="653"/>
      <c r="G392" s="650"/>
      <c r="H392" s="650"/>
      <c r="I392" s="653"/>
      <c r="J392" s="653"/>
      <c r="K392" s="650"/>
      <c r="L392" s="650"/>
      <c r="M392" s="653">
        <v>6</v>
      </c>
      <c r="N392" s="653">
        <v>3468.7799999999997</v>
      </c>
      <c r="O392" s="666"/>
      <c r="P392" s="654">
        <v>578.13</v>
      </c>
    </row>
    <row r="393" spans="1:16" ht="14.4" customHeight="1" x14ac:dyDescent="0.3">
      <c r="A393" s="649" t="s">
        <v>6341</v>
      </c>
      <c r="B393" s="650" t="s">
        <v>1467</v>
      </c>
      <c r="C393" s="650" t="s">
        <v>6236</v>
      </c>
      <c r="D393" s="650" t="s">
        <v>2746</v>
      </c>
      <c r="E393" s="653">
        <v>1.4</v>
      </c>
      <c r="F393" s="653">
        <v>13703.48</v>
      </c>
      <c r="G393" s="650">
        <v>1</v>
      </c>
      <c r="H393" s="650">
        <v>9788.2000000000007</v>
      </c>
      <c r="I393" s="653"/>
      <c r="J393" s="653"/>
      <c r="K393" s="650"/>
      <c r="L393" s="650"/>
      <c r="M393" s="653"/>
      <c r="N393" s="653"/>
      <c r="O393" s="666"/>
      <c r="P393" s="654"/>
    </row>
    <row r="394" spans="1:16" ht="14.4" customHeight="1" x14ac:dyDescent="0.3">
      <c r="A394" s="649" t="s">
        <v>6341</v>
      </c>
      <c r="B394" s="650" t="s">
        <v>1467</v>
      </c>
      <c r="C394" s="650" t="s">
        <v>6238</v>
      </c>
      <c r="D394" s="650" t="s">
        <v>6239</v>
      </c>
      <c r="E394" s="653">
        <v>6.4</v>
      </c>
      <c r="F394" s="653">
        <v>99954.41</v>
      </c>
      <c r="G394" s="650">
        <v>1</v>
      </c>
      <c r="H394" s="650">
        <v>15617.8765625</v>
      </c>
      <c r="I394" s="653"/>
      <c r="J394" s="653"/>
      <c r="K394" s="650"/>
      <c r="L394" s="650"/>
      <c r="M394" s="653"/>
      <c r="N394" s="653"/>
      <c r="O394" s="666"/>
      <c r="P394" s="654"/>
    </row>
    <row r="395" spans="1:16" ht="14.4" customHeight="1" x14ac:dyDescent="0.3">
      <c r="A395" s="649" t="s">
        <v>6341</v>
      </c>
      <c r="B395" s="650" t="s">
        <v>1467</v>
      </c>
      <c r="C395" s="650" t="s">
        <v>6242</v>
      </c>
      <c r="D395" s="650" t="s">
        <v>6241</v>
      </c>
      <c r="E395" s="653"/>
      <c r="F395" s="653"/>
      <c r="G395" s="650"/>
      <c r="H395" s="650"/>
      <c r="I395" s="653">
        <v>4</v>
      </c>
      <c r="J395" s="653">
        <v>511750</v>
      </c>
      <c r="K395" s="650"/>
      <c r="L395" s="650">
        <v>127937.5</v>
      </c>
      <c r="M395" s="653"/>
      <c r="N395" s="653"/>
      <c r="O395" s="666"/>
      <c r="P395" s="654"/>
    </row>
    <row r="396" spans="1:16" ht="14.4" customHeight="1" x14ac:dyDescent="0.3">
      <c r="A396" s="649" t="s">
        <v>6341</v>
      </c>
      <c r="B396" s="650" t="s">
        <v>1467</v>
      </c>
      <c r="C396" s="650" t="s">
        <v>6256</v>
      </c>
      <c r="D396" s="650" t="s">
        <v>6257</v>
      </c>
      <c r="E396" s="653"/>
      <c r="F396" s="653"/>
      <c r="G396" s="650"/>
      <c r="H396" s="650"/>
      <c r="I396" s="653"/>
      <c r="J396" s="653"/>
      <c r="K396" s="650"/>
      <c r="L396" s="650"/>
      <c r="M396" s="653">
        <v>142.81</v>
      </c>
      <c r="N396" s="653">
        <v>657540.34000000008</v>
      </c>
      <c r="O396" s="666"/>
      <c r="P396" s="654">
        <v>4604.3017995938662</v>
      </c>
    </row>
    <row r="397" spans="1:16" ht="14.4" customHeight="1" x14ac:dyDescent="0.3">
      <c r="A397" s="649" t="s">
        <v>6341</v>
      </c>
      <c r="B397" s="650" t="s">
        <v>1467</v>
      </c>
      <c r="C397" s="650" t="s">
        <v>6258</v>
      </c>
      <c r="D397" s="650" t="s">
        <v>618</v>
      </c>
      <c r="E397" s="653"/>
      <c r="F397" s="653"/>
      <c r="G397" s="650"/>
      <c r="H397" s="650"/>
      <c r="I397" s="653"/>
      <c r="J397" s="653"/>
      <c r="K397" s="650"/>
      <c r="L397" s="650"/>
      <c r="M397" s="653">
        <v>24.07</v>
      </c>
      <c r="N397" s="653">
        <v>57506.829999999994</v>
      </c>
      <c r="O397" s="666"/>
      <c r="P397" s="654">
        <v>2389.1495637723306</v>
      </c>
    </row>
    <row r="398" spans="1:16" ht="14.4" customHeight="1" x14ac:dyDescent="0.3">
      <c r="A398" s="649" t="s">
        <v>6341</v>
      </c>
      <c r="B398" s="650" t="s">
        <v>1467</v>
      </c>
      <c r="C398" s="650" t="s">
        <v>6259</v>
      </c>
      <c r="D398" s="650" t="s">
        <v>618</v>
      </c>
      <c r="E398" s="653"/>
      <c r="F398" s="653"/>
      <c r="G398" s="650"/>
      <c r="H398" s="650"/>
      <c r="I398" s="653"/>
      <c r="J398" s="653"/>
      <c r="K398" s="650"/>
      <c r="L398" s="650"/>
      <c r="M398" s="653">
        <v>56.94</v>
      </c>
      <c r="N398" s="653">
        <v>39166.720000000001</v>
      </c>
      <c r="O398" s="666"/>
      <c r="P398" s="654">
        <v>687.85950122936424</v>
      </c>
    </row>
    <row r="399" spans="1:16" ht="14.4" customHeight="1" x14ac:dyDescent="0.3">
      <c r="A399" s="649" t="s">
        <v>6341</v>
      </c>
      <c r="B399" s="650" t="s">
        <v>1467</v>
      </c>
      <c r="C399" s="650" t="s">
        <v>6260</v>
      </c>
      <c r="D399" s="650" t="s">
        <v>6257</v>
      </c>
      <c r="E399" s="653"/>
      <c r="F399" s="653"/>
      <c r="G399" s="650"/>
      <c r="H399" s="650"/>
      <c r="I399" s="653"/>
      <c r="J399" s="653"/>
      <c r="K399" s="650"/>
      <c r="L399" s="650"/>
      <c r="M399" s="653">
        <v>202.47</v>
      </c>
      <c r="N399" s="653">
        <v>2853044.8000000003</v>
      </c>
      <c r="O399" s="666"/>
      <c r="P399" s="654">
        <v>14091.197708302467</v>
      </c>
    </row>
    <row r="400" spans="1:16" ht="14.4" customHeight="1" x14ac:dyDescent="0.3">
      <c r="A400" s="649" t="s">
        <v>6341</v>
      </c>
      <c r="B400" s="650" t="s">
        <v>1467</v>
      </c>
      <c r="C400" s="650" t="s">
        <v>6261</v>
      </c>
      <c r="D400" s="650" t="s">
        <v>6257</v>
      </c>
      <c r="E400" s="653"/>
      <c r="F400" s="653"/>
      <c r="G400" s="650"/>
      <c r="H400" s="650"/>
      <c r="I400" s="653"/>
      <c r="J400" s="653"/>
      <c r="K400" s="650"/>
      <c r="L400" s="650"/>
      <c r="M400" s="653">
        <v>159.98999999999998</v>
      </c>
      <c r="N400" s="653">
        <v>213575.95</v>
      </c>
      <c r="O400" s="666"/>
      <c r="P400" s="654">
        <v>1334.9331208200515</v>
      </c>
    </row>
    <row r="401" spans="1:16" ht="14.4" customHeight="1" x14ac:dyDescent="0.3">
      <c r="A401" s="649" t="s">
        <v>6341</v>
      </c>
      <c r="B401" s="650" t="s">
        <v>1467</v>
      </c>
      <c r="C401" s="650" t="s">
        <v>6262</v>
      </c>
      <c r="D401" s="650" t="s">
        <v>1784</v>
      </c>
      <c r="E401" s="653"/>
      <c r="F401" s="653"/>
      <c r="G401" s="650"/>
      <c r="H401" s="650"/>
      <c r="I401" s="653"/>
      <c r="J401" s="653"/>
      <c r="K401" s="650"/>
      <c r="L401" s="650"/>
      <c r="M401" s="653">
        <v>29.18</v>
      </c>
      <c r="N401" s="653">
        <v>42731.100000000006</v>
      </c>
      <c r="O401" s="666"/>
      <c r="P401" s="654">
        <v>1464.3968471555863</v>
      </c>
    </row>
    <row r="402" spans="1:16" ht="14.4" customHeight="1" x14ac:dyDescent="0.3">
      <c r="A402" s="649" t="s">
        <v>6341</v>
      </c>
      <c r="B402" s="650" t="s">
        <v>1467</v>
      </c>
      <c r="C402" s="650" t="s">
        <v>6263</v>
      </c>
      <c r="D402" s="650" t="s">
        <v>1784</v>
      </c>
      <c r="E402" s="653"/>
      <c r="F402" s="653"/>
      <c r="G402" s="650"/>
      <c r="H402" s="650"/>
      <c r="I402" s="653"/>
      <c r="J402" s="653"/>
      <c r="K402" s="650"/>
      <c r="L402" s="650"/>
      <c r="M402" s="653">
        <v>134.78</v>
      </c>
      <c r="N402" s="653">
        <v>65791.03</v>
      </c>
      <c r="O402" s="666"/>
      <c r="P402" s="654">
        <v>488.13644457634661</v>
      </c>
    </row>
    <row r="403" spans="1:16" ht="14.4" customHeight="1" x14ac:dyDescent="0.3">
      <c r="A403" s="649" t="s">
        <v>6341</v>
      </c>
      <c r="B403" s="650" t="s">
        <v>1467</v>
      </c>
      <c r="C403" s="650" t="s">
        <v>6264</v>
      </c>
      <c r="D403" s="650" t="s">
        <v>1784</v>
      </c>
      <c r="E403" s="653"/>
      <c r="F403" s="653"/>
      <c r="G403" s="650"/>
      <c r="H403" s="650"/>
      <c r="I403" s="653"/>
      <c r="J403" s="653"/>
      <c r="K403" s="650"/>
      <c r="L403" s="650"/>
      <c r="M403" s="653">
        <v>87</v>
      </c>
      <c r="N403" s="653">
        <v>14348.599999999999</v>
      </c>
      <c r="O403" s="666"/>
      <c r="P403" s="654">
        <v>164.92643678160917</v>
      </c>
    </row>
    <row r="404" spans="1:16" ht="14.4" customHeight="1" x14ac:dyDescent="0.3">
      <c r="A404" s="649" t="s">
        <v>6341</v>
      </c>
      <c r="B404" s="650" t="s">
        <v>1467</v>
      </c>
      <c r="C404" s="650" t="s">
        <v>6265</v>
      </c>
      <c r="D404" s="650" t="s">
        <v>6019</v>
      </c>
      <c r="E404" s="653">
        <v>108.89999999999999</v>
      </c>
      <c r="F404" s="653">
        <v>31860.109999999997</v>
      </c>
      <c r="G404" s="650">
        <v>1</v>
      </c>
      <c r="H404" s="650">
        <v>292.56299357208445</v>
      </c>
      <c r="I404" s="653"/>
      <c r="J404" s="653"/>
      <c r="K404" s="650"/>
      <c r="L404" s="650"/>
      <c r="M404" s="653"/>
      <c r="N404" s="653"/>
      <c r="O404" s="666"/>
      <c r="P404" s="654"/>
    </row>
    <row r="405" spans="1:16" ht="14.4" customHeight="1" x14ac:dyDescent="0.3">
      <c r="A405" s="649" t="s">
        <v>6341</v>
      </c>
      <c r="B405" s="650" t="s">
        <v>1467</v>
      </c>
      <c r="C405" s="650" t="s">
        <v>6266</v>
      </c>
      <c r="D405" s="650" t="s">
        <v>1784</v>
      </c>
      <c r="E405" s="653"/>
      <c r="F405" s="653"/>
      <c r="G405" s="650"/>
      <c r="H405" s="650"/>
      <c r="I405" s="653"/>
      <c r="J405" s="653"/>
      <c r="K405" s="650"/>
      <c r="L405" s="650"/>
      <c r="M405" s="653">
        <v>8.23</v>
      </c>
      <c r="N405" s="653">
        <v>16288.05</v>
      </c>
      <c r="O405" s="666"/>
      <c r="P405" s="654">
        <v>1979.1069258809232</v>
      </c>
    </row>
    <row r="406" spans="1:16" ht="14.4" customHeight="1" x14ac:dyDescent="0.3">
      <c r="A406" s="649" t="s">
        <v>6341</v>
      </c>
      <c r="B406" s="650" t="s">
        <v>1467</v>
      </c>
      <c r="C406" s="650" t="s">
        <v>6267</v>
      </c>
      <c r="D406" s="650" t="s">
        <v>1796</v>
      </c>
      <c r="E406" s="653"/>
      <c r="F406" s="653"/>
      <c r="G406" s="650"/>
      <c r="H406" s="650"/>
      <c r="I406" s="653"/>
      <c r="J406" s="653"/>
      <c r="K406" s="650"/>
      <c r="L406" s="650"/>
      <c r="M406" s="653">
        <v>62.900000000000006</v>
      </c>
      <c r="N406" s="653">
        <v>47062.200000000004</v>
      </c>
      <c r="O406" s="666"/>
      <c r="P406" s="654">
        <v>748.20667726550084</v>
      </c>
    </row>
    <row r="407" spans="1:16" ht="14.4" customHeight="1" x14ac:dyDescent="0.3">
      <c r="A407" s="649" t="s">
        <v>6341</v>
      </c>
      <c r="B407" s="650" t="s">
        <v>1467</v>
      </c>
      <c r="C407" s="650" t="s">
        <v>6268</v>
      </c>
      <c r="D407" s="650" t="s">
        <v>3088</v>
      </c>
      <c r="E407" s="653"/>
      <c r="F407" s="653"/>
      <c r="G407" s="650"/>
      <c r="H407" s="650"/>
      <c r="I407" s="653"/>
      <c r="J407" s="653"/>
      <c r="K407" s="650"/>
      <c r="L407" s="650"/>
      <c r="M407" s="653">
        <v>59.3</v>
      </c>
      <c r="N407" s="653">
        <v>127654.49</v>
      </c>
      <c r="O407" s="666"/>
      <c r="P407" s="654">
        <v>2152.6895446880271</v>
      </c>
    </row>
    <row r="408" spans="1:16" ht="14.4" customHeight="1" x14ac:dyDescent="0.3">
      <c r="A408" s="649" t="s">
        <v>6341</v>
      </c>
      <c r="B408" s="650" t="s">
        <v>1467</v>
      </c>
      <c r="C408" s="650" t="s">
        <v>6269</v>
      </c>
      <c r="D408" s="650" t="s">
        <v>1796</v>
      </c>
      <c r="E408" s="653"/>
      <c r="F408" s="653"/>
      <c r="G408" s="650"/>
      <c r="H408" s="650"/>
      <c r="I408" s="653"/>
      <c r="J408" s="653"/>
      <c r="K408" s="650"/>
      <c r="L408" s="650"/>
      <c r="M408" s="653">
        <v>228.99</v>
      </c>
      <c r="N408" s="653">
        <v>342662.50999999995</v>
      </c>
      <c r="O408" s="666"/>
      <c r="P408" s="654">
        <v>1496.4081837634828</v>
      </c>
    </row>
    <row r="409" spans="1:16" ht="14.4" customHeight="1" x14ac:dyDescent="0.3">
      <c r="A409" s="649" t="s">
        <v>6341</v>
      </c>
      <c r="B409" s="650" t="s">
        <v>1467</v>
      </c>
      <c r="C409" s="650" t="s">
        <v>6271</v>
      </c>
      <c r="D409" s="650" t="s">
        <v>6019</v>
      </c>
      <c r="E409" s="653">
        <v>158.47000000000003</v>
      </c>
      <c r="F409" s="653">
        <v>223060.27000000002</v>
      </c>
      <c r="G409" s="650">
        <v>1</v>
      </c>
      <c r="H409" s="650">
        <v>1407.5867356597462</v>
      </c>
      <c r="I409" s="653"/>
      <c r="J409" s="653"/>
      <c r="K409" s="650"/>
      <c r="L409" s="650"/>
      <c r="M409" s="653"/>
      <c r="N409" s="653"/>
      <c r="O409" s="666"/>
      <c r="P409" s="654"/>
    </row>
    <row r="410" spans="1:16" ht="14.4" customHeight="1" x14ac:dyDescent="0.3">
      <c r="A410" s="649" t="s">
        <v>6341</v>
      </c>
      <c r="B410" s="650" t="s">
        <v>1467</v>
      </c>
      <c r="C410" s="650" t="s">
        <v>6272</v>
      </c>
      <c r="D410" s="650" t="s">
        <v>3146</v>
      </c>
      <c r="E410" s="653"/>
      <c r="F410" s="653"/>
      <c r="G410" s="650"/>
      <c r="H410" s="650"/>
      <c r="I410" s="653"/>
      <c r="J410" s="653"/>
      <c r="K410" s="650"/>
      <c r="L410" s="650"/>
      <c r="M410" s="653">
        <v>2.6</v>
      </c>
      <c r="N410" s="653">
        <v>27089.5</v>
      </c>
      <c r="O410" s="666"/>
      <c r="P410" s="654">
        <v>10419.038461538461</v>
      </c>
    </row>
    <row r="411" spans="1:16" ht="14.4" customHeight="1" x14ac:dyDescent="0.3">
      <c r="A411" s="649" t="s">
        <v>6341</v>
      </c>
      <c r="B411" s="650" t="s">
        <v>1467</v>
      </c>
      <c r="C411" s="650" t="s">
        <v>6272</v>
      </c>
      <c r="D411" s="650" t="s">
        <v>6273</v>
      </c>
      <c r="E411" s="653"/>
      <c r="F411" s="653"/>
      <c r="G411" s="650"/>
      <c r="H411" s="650"/>
      <c r="I411" s="653"/>
      <c r="J411" s="653"/>
      <c r="K411" s="650"/>
      <c r="L411" s="650"/>
      <c r="M411" s="653">
        <v>0</v>
      </c>
      <c r="N411" s="653">
        <v>0</v>
      </c>
      <c r="O411" s="666"/>
      <c r="P411" s="654"/>
    </row>
    <row r="412" spans="1:16" ht="14.4" customHeight="1" x14ac:dyDescent="0.3">
      <c r="A412" s="649" t="s">
        <v>6341</v>
      </c>
      <c r="B412" s="650" t="s">
        <v>1467</v>
      </c>
      <c r="C412" s="650" t="s">
        <v>6363</v>
      </c>
      <c r="D412" s="650" t="s">
        <v>6364</v>
      </c>
      <c r="E412" s="653"/>
      <c r="F412" s="653"/>
      <c r="G412" s="650"/>
      <c r="H412" s="650"/>
      <c r="I412" s="653"/>
      <c r="J412" s="653"/>
      <c r="K412" s="650"/>
      <c r="L412" s="650"/>
      <c r="M412" s="653">
        <v>2</v>
      </c>
      <c r="N412" s="653">
        <v>692.32</v>
      </c>
      <c r="O412" s="666"/>
      <c r="P412" s="654">
        <v>346.16</v>
      </c>
    </row>
    <row r="413" spans="1:16" ht="14.4" customHeight="1" x14ac:dyDescent="0.3">
      <c r="A413" s="649" t="s">
        <v>6341</v>
      </c>
      <c r="B413" s="650" t="s">
        <v>1467</v>
      </c>
      <c r="C413" s="650" t="s">
        <v>6274</v>
      </c>
      <c r="D413" s="650" t="s">
        <v>621</v>
      </c>
      <c r="E413" s="653"/>
      <c r="F413" s="653"/>
      <c r="G413" s="650"/>
      <c r="H413" s="650"/>
      <c r="I413" s="653"/>
      <c r="J413" s="653"/>
      <c r="K413" s="650"/>
      <c r="L413" s="650"/>
      <c r="M413" s="653">
        <v>0.38</v>
      </c>
      <c r="N413" s="653">
        <v>2503.91</v>
      </c>
      <c r="O413" s="666"/>
      <c r="P413" s="654">
        <v>6589.2368421052624</v>
      </c>
    </row>
    <row r="414" spans="1:16" ht="14.4" customHeight="1" x14ac:dyDescent="0.3">
      <c r="A414" s="649" t="s">
        <v>6341</v>
      </c>
      <c r="B414" s="650" t="s">
        <v>1467</v>
      </c>
      <c r="C414" s="650" t="s">
        <v>6275</v>
      </c>
      <c r="D414" s="650" t="s">
        <v>1669</v>
      </c>
      <c r="E414" s="653">
        <v>62.79</v>
      </c>
      <c r="F414" s="653">
        <v>2055.0299999999997</v>
      </c>
      <c r="G414" s="650">
        <v>1</v>
      </c>
      <c r="H414" s="650">
        <v>32.728619206880076</v>
      </c>
      <c r="I414" s="653"/>
      <c r="J414" s="653"/>
      <c r="K414" s="650"/>
      <c r="L414" s="650"/>
      <c r="M414" s="653"/>
      <c r="N414" s="653"/>
      <c r="O414" s="666"/>
      <c r="P414" s="654"/>
    </row>
    <row r="415" spans="1:16" ht="14.4" customHeight="1" x14ac:dyDescent="0.3">
      <c r="A415" s="649" t="s">
        <v>6341</v>
      </c>
      <c r="B415" s="650" t="s">
        <v>1467</v>
      </c>
      <c r="C415" s="650" t="s">
        <v>6276</v>
      </c>
      <c r="D415" s="650" t="s">
        <v>6277</v>
      </c>
      <c r="E415" s="653"/>
      <c r="F415" s="653"/>
      <c r="G415" s="650"/>
      <c r="H415" s="650"/>
      <c r="I415" s="653">
        <v>3.19</v>
      </c>
      <c r="J415" s="653">
        <v>15496.02</v>
      </c>
      <c r="K415" s="650"/>
      <c r="L415" s="650">
        <v>4857.6865203761754</v>
      </c>
      <c r="M415" s="653"/>
      <c r="N415" s="653"/>
      <c r="O415" s="666"/>
      <c r="P415" s="654"/>
    </row>
    <row r="416" spans="1:16" ht="14.4" customHeight="1" x14ac:dyDescent="0.3">
      <c r="A416" s="649" t="s">
        <v>6341</v>
      </c>
      <c r="B416" s="650" t="s">
        <v>1467</v>
      </c>
      <c r="C416" s="650" t="s">
        <v>6365</v>
      </c>
      <c r="D416" s="650" t="s">
        <v>621</v>
      </c>
      <c r="E416" s="653"/>
      <c r="F416" s="653"/>
      <c r="G416" s="650"/>
      <c r="H416" s="650"/>
      <c r="I416" s="653"/>
      <c r="J416" s="653"/>
      <c r="K416" s="650"/>
      <c r="L416" s="650"/>
      <c r="M416" s="653">
        <v>2</v>
      </c>
      <c r="N416" s="653">
        <v>3294.64</v>
      </c>
      <c r="O416" s="666"/>
      <c r="P416" s="654">
        <v>1647.32</v>
      </c>
    </row>
    <row r="417" spans="1:16" ht="14.4" customHeight="1" x14ac:dyDescent="0.3">
      <c r="A417" s="649" t="s">
        <v>6341</v>
      </c>
      <c r="B417" s="650" t="s">
        <v>1467</v>
      </c>
      <c r="C417" s="650" t="s">
        <v>6280</v>
      </c>
      <c r="D417" s="650" t="s">
        <v>3486</v>
      </c>
      <c r="E417" s="653"/>
      <c r="F417" s="653"/>
      <c r="G417" s="650"/>
      <c r="H417" s="650"/>
      <c r="I417" s="653"/>
      <c r="J417" s="653"/>
      <c r="K417" s="650"/>
      <c r="L417" s="650"/>
      <c r="M417" s="653">
        <v>10.74</v>
      </c>
      <c r="N417" s="653">
        <v>10263.77</v>
      </c>
      <c r="O417" s="666"/>
      <c r="P417" s="654">
        <v>955.65828677839852</v>
      </c>
    </row>
    <row r="418" spans="1:16" ht="14.4" customHeight="1" x14ac:dyDescent="0.3">
      <c r="A418" s="649" t="s">
        <v>6341</v>
      </c>
      <c r="B418" s="650" t="s">
        <v>1467</v>
      </c>
      <c r="C418" s="650" t="s">
        <v>6281</v>
      </c>
      <c r="D418" s="650" t="s">
        <v>3486</v>
      </c>
      <c r="E418" s="653"/>
      <c r="F418" s="653"/>
      <c r="G418" s="650"/>
      <c r="H418" s="650"/>
      <c r="I418" s="653"/>
      <c r="J418" s="653"/>
      <c r="K418" s="650"/>
      <c r="L418" s="650"/>
      <c r="M418" s="653">
        <v>1.3</v>
      </c>
      <c r="N418" s="653">
        <v>3105.88</v>
      </c>
      <c r="O418" s="666"/>
      <c r="P418" s="654">
        <v>2389.1384615384613</v>
      </c>
    </row>
    <row r="419" spans="1:16" ht="14.4" customHeight="1" x14ac:dyDescent="0.3">
      <c r="A419" s="649" t="s">
        <v>6341</v>
      </c>
      <c r="B419" s="650" t="s">
        <v>1467</v>
      </c>
      <c r="C419" s="650" t="s">
        <v>6366</v>
      </c>
      <c r="D419" s="650" t="s">
        <v>3177</v>
      </c>
      <c r="E419" s="653"/>
      <c r="F419" s="653"/>
      <c r="G419" s="650"/>
      <c r="H419" s="650"/>
      <c r="I419" s="653"/>
      <c r="J419" s="653"/>
      <c r="K419" s="650"/>
      <c r="L419" s="650"/>
      <c r="M419" s="653">
        <v>2</v>
      </c>
      <c r="N419" s="653">
        <v>164513.18</v>
      </c>
      <c r="O419" s="666"/>
      <c r="P419" s="654">
        <v>82256.59</v>
      </c>
    </row>
    <row r="420" spans="1:16" ht="14.4" customHeight="1" x14ac:dyDescent="0.3">
      <c r="A420" s="649" t="s">
        <v>6341</v>
      </c>
      <c r="B420" s="650" t="s">
        <v>6282</v>
      </c>
      <c r="C420" s="650" t="s">
        <v>6367</v>
      </c>
      <c r="D420" s="650" t="s">
        <v>6368</v>
      </c>
      <c r="E420" s="653">
        <v>67</v>
      </c>
      <c r="F420" s="653">
        <v>47610.2</v>
      </c>
      <c r="G420" s="650">
        <v>1</v>
      </c>
      <c r="H420" s="650">
        <v>710.59999999999991</v>
      </c>
      <c r="I420" s="653">
        <v>46</v>
      </c>
      <c r="J420" s="653">
        <v>32687.600000000002</v>
      </c>
      <c r="K420" s="650">
        <v>0.68656716417910457</v>
      </c>
      <c r="L420" s="650">
        <v>710.6</v>
      </c>
      <c r="M420" s="653">
        <v>40</v>
      </c>
      <c r="N420" s="653">
        <v>28423.999999999996</v>
      </c>
      <c r="O420" s="666">
        <v>0.59701492537313428</v>
      </c>
      <c r="P420" s="654">
        <v>710.59999999999991</v>
      </c>
    </row>
    <row r="421" spans="1:16" ht="14.4" customHeight="1" x14ac:dyDescent="0.3">
      <c r="A421" s="649" t="s">
        <v>6341</v>
      </c>
      <c r="B421" s="650" t="s">
        <v>6282</v>
      </c>
      <c r="C421" s="650" t="s">
        <v>6369</v>
      </c>
      <c r="D421" s="650" t="s">
        <v>6370</v>
      </c>
      <c r="E421" s="653">
        <v>2</v>
      </c>
      <c r="F421" s="653">
        <v>1492.8</v>
      </c>
      <c r="G421" s="650">
        <v>1</v>
      </c>
      <c r="H421" s="650">
        <v>746.4</v>
      </c>
      <c r="I421" s="653">
        <v>6</v>
      </c>
      <c r="J421" s="653">
        <v>4478.3999999999996</v>
      </c>
      <c r="K421" s="650">
        <v>3</v>
      </c>
      <c r="L421" s="650">
        <v>746.4</v>
      </c>
      <c r="M421" s="653"/>
      <c r="N421" s="653"/>
      <c r="O421" s="666"/>
      <c r="P421" s="654"/>
    </row>
    <row r="422" spans="1:16" ht="14.4" customHeight="1" x14ac:dyDescent="0.3">
      <c r="A422" s="649" t="s">
        <v>6341</v>
      </c>
      <c r="B422" s="650" t="s">
        <v>6282</v>
      </c>
      <c r="C422" s="650" t="s">
        <v>6371</v>
      </c>
      <c r="D422" s="650" t="s">
        <v>6372</v>
      </c>
      <c r="E422" s="653">
        <v>3</v>
      </c>
      <c r="F422" s="653">
        <v>6034.2000000000007</v>
      </c>
      <c r="G422" s="650">
        <v>1</v>
      </c>
      <c r="H422" s="650">
        <v>2011.4000000000003</v>
      </c>
      <c r="I422" s="653">
        <v>39</v>
      </c>
      <c r="J422" s="653">
        <v>78444.600000000006</v>
      </c>
      <c r="K422" s="650">
        <v>13</v>
      </c>
      <c r="L422" s="650">
        <v>2011.4</v>
      </c>
      <c r="M422" s="653">
        <v>29</v>
      </c>
      <c r="N422" s="653">
        <v>58330.6</v>
      </c>
      <c r="O422" s="666">
        <v>9.6666666666666661</v>
      </c>
      <c r="P422" s="654">
        <v>2011.3999999999999</v>
      </c>
    </row>
    <row r="423" spans="1:16" ht="14.4" customHeight="1" x14ac:dyDescent="0.3">
      <c r="A423" s="649" t="s">
        <v>6341</v>
      </c>
      <c r="B423" s="650" t="s">
        <v>6282</v>
      </c>
      <c r="C423" s="650" t="s">
        <v>6283</v>
      </c>
      <c r="D423" s="650" t="s">
        <v>6284</v>
      </c>
      <c r="E423" s="653">
        <v>6</v>
      </c>
      <c r="F423" s="653">
        <v>5202</v>
      </c>
      <c r="G423" s="650">
        <v>1</v>
      </c>
      <c r="H423" s="650">
        <v>867</v>
      </c>
      <c r="I423" s="653">
        <v>11</v>
      </c>
      <c r="J423" s="653">
        <v>9537</v>
      </c>
      <c r="K423" s="650">
        <v>1.8333333333333333</v>
      </c>
      <c r="L423" s="650">
        <v>867</v>
      </c>
      <c r="M423" s="653">
        <v>7</v>
      </c>
      <c r="N423" s="653">
        <v>6069</v>
      </c>
      <c r="O423" s="666">
        <v>1.1666666666666667</v>
      </c>
      <c r="P423" s="654">
        <v>867</v>
      </c>
    </row>
    <row r="424" spans="1:16" ht="14.4" customHeight="1" x14ac:dyDescent="0.3">
      <c r="A424" s="649" t="s">
        <v>6341</v>
      </c>
      <c r="B424" s="650" t="s">
        <v>6282</v>
      </c>
      <c r="C424" s="650" t="s">
        <v>6285</v>
      </c>
      <c r="D424" s="650" t="s">
        <v>6286</v>
      </c>
      <c r="E424" s="653">
        <v>228</v>
      </c>
      <c r="F424" s="653">
        <v>197676</v>
      </c>
      <c r="G424" s="650">
        <v>1</v>
      </c>
      <c r="H424" s="650">
        <v>867</v>
      </c>
      <c r="I424" s="653">
        <v>216</v>
      </c>
      <c r="J424" s="653">
        <v>187272</v>
      </c>
      <c r="K424" s="650">
        <v>0.94736842105263153</v>
      </c>
      <c r="L424" s="650">
        <v>867</v>
      </c>
      <c r="M424" s="653">
        <v>306</v>
      </c>
      <c r="N424" s="653">
        <v>265302</v>
      </c>
      <c r="O424" s="666">
        <v>1.3421052631578947</v>
      </c>
      <c r="P424" s="654">
        <v>867</v>
      </c>
    </row>
    <row r="425" spans="1:16" ht="14.4" customHeight="1" x14ac:dyDescent="0.3">
      <c r="A425" s="649" t="s">
        <v>6341</v>
      </c>
      <c r="B425" s="650" t="s">
        <v>6282</v>
      </c>
      <c r="C425" s="650" t="s">
        <v>6287</v>
      </c>
      <c r="D425" s="650" t="s">
        <v>6288</v>
      </c>
      <c r="E425" s="653"/>
      <c r="F425" s="653"/>
      <c r="G425" s="650"/>
      <c r="H425" s="650"/>
      <c r="I425" s="653"/>
      <c r="J425" s="653"/>
      <c r="K425" s="650"/>
      <c r="L425" s="650"/>
      <c r="M425" s="653">
        <v>1</v>
      </c>
      <c r="N425" s="653">
        <v>4279</v>
      </c>
      <c r="O425" s="666"/>
      <c r="P425" s="654">
        <v>4279</v>
      </c>
    </row>
    <row r="426" spans="1:16" ht="14.4" customHeight="1" x14ac:dyDescent="0.3">
      <c r="A426" s="649" t="s">
        <v>6341</v>
      </c>
      <c r="B426" s="650" t="s">
        <v>6282</v>
      </c>
      <c r="C426" s="650" t="s">
        <v>6289</v>
      </c>
      <c r="D426" s="650" t="s">
        <v>6290</v>
      </c>
      <c r="E426" s="653">
        <v>1</v>
      </c>
      <c r="F426" s="653">
        <v>964</v>
      </c>
      <c r="G426" s="650">
        <v>1</v>
      </c>
      <c r="H426" s="650">
        <v>964</v>
      </c>
      <c r="I426" s="653"/>
      <c r="J426" s="653"/>
      <c r="K426" s="650"/>
      <c r="L426" s="650"/>
      <c r="M426" s="653">
        <v>3</v>
      </c>
      <c r="N426" s="653">
        <v>2892</v>
      </c>
      <c r="O426" s="666">
        <v>3</v>
      </c>
      <c r="P426" s="654">
        <v>964</v>
      </c>
    </row>
    <row r="427" spans="1:16" ht="14.4" customHeight="1" x14ac:dyDescent="0.3">
      <c r="A427" s="649" t="s">
        <v>6341</v>
      </c>
      <c r="B427" s="650" t="s">
        <v>6282</v>
      </c>
      <c r="C427" s="650" t="s">
        <v>6291</v>
      </c>
      <c r="D427" s="650" t="s">
        <v>6292</v>
      </c>
      <c r="E427" s="653"/>
      <c r="F427" s="653"/>
      <c r="G427" s="650"/>
      <c r="H427" s="650"/>
      <c r="I427" s="653">
        <v>95</v>
      </c>
      <c r="J427" s="653">
        <v>88598.9</v>
      </c>
      <c r="K427" s="650"/>
      <c r="L427" s="650">
        <v>932.61999999999989</v>
      </c>
      <c r="M427" s="653"/>
      <c r="N427" s="653"/>
      <c r="O427" s="666"/>
      <c r="P427" s="654"/>
    </row>
    <row r="428" spans="1:16" ht="14.4" customHeight="1" x14ac:dyDescent="0.3">
      <c r="A428" s="649" t="s">
        <v>6341</v>
      </c>
      <c r="B428" s="650" t="s">
        <v>6282</v>
      </c>
      <c r="C428" s="650" t="s">
        <v>6202</v>
      </c>
      <c r="D428" s="650" t="s">
        <v>6373</v>
      </c>
      <c r="E428" s="653"/>
      <c r="F428" s="653"/>
      <c r="G428" s="650"/>
      <c r="H428" s="650"/>
      <c r="I428" s="653"/>
      <c r="J428" s="653"/>
      <c r="K428" s="650"/>
      <c r="L428" s="650"/>
      <c r="M428" s="653">
        <v>0.5</v>
      </c>
      <c r="N428" s="653">
        <v>1031.7</v>
      </c>
      <c r="O428" s="666"/>
      <c r="P428" s="654">
        <v>2063.4</v>
      </c>
    </row>
    <row r="429" spans="1:16" ht="14.4" customHeight="1" x14ac:dyDescent="0.3">
      <c r="A429" s="649" t="s">
        <v>6341</v>
      </c>
      <c r="B429" s="650" t="s">
        <v>6282</v>
      </c>
      <c r="C429" s="650" t="s">
        <v>6293</v>
      </c>
      <c r="D429" s="650" t="s">
        <v>6292</v>
      </c>
      <c r="E429" s="653"/>
      <c r="F429" s="653"/>
      <c r="G429" s="650"/>
      <c r="H429" s="650"/>
      <c r="I429" s="653">
        <v>50</v>
      </c>
      <c r="J429" s="653">
        <v>45993.999999999993</v>
      </c>
      <c r="K429" s="650"/>
      <c r="L429" s="650">
        <v>919.87999999999988</v>
      </c>
      <c r="M429" s="653"/>
      <c r="N429" s="653"/>
      <c r="O429" s="666"/>
      <c r="P429" s="654"/>
    </row>
    <row r="430" spans="1:16" ht="14.4" customHeight="1" x14ac:dyDescent="0.3">
      <c r="A430" s="649" t="s">
        <v>6341</v>
      </c>
      <c r="B430" s="650" t="s">
        <v>6294</v>
      </c>
      <c r="C430" s="650" t="s">
        <v>6295</v>
      </c>
      <c r="D430" s="650" t="s">
        <v>6296</v>
      </c>
      <c r="E430" s="653">
        <v>3</v>
      </c>
      <c r="F430" s="653">
        <v>828</v>
      </c>
      <c r="G430" s="650">
        <v>1</v>
      </c>
      <c r="H430" s="650">
        <v>276</v>
      </c>
      <c r="I430" s="653">
        <v>8</v>
      </c>
      <c r="J430" s="653">
        <v>2216</v>
      </c>
      <c r="K430" s="650">
        <v>2.6763285024154588</v>
      </c>
      <c r="L430" s="650">
        <v>277</v>
      </c>
      <c r="M430" s="653">
        <v>15</v>
      </c>
      <c r="N430" s="653">
        <v>4165</v>
      </c>
      <c r="O430" s="666">
        <v>5.0301932367149762</v>
      </c>
      <c r="P430" s="654">
        <v>277.66666666666669</v>
      </c>
    </row>
    <row r="431" spans="1:16" ht="14.4" customHeight="1" x14ac:dyDescent="0.3">
      <c r="A431" s="649" t="s">
        <v>6341</v>
      </c>
      <c r="B431" s="650" t="s">
        <v>6294</v>
      </c>
      <c r="C431" s="650" t="s">
        <v>6297</v>
      </c>
      <c r="D431" s="650" t="s">
        <v>6298</v>
      </c>
      <c r="E431" s="653"/>
      <c r="F431" s="653"/>
      <c r="G431" s="650"/>
      <c r="H431" s="650"/>
      <c r="I431" s="653">
        <v>30</v>
      </c>
      <c r="J431" s="653">
        <v>3360</v>
      </c>
      <c r="K431" s="650"/>
      <c r="L431" s="650">
        <v>112</v>
      </c>
      <c r="M431" s="653"/>
      <c r="N431" s="653"/>
      <c r="O431" s="666"/>
      <c r="P431" s="654"/>
    </row>
    <row r="432" spans="1:16" ht="14.4" customHeight="1" x14ac:dyDescent="0.3">
      <c r="A432" s="649" t="s">
        <v>6341</v>
      </c>
      <c r="B432" s="650" t="s">
        <v>6294</v>
      </c>
      <c r="C432" s="650" t="s">
        <v>6299</v>
      </c>
      <c r="D432" s="650" t="s">
        <v>6300</v>
      </c>
      <c r="E432" s="653"/>
      <c r="F432" s="653"/>
      <c r="G432" s="650"/>
      <c r="H432" s="650"/>
      <c r="I432" s="653"/>
      <c r="J432" s="653"/>
      <c r="K432" s="650"/>
      <c r="L432" s="650"/>
      <c r="M432" s="653">
        <v>3</v>
      </c>
      <c r="N432" s="653">
        <v>429</v>
      </c>
      <c r="O432" s="666"/>
      <c r="P432" s="654">
        <v>143</v>
      </c>
    </row>
    <row r="433" spans="1:16" ht="14.4" customHeight="1" x14ac:dyDescent="0.3">
      <c r="A433" s="649" t="s">
        <v>6341</v>
      </c>
      <c r="B433" s="650" t="s">
        <v>6294</v>
      </c>
      <c r="C433" s="650" t="s">
        <v>6301</v>
      </c>
      <c r="D433" s="650" t="s">
        <v>6302</v>
      </c>
      <c r="E433" s="653">
        <v>5777</v>
      </c>
      <c r="F433" s="653">
        <v>196418</v>
      </c>
      <c r="G433" s="650">
        <v>1</v>
      </c>
      <c r="H433" s="650">
        <v>34</v>
      </c>
      <c r="I433" s="653">
        <v>6356</v>
      </c>
      <c r="J433" s="653">
        <v>216104</v>
      </c>
      <c r="K433" s="650">
        <v>1.1002250302925394</v>
      </c>
      <c r="L433" s="650">
        <v>34</v>
      </c>
      <c r="M433" s="653">
        <v>6614</v>
      </c>
      <c r="N433" s="653">
        <v>228338</v>
      </c>
      <c r="O433" s="666">
        <v>1.1625105642049098</v>
      </c>
      <c r="P433" s="654">
        <v>34.523435137586937</v>
      </c>
    </row>
    <row r="434" spans="1:16" ht="14.4" customHeight="1" x14ac:dyDescent="0.3">
      <c r="A434" s="649" t="s">
        <v>6341</v>
      </c>
      <c r="B434" s="650" t="s">
        <v>6294</v>
      </c>
      <c r="C434" s="650" t="s">
        <v>6374</v>
      </c>
      <c r="D434" s="650" t="s">
        <v>6375</v>
      </c>
      <c r="E434" s="653"/>
      <c r="F434" s="653"/>
      <c r="G434" s="650"/>
      <c r="H434" s="650"/>
      <c r="I434" s="653"/>
      <c r="J434" s="653"/>
      <c r="K434" s="650"/>
      <c r="L434" s="650"/>
      <c r="M434" s="653">
        <v>1</v>
      </c>
      <c r="N434" s="653">
        <v>5</v>
      </c>
      <c r="O434" s="666"/>
      <c r="P434" s="654">
        <v>5</v>
      </c>
    </row>
    <row r="435" spans="1:16" ht="14.4" customHeight="1" x14ac:dyDescent="0.3">
      <c r="A435" s="649" t="s">
        <v>6341</v>
      </c>
      <c r="B435" s="650" t="s">
        <v>6294</v>
      </c>
      <c r="C435" s="650" t="s">
        <v>6303</v>
      </c>
      <c r="D435" s="650" t="s">
        <v>6304</v>
      </c>
      <c r="E435" s="653">
        <v>1</v>
      </c>
      <c r="F435" s="653">
        <v>5</v>
      </c>
      <c r="G435" s="650">
        <v>1</v>
      </c>
      <c r="H435" s="650">
        <v>5</v>
      </c>
      <c r="I435" s="653"/>
      <c r="J435" s="653"/>
      <c r="K435" s="650"/>
      <c r="L435" s="650"/>
      <c r="M435" s="653">
        <v>1</v>
      </c>
      <c r="N435" s="653">
        <v>5</v>
      </c>
      <c r="O435" s="666">
        <v>1</v>
      </c>
      <c r="P435" s="654">
        <v>5</v>
      </c>
    </row>
    <row r="436" spans="1:16" ht="14.4" customHeight="1" x14ac:dyDescent="0.3">
      <c r="A436" s="649" t="s">
        <v>6341</v>
      </c>
      <c r="B436" s="650" t="s">
        <v>6294</v>
      </c>
      <c r="C436" s="650" t="s">
        <v>6307</v>
      </c>
      <c r="D436" s="650" t="s">
        <v>6308</v>
      </c>
      <c r="E436" s="653">
        <v>2710</v>
      </c>
      <c r="F436" s="653">
        <v>439020</v>
      </c>
      <c r="G436" s="650">
        <v>1</v>
      </c>
      <c r="H436" s="650">
        <v>162</v>
      </c>
      <c r="I436" s="653">
        <v>2696</v>
      </c>
      <c r="J436" s="653">
        <v>439448</v>
      </c>
      <c r="K436" s="650">
        <v>1.0009748986378753</v>
      </c>
      <c r="L436" s="650">
        <v>163</v>
      </c>
      <c r="M436" s="653">
        <v>2890</v>
      </c>
      <c r="N436" s="653">
        <v>472515</v>
      </c>
      <c r="O436" s="666">
        <v>1.0762949296159627</v>
      </c>
      <c r="P436" s="654">
        <v>163.5</v>
      </c>
    </row>
    <row r="437" spans="1:16" ht="14.4" customHeight="1" x14ac:dyDescent="0.3">
      <c r="A437" s="649" t="s">
        <v>6341</v>
      </c>
      <c r="B437" s="650" t="s">
        <v>6294</v>
      </c>
      <c r="C437" s="650" t="s">
        <v>6376</v>
      </c>
      <c r="D437" s="650" t="s">
        <v>6377</v>
      </c>
      <c r="E437" s="653">
        <v>269</v>
      </c>
      <c r="F437" s="653">
        <v>318227</v>
      </c>
      <c r="G437" s="650">
        <v>1</v>
      </c>
      <c r="H437" s="650">
        <v>1183</v>
      </c>
      <c r="I437" s="653">
        <v>283</v>
      </c>
      <c r="J437" s="653">
        <v>335638</v>
      </c>
      <c r="K437" s="650">
        <v>1.0547125165369375</v>
      </c>
      <c r="L437" s="650">
        <v>1186</v>
      </c>
      <c r="M437" s="653">
        <v>323</v>
      </c>
      <c r="N437" s="653">
        <v>384038</v>
      </c>
      <c r="O437" s="666">
        <v>1.2068052050894487</v>
      </c>
      <c r="P437" s="654">
        <v>1188.9721362229102</v>
      </c>
    </row>
    <row r="438" spans="1:16" ht="14.4" customHeight="1" x14ac:dyDescent="0.3">
      <c r="A438" s="649" t="s">
        <v>6341</v>
      </c>
      <c r="B438" s="650" t="s">
        <v>6294</v>
      </c>
      <c r="C438" s="650" t="s">
        <v>6378</v>
      </c>
      <c r="D438" s="650" t="s">
        <v>6379</v>
      </c>
      <c r="E438" s="653">
        <v>22732</v>
      </c>
      <c r="F438" s="653">
        <v>16026060</v>
      </c>
      <c r="G438" s="650">
        <v>1</v>
      </c>
      <c r="H438" s="650">
        <v>705</v>
      </c>
      <c r="I438" s="653">
        <v>21656</v>
      </c>
      <c r="J438" s="653">
        <v>15289136</v>
      </c>
      <c r="K438" s="650">
        <v>0.95401714457577225</v>
      </c>
      <c r="L438" s="650">
        <v>706</v>
      </c>
      <c r="M438" s="653">
        <v>25242</v>
      </c>
      <c r="N438" s="653">
        <v>17834465</v>
      </c>
      <c r="O438" s="666">
        <v>1.1128415218712522</v>
      </c>
      <c r="P438" s="654">
        <v>706.53929958006495</v>
      </c>
    </row>
    <row r="439" spans="1:16" ht="14.4" customHeight="1" x14ac:dyDescent="0.3">
      <c r="A439" s="649" t="s">
        <v>6341</v>
      </c>
      <c r="B439" s="650" t="s">
        <v>6294</v>
      </c>
      <c r="C439" s="650" t="s">
        <v>6380</v>
      </c>
      <c r="D439" s="650" t="s">
        <v>6381</v>
      </c>
      <c r="E439" s="653">
        <v>1092</v>
      </c>
      <c r="F439" s="653">
        <v>672672</v>
      </c>
      <c r="G439" s="650">
        <v>1</v>
      </c>
      <c r="H439" s="650">
        <v>616</v>
      </c>
      <c r="I439" s="653">
        <v>910</v>
      </c>
      <c r="J439" s="653">
        <v>561470</v>
      </c>
      <c r="K439" s="650">
        <v>0.8346861471861472</v>
      </c>
      <c r="L439" s="650">
        <v>617</v>
      </c>
      <c r="M439" s="653">
        <v>552</v>
      </c>
      <c r="N439" s="653">
        <v>340756</v>
      </c>
      <c r="O439" s="666">
        <v>0.5065708101422387</v>
      </c>
      <c r="P439" s="654">
        <v>617.3115942028985</v>
      </c>
    </row>
    <row r="440" spans="1:16" ht="14.4" customHeight="1" x14ac:dyDescent="0.3">
      <c r="A440" s="649" t="s">
        <v>6341</v>
      </c>
      <c r="B440" s="650" t="s">
        <v>6294</v>
      </c>
      <c r="C440" s="650" t="s">
        <v>6382</v>
      </c>
      <c r="D440" s="650" t="s">
        <v>6383</v>
      </c>
      <c r="E440" s="653">
        <v>25</v>
      </c>
      <c r="F440" s="653">
        <v>150800</v>
      </c>
      <c r="G440" s="650">
        <v>1</v>
      </c>
      <c r="H440" s="650">
        <v>6032</v>
      </c>
      <c r="I440" s="653">
        <v>29</v>
      </c>
      <c r="J440" s="653">
        <v>175102</v>
      </c>
      <c r="K440" s="650">
        <v>1.1611538461538462</v>
      </c>
      <c r="L440" s="650">
        <v>6038</v>
      </c>
      <c r="M440" s="653">
        <v>26</v>
      </c>
      <c r="N440" s="653">
        <v>157120</v>
      </c>
      <c r="O440" s="666">
        <v>1.0419098143236074</v>
      </c>
      <c r="P440" s="654">
        <v>6043.0769230769229</v>
      </c>
    </row>
    <row r="441" spans="1:16" ht="14.4" customHeight="1" x14ac:dyDescent="0.3">
      <c r="A441" s="649" t="s">
        <v>6341</v>
      </c>
      <c r="B441" s="650" t="s">
        <v>6294</v>
      </c>
      <c r="C441" s="650" t="s">
        <v>6384</v>
      </c>
      <c r="D441" s="650" t="s">
        <v>6385</v>
      </c>
      <c r="E441" s="653">
        <v>135</v>
      </c>
      <c r="F441" s="653">
        <v>883980</v>
      </c>
      <c r="G441" s="650">
        <v>1</v>
      </c>
      <c r="H441" s="650">
        <v>6548</v>
      </c>
      <c r="I441" s="653">
        <v>60</v>
      </c>
      <c r="J441" s="653">
        <v>393420</v>
      </c>
      <c r="K441" s="650">
        <v>0.44505531799361975</v>
      </c>
      <c r="L441" s="650">
        <v>6557</v>
      </c>
      <c r="M441" s="653">
        <v>60</v>
      </c>
      <c r="N441" s="653">
        <v>394100</v>
      </c>
      <c r="O441" s="666">
        <v>0.44582456616665533</v>
      </c>
      <c r="P441" s="654">
        <v>6568.333333333333</v>
      </c>
    </row>
    <row r="442" spans="1:16" ht="14.4" customHeight="1" x14ac:dyDescent="0.3">
      <c r="A442" s="649" t="s">
        <v>6341</v>
      </c>
      <c r="B442" s="650" t="s">
        <v>6294</v>
      </c>
      <c r="C442" s="650" t="s">
        <v>6386</v>
      </c>
      <c r="D442" s="650" t="s">
        <v>6387</v>
      </c>
      <c r="E442" s="653">
        <v>746</v>
      </c>
      <c r="F442" s="653">
        <v>91758</v>
      </c>
      <c r="G442" s="650">
        <v>1</v>
      </c>
      <c r="H442" s="650">
        <v>123</v>
      </c>
      <c r="I442" s="653">
        <v>785</v>
      </c>
      <c r="J442" s="653">
        <v>97340</v>
      </c>
      <c r="K442" s="650">
        <v>1.0608339327361103</v>
      </c>
      <c r="L442" s="650">
        <v>124</v>
      </c>
      <c r="M442" s="653">
        <v>772</v>
      </c>
      <c r="N442" s="653">
        <v>96118</v>
      </c>
      <c r="O442" s="666">
        <v>1.0475162928572985</v>
      </c>
      <c r="P442" s="654">
        <v>124.50518134715026</v>
      </c>
    </row>
    <row r="443" spans="1:16" ht="14.4" customHeight="1" x14ac:dyDescent="0.3">
      <c r="A443" s="649" t="s">
        <v>6341</v>
      </c>
      <c r="B443" s="650" t="s">
        <v>6294</v>
      </c>
      <c r="C443" s="650" t="s">
        <v>6388</v>
      </c>
      <c r="D443" s="650" t="s">
        <v>6389</v>
      </c>
      <c r="E443" s="653"/>
      <c r="F443" s="653"/>
      <c r="G443" s="650"/>
      <c r="H443" s="650"/>
      <c r="I443" s="653">
        <v>5</v>
      </c>
      <c r="J443" s="653">
        <v>13780</v>
      </c>
      <c r="K443" s="650"/>
      <c r="L443" s="650">
        <v>2756</v>
      </c>
      <c r="M443" s="653">
        <v>11</v>
      </c>
      <c r="N443" s="653">
        <v>30332</v>
      </c>
      <c r="O443" s="666"/>
      <c r="P443" s="654">
        <v>2757.4545454545455</v>
      </c>
    </row>
    <row r="444" spans="1:16" ht="14.4" customHeight="1" x14ac:dyDescent="0.3">
      <c r="A444" s="649" t="s">
        <v>6341</v>
      </c>
      <c r="B444" s="650" t="s">
        <v>6294</v>
      </c>
      <c r="C444" s="650" t="s">
        <v>6390</v>
      </c>
      <c r="D444" s="650" t="s">
        <v>6391</v>
      </c>
      <c r="E444" s="653">
        <v>77</v>
      </c>
      <c r="F444" s="653">
        <v>51436</v>
      </c>
      <c r="G444" s="650">
        <v>1</v>
      </c>
      <c r="H444" s="650">
        <v>668</v>
      </c>
      <c r="I444" s="653">
        <v>93</v>
      </c>
      <c r="J444" s="653">
        <v>62682</v>
      </c>
      <c r="K444" s="650">
        <v>1.2186406407963295</v>
      </c>
      <c r="L444" s="650">
        <v>674</v>
      </c>
      <c r="M444" s="653">
        <v>83</v>
      </c>
      <c r="N444" s="653">
        <v>56338</v>
      </c>
      <c r="O444" s="666">
        <v>1.0953029006921222</v>
      </c>
      <c r="P444" s="654">
        <v>678.77108433734941</v>
      </c>
    </row>
    <row r="445" spans="1:16" ht="14.4" customHeight="1" x14ac:dyDescent="0.3">
      <c r="A445" s="649" t="s">
        <v>6341</v>
      </c>
      <c r="B445" s="650" t="s">
        <v>6294</v>
      </c>
      <c r="C445" s="650" t="s">
        <v>6392</v>
      </c>
      <c r="D445" s="650" t="s">
        <v>6393</v>
      </c>
      <c r="E445" s="653">
        <v>21209</v>
      </c>
      <c r="F445" s="653">
        <v>18409412</v>
      </c>
      <c r="G445" s="650">
        <v>1</v>
      </c>
      <c r="H445" s="650">
        <v>868</v>
      </c>
      <c r="I445" s="653">
        <v>22778</v>
      </c>
      <c r="J445" s="653">
        <v>19771304</v>
      </c>
      <c r="K445" s="650">
        <v>1.0739780281955773</v>
      </c>
      <c r="L445" s="650">
        <v>868</v>
      </c>
      <c r="M445" s="653">
        <v>29405</v>
      </c>
      <c r="N445" s="653">
        <v>25553504</v>
      </c>
      <c r="O445" s="666">
        <v>1.3880673646719406</v>
      </c>
      <c r="P445" s="654">
        <v>869.01901037238565</v>
      </c>
    </row>
    <row r="446" spans="1:16" ht="14.4" customHeight="1" x14ac:dyDescent="0.3">
      <c r="A446" s="649" t="s">
        <v>6341</v>
      </c>
      <c r="B446" s="650" t="s">
        <v>6294</v>
      </c>
      <c r="C446" s="650" t="s">
        <v>6309</v>
      </c>
      <c r="D446" s="650" t="s">
        <v>6310</v>
      </c>
      <c r="E446" s="653">
        <v>7</v>
      </c>
      <c r="F446" s="653">
        <v>0</v>
      </c>
      <c r="G446" s="650"/>
      <c r="H446" s="650">
        <v>0</v>
      </c>
      <c r="I446" s="653">
        <v>6</v>
      </c>
      <c r="J446" s="653">
        <v>0</v>
      </c>
      <c r="K446" s="650"/>
      <c r="L446" s="650">
        <v>0</v>
      </c>
      <c r="M446" s="653">
        <v>9</v>
      </c>
      <c r="N446" s="653">
        <v>0</v>
      </c>
      <c r="O446" s="666"/>
      <c r="P446" s="654">
        <v>0</v>
      </c>
    </row>
    <row r="447" spans="1:16" ht="14.4" customHeight="1" x14ac:dyDescent="0.3">
      <c r="A447" s="649" t="s">
        <v>6341</v>
      </c>
      <c r="B447" s="650" t="s">
        <v>6294</v>
      </c>
      <c r="C447" s="650" t="s">
        <v>6313</v>
      </c>
      <c r="D447" s="650" t="s">
        <v>6314</v>
      </c>
      <c r="E447" s="653">
        <v>1856</v>
      </c>
      <c r="F447" s="653">
        <v>191168</v>
      </c>
      <c r="G447" s="650">
        <v>1</v>
      </c>
      <c r="H447" s="650">
        <v>103</v>
      </c>
      <c r="I447" s="653">
        <v>2687</v>
      </c>
      <c r="J447" s="653">
        <v>279448</v>
      </c>
      <c r="K447" s="650">
        <v>1.4617927686642116</v>
      </c>
      <c r="L447" s="650">
        <v>104</v>
      </c>
      <c r="M447" s="653">
        <v>2552</v>
      </c>
      <c r="N447" s="653">
        <v>266627</v>
      </c>
      <c r="O447" s="666">
        <v>1.3947261047874122</v>
      </c>
      <c r="P447" s="654">
        <v>104.47766457680251</v>
      </c>
    </row>
    <row r="448" spans="1:16" ht="14.4" customHeight="1" x14ac:dyDescent="0.3">
      <c r="A448" s="649" t="s">
        <v>6341</v>
      </c>
      <c r="B448" s="650" t="s">
        <v>6294</v>
      </c>
      <c r="C448" s="650" t="s">
        <v>6315</v>
      </c>
      <c r="D448" s="650" t="s">
        <v>6316</v>
      </c>
      <c r="E448" s="653">
        <v>4185</v>
      </c>
      <c r="F448" s="653">
        <v>0</v>
      </c>
      <c r="G448" s="650"/>
      <c r="H448" s="650">
        <v>0</v>
      </c>
      <c r="I448" s="653">
        <v>4291</v>
      </c>
      <c r="J448" s="653">
        <v>0</v>
      </c>
      <c r="K448" s="650"/>
      <c r="L448" s="650">
        <v>0</v>
      </c>
      <c r="M448" s="653">
        <v>3971</v>
      </c>
      <c r="N448" s="653">
        <v>0</v>
      </c>
      <c r="O448" s="666"/>
      <c r="P448" s="654">
        <v>0</v>
      </c>
    </row>
    <row r="449" spans="1:16" ht="14.4" customHeight="1" x14ac:dyDescent="0.3">
      <c r="A449" s="649" t="s">
        <v>6341</v>
      </c>
      <c r="B449" s="650" t="s">
        <v>6294</v>
      </c>
      <c r="C449" s="650" t="s">
        <v>6394</v>
      </c>
      <c r="D449" s="650" t="s">
        <v>6395</v>
      </c>
      <c r="E449" s="653">
        <v>774</v>
      </c>
      <c r="F449" s="653">
        <v>704340</v>
      </c>
      <c r="G449" s="650">
        <v>1</v>
      </c>
      <c r="H449" s="650">
        <v>910</v>
      </c>
      <c r="I449" s="653">
        <v>154</v>
      </c>
      <c r="J449" s="653">
        <v>140294</v>
      </c>
      <c r="K449" s="650">
        <v>0.19918505267342476</v>
      </c>
      <c r="L449" s="650">
        <v>911</v>
      </c>
      <c r="M449" s="653">
        <v>142</v>
      </c>
      <c r="N449" s="653">
        <v>129566</v>
      </c>
      <c r="O449" s="666">
        <v>0.18395377232586535</v>
      </c>
      <c r="P449" s="654">
        <v>912.43661971830988</v>
      </c>
    </row>
    <row r="450" spans="1:16" ht="14.4" customHeight="1" x14ac:dyDescent="0.3">
      <c r="A450" s="649" t="s">
        <v>6341</v>
      </c>
      <c r="B450" s="650" t="s">
        <v>6294</v>
      </c>
      <c r="C450" s="650" t="s">
        <v>6317</v>
      </c>
      <c r="D450" s="650" t="s">
        <v>6318</v>
      </c>
      <c r="E450" s="653">
        <v>1701</v>
      </c>
      <c r="F450" s="653">
        <v>42525</v>
      </c>
      <c r="G450" s="650">
        <v>1</v>
      </c>
      <c r="H450" s="650">
        <v>25</v>
      </c>
      <c r="I450" s="653">
        <v>2703</v>
      </c>
      <c r="J450" s="653">
        <v>94605</v>
      </c>
      <c r="K450" s="650">
        <v>2.2246913580246912</v>
      </c>
      <c r="L450" s="650">
        <v>35</v>
      </c>
      <c r="M450" s="653">
        <v>2980</v>
      </c>
      <c r="N450" s="653">
        <v>105775</v>
      </c>
      <c r="O450" s="666">
        <v>2.4873603762492653</v>
      </c>
      <c r="P450" s="654">
        <v>35.494966442953022</v>
      </c>
    </row>
    <row r="451" spans="1:16" ht="14.4" customHeight="1" x14ac:dyDescent="0.3">
      <c r="A451" s="649" t="s">
        <v>6341</v>
      </c>
      <c r="B451" s="650" t="s">
        <v>6294</v>
      </c>
      <c r="C451" s="650" t="s">
        <v>6319</v>
      </c>
      <c r="D451" s="650" t="s">
        <v>6320</v>
      </c>
      <c r="E451" s="653">
        <v>4</v>
      </c>
      <c r="F451" s="653">
        <v>300</v>
      </c>
      <c r="G451" s="650">
        <v>1</v>
      </c>
      <c r="H451" s="650">
        <v>75</v>
      </c>
      <c r="I451" s="653">
        <v>5</v>
      </c>
      <c r="J451" s="653">
        <v>405</v>
      </c>
      <c r="K451" s="650">
        <v>1.35</v>
      </c>
      <c r="L451" s="650">
        <v>81</v>
      </c>
      <c r="M451" s="653">
        <v>6</v>
      </c>
      <c r="N451" s="653">
        <v>489</v>
      </c>
      <c r="O451" s="666">
        <v>1.63</v>
      </c>
      <c r="P451" s="654">
        <v>81.5</v>
      </c>
    </row>
    <row r="452" spans="1:16" ht="14.4" customHeight="1" x14ac:dyDescent="0.3">
      <c r="A452" s="649" t="s">
        <v>6341</v>
      </c>
      <c r="B452" s="650" t="s">
        <v>6294</v>
      </c>
      <c r="C452" s="650" t="s">
        <v>6321</v>
      </c>
      <c r="D452" s="650" t="s">
        <v>6322</v>
      </c>
      <c r="E452" s="653">
        <v>440</v>
      </c>
      <c r="F452" s="653">
        <v>8360</v>
      </c>
      <c r="G452" s="650">
        <v>1</v>
      </c>
      <c r="H452" s="650">
        <v>19</v>
      </c>
      <c r="I452" s="653">
        <v>513</v>
      </c>
      <c r="J452" s="653">
        <v>15390</v>
      </c>
      <c r="K452" s="650">
        <v>1.8409090909090908</v>
      </c>
      <c r="L452" s="650">
        <v>30</v>
      </c>
      <c r="M452" s="653">
        <v>534</v>
      </c>
      <c r="N452" s="653">
        <v>16284</v>
      </c>
      <c r="O452" s="666">
        <v>1.947846889952153</v>
      </c>
      <c r="P452" s="654">
        <v>30.49438202247191</v>
      </c>
    </row>
    <row r="453" spans="1:16" ht="14.4" customHeight="1" x14ac:dyDescent="0.3">
      <c r="A453" s="649" t="s">
        <v>6341</v>
      </c>
      <c r="B453" s="650" t="s">
        <v>6294</v>
      </c>
      <c r="C453" s="650" t="s">
        <v>6396</v>
      </c>
      <c r="D453" s="650" t="s">
        <v>6397</v>
      </c>
      <c r="E453" s="653">
        <v>2754</v>
      </c>
      <c r="F453" s="653">
        <v>897804</v>
      </c>
      <c r="G453" s="650">
        <v>1</v>
      </c>
      <c r="H453" s="650">
        <v>326</v>
      </c>
      <c r="I453" s="653">
        <v>2888</v>
      </c>
      <c r="J453" s="653">
        <v>944376</v>
      </c>
      <c r="K453" s="650">
        <v>1.0518732373658393</v>
      </c>
      <c r="L453" s="650">
        <v>327</v>
      </c>
      <c r="M453" s="653">
        <v>2653</v>
      </c>
      <c r="N453" s="653">
        <v>871983</v>
      </c>
      <c r="O453" s="666">
        <v>0.97123982517342311</v>
      </c>
      <c r="P453" s="654">
        <v>328.67810026385223</v>
      </c>
    </row>
    <row r="454" spans="1:16" ht="14.4" customHeight="1" x14ac:dyDescent="0.3">
      <c r="A454" s="649" t="s">
        <v>6341</v>
      </c>
      <c r="B454" s="650" t="s">
        <v>6294</v>
      </c>
      <c r="C454" s="650" t="s">
        <v>6325</v>
      </c>
      <c r="D454" s="650" t="s">
        <v>6326</v>
      </c>
      <c r="E454" s="653">
        <v>1315</v>
      </c>
      <c r="F454" s="653">
        <v>185415</v>
      </c>
      <c r="G454" s="650">
        <v>1</v>
      </c>
      <c r="H454" s="650">
        <v>141</v>
      </c>
      <c r="I454" s="653">
        <v>1833</v>
      </c>
      <c r="J454" s="653">
        <v>258453</v>
      </c>
      <c r="K454" s="650">
        <v>1.3939163498098859</v>
      </c>
      <c r="L454" s="650">
        <v>141</v>
      </c>
      <c r="M454" s="653">
        <v>1930</v>
      </c>
      <c r="N454" s="653">
        <v>259377</v>
      </c>
      <c r="O454" s="666">
        <v>1.3988997653911497</v>
      </c>
      <c r="P454" s="654">
        <v>134.39222797927462</v>
      </c>
    </row>
    <row r="455" spans="1:16" ht="14.4" customHeight="1" x14ac:dyDescent="0.3">
      <c r="A455" s="649" t="s">
        <v>6341</v>
      </c>
      <c r="B455" s="650" t="s">
        <v>6294</v>
      </c>
      <c r="C455" s="650" t="s">
        <v>6398</v>
      </c>
      <c r="D455" s="650" t="s">
        <v>6399</v>
      </c>
      <c r="E455" s="653">
        <v>4</v>
      </c>
      <c r="F455" s="653">
        <v>2568</v>
      </c>
      <c r="G455" s="650">
        <v>1</v>
      </c>
      <c r="H455" s="650">
        <v>642</v>
      </c>
      <c r="I455" s="653">
        <v>1</v>
      </c>
      <c r="J455" s="653">
        <v>645</v>
      </c>
      <c r="K455" s="650">
        <v>0.25116822429906543</v>
      </c>
      <c r="L455" s="650">
        <v>645</v>
      </c>
      <c r="M455" s="653">
        <v>1</v>
      </c>
      <c r="N455" s="653">
        <v>651</v>
      </c>
      <c r="O455" s="666">
        <v>0.25350467289719625</v>
      </c>
      <c r="P455" s="654">
        <v>651</v>
      </c>
    </row>
    <row r="456" spans="1:16" ht="14.4" customHeight="1" x14ac:dyDescent="0.3">
      <c r="A456" s="649" t="s">
        <v>6341</v>
      </c>
      <c r="B456" s="650" t="s">
        <v>6294</v>
      </c>
      <c r="C456" s="650" t="s">
        <v>6400</v>
      </c>
      <c r="D456" s="650" t="s">
        <v>6401</v>
      </c>
      <c r="E456" s="653">
        <v>97</v>
      </c>
      <c r="F456" s="653">
        <v>48015</v>
      </c>
      <c r="G456" s="650">
        <v>1</v>
      </c>
      <c r="H456" s="650">
        <v>495</v>
      </c>
      <c r="I456" s="653">
        <v>109</v>
      </c>
      <c r="J456" s="653">
        <v>54173</v>
      </c>
      <c r="K456" s="650">
        <v>1.1282515880454025</v>
      </c>
      <c r="L456" s="650">
        <v>497</v>
      </c>
      <c r="M456" s="653">
        <v>106</v>
      </c>
      <c r="N456" s="653">
        <v>52842</v>
      </c>
      <c r="O456" s="666">
        <v>1.1005310840362388</v>
      </c>
      <c r="P456" s="654">
        <v>498.50943396226415</v>
      </c>
    </row>
    <row r="457" spans="1:16" ht="14.4" customHeight="1" x14ac:dyDescent="0.3">
      <c r="A457" s="649" t="s">
        <v>6341</v>
      </c>
      <c r="B457" s="650" t="s">
        <v>6294</v>
      </c>
      <c r="C457" s="650" t="s">
        <v>6327</v>
      </c>
      <c r="D457" s="650" t="s">
        <v>6328</v>
      </c>
      <c r="E457" s="653">
        <v>2</v>
      </c>
      <c r="F457" s="653">
        <v>0</v>
      </c>
      <c r="G457" s="650"/>
      <c r="H457" s="650">
        <v>0</v>
      </c>
      <c r="I457" s="653"/>
      <c r="J457" s="653"/>
      <c r="K457" s="650"/>
      <c r="L457" s="650"/>
      <c r="M457" s="653">
        <v>0</v>
      </c>
      <c r="N457" s="653">
        <v>0</v>
      </c>
      <c r="O457" s="666"/>
      <c r="P457" s="654"/>
    </row>
    <row r="458" spans="1:16" ht="14.4" customHeight="1" x14ac:dyDescent="0.3">
      <c r="A458" s="649" t="s">
        <v>6341</v>
      </c>
      <c r="B458" s="650" t="s">
        <v>6294</v>
      </c>
      <c r="C458" s="650" t="s">
        <v>6331</v>
      </c>
      <c r="D458" s="650" t="s">
        <v>6332</v>
      </c>
      <c r="E458" s="653">
        <v>1511</v>
      </c>
      <c r="F458" s="653">
        <v>84616</v>
      </c>
      <c r="G458" s="650">
        <v>1</v>
      </c>
      <c r="H458" s="650">
        <v>56</v>
      </c>
      <c r="I458" s="653">
        <v>1850</v>
      </c>
      <c r="J458" s="653">
        <v>103600</v>
      </c>
      <c r="K458" s="650">
        <v>1.2243547319655856</v>
      </c>
      <c r="L458" s="650">
        <v>56</v>
      </c>
      <c r="M458" s="653">
        <v>1940</v>
      </c>
      <c r="N458" s="653">
        <v>109614</v>
      </c>
      <c r="O458" s="666">
        <v>1.2954287605181054</v>
      </c>
      <c r="P458" s="654">
        <v>56.502061855670107</v>
      </c>
    </row>
    <row r="459" spans="1:16" ht="14.4" customHeight="1" x14ac:dyDescent="0.3">
      <c r="A459" s="649" t="s">
        <v>6341</v>
      </c>
      <c r="B459" s="650" t="s">
        <v>6294</v>
      </c>
      <c r="C459" s="650" t="s">
        <v>6335</v>
      </c>
      <c r="D459" s="650" t="s">
        <v>6336</v>
      </c>
      <c r="E459" s="653"/>
      <c r="F459" s="653"/>
      <c r="G459" s="650"/>
      <c r="H459" s="650"/>
      <c r="I459" s="653">
        <v>1</v>
      </c>
      <c r="J459" s="653">
        <v>56</v>
      </c>
      <c r="K459" s="650"/>
      <c r="L459" s="650">
        <v>56</v>
      </c>
      <c r="M459" s="653"/>
      <c r="N459" s="653"/>
      <c r="O459" s="666"/>
      <c r="P459" s="654"/>
    </row>
    <row r="460" spans="1:16" ht="14.4" customHeight="1" x14ac:dyDescent="0.3">
      <c r="A460" s="649" t="s">
        <v>6341</v>
      </c>
      <c r="B460" s="650" t="s">
        <v>6294</v>
      </c>
      <c r="C460" s="650" t="s">
        <v>6337</v>
      </c>
      <c r="D460" s="650" t="s">
        <v>6338</v>
      </c>
      <c r="E460" s="653"/>
      <c r="F460" s="653"/>
      <c r="G460" s="650"/>
      <c r="H460" s="650"/>
      <c r="I460" s="653">
        <v>1</v>
      </c>
      <c r="J460" s="653">
        <v>112</v>
      </c>
      <c r="K460" s="650"/>
      <c r="L460" s="650">
        <v>112</v>
      </c>
      <c r="M460" s="653">
        <v>27</v>
      </c>
      <c r="N460" s="653">
        <v>3070</v>
      </c>
      <c r="O460" s="666"/>
      <c r="P460" s="654">
        <v>113.70370370370371</v>
      </c>
    </row>
    <row r="461" spans="1:16" ht="14.4" customHeight="1" x14ac:dyDescent="0.3">
      <c r="A461" s="649" t="s">
        <v>6341</v>
      </c>
      <c r="B461" s="650" t="s">
        <v>6294</v>
      </c>
      <c r="C461" s="650" t="s">
        <v>6402</v>
      </c>
      <c r="D461" s="650" t="s">
        <v>6403</v>
      </c>
      <c r="E461" s="653">
        <v>146</v>
      </c>
      <c r="F461" s="653">
        <v>539032</v>
      </c>
      <c r="G461" s="650">
        <v>1</v>
      </c>
      <c r="H461" s="650">
        <v>3692</v>
      </c>
      <c r="I461" s="653">
        <v>189</v>
      </c>
      <c r="J461" s="653">
        <v>698544</v>
      </c>
      <c r="K461" s="650">
        <v>1.2959230620816575</v>
      </c>
      <c r="L461" s="650">
        <v>3696</v>
      </c>
      <c r="M461" s="653">
        <v>204</v>
      </c>
      <c r="N461" s="653">
        <v>754776</v>
      </c>
      <c r="O461" s="666">
        <v>1.4002433992787071</v>
      </c>
      <c r="P461" s="654">
        <v>3699.8823529411766</v>
      </c>
    </row>
    <row r="462" spans="1:16" ht="14.4" customHeight="1" x14ac:dyDescent="0.3">
      <c r="A462" s="649" t="s">
        <v>6341</v>
      </c>
      <c r="B462" s="650" t="s">
        <v>6294</v>
      </c>
      <c r="C462" s="650" t="s">
        <v>6404</v>
      </c>
      <c r="D462" s="650" t="s">
        <v>6405</v>
      </c>
      <c r="E462" s="653">
        <v>1873</v>
      </c>
      <c r="F462" s="653">
        <v>3530605</v>
      </c>
      <c r="G462" s="650">
        <v>1</v>
      </c>
      <c r="H462" s="650">
        <v>1885</v>
      </c>
      <c r="I462" s="653">
        <v>1866</v>
      </c>
      <c r="J462" s="653">
        <v>3523008</v>
      </c>
      <c r="K462" s="650">
        <v>0.99784824413946049</v>
      </c>
      <c r="L462" s="650">
        <v>1888</v>
      </c>
      <c r="M462" s="653">
        <v>1863</v>
      </c>
      <c r="N462" s="653">
        <v>3523014</v>
      </c>
      <c r="O462" s="666">
        <v>0.99784994356491308</v>
      </c>
      <c r="P462" s="654">
        <v>1891.0434782608695</v>
      </c>
    </row>
    <row r="463" spans="1:16" ht="14.4" customHeight="1" x14ac:dyDescent="0.3">
      <c r="A463" s="649" t="s">
        <v>6341</v>
      </c>
      <c r="B463" s="650" t="s">
        <v>6294</v>
      </c>
      <c r="C463" s="650" t="s">
        <v>6406</v>
      </c>
      <c r="D463" s="650" t="s">
        <v>6407</v>
      </c>
      <c r="E463" s="653">
        <v>41</v>
      </c>
      <c r="F463" s="653">
        <v>14432</v>
      </c>
      <c r="G463" s="650">
        <v>1</v>
      </c>
      <c r="H463" s="650">
        <v>352</v>
      </c>
      <c r="I463" s="653">
        <v>108</v>
      </c>
      <c r="J463" s="653">
        <v>38016</v>
      </c>
      <c r="K463" s="650">
        <v>2.6341463414634148</v>
      </c>
      <c r="L463" s="650">
        <v>352</v>
      </c>
      <c r="M463" s="653">
        <v>39</v>
      </c>
      <c r="N463" s="653">
        <v>13755</v>
      </c>
      <c r="O463" s="666">
        <v>0.95309035476718407</v>
      </c>
      <c r="P463" s="654">
        <v>352.69230769230768</v>
      </c>
    </row>
    <row r="464" spans="1:16" ht="14.4" customHeight="1" x14ac:dyDescent="0.3">
      <c r="A464" s="649" t="s">
        <v>6341</v>
      </c>
      <c r="B464" s="650" t="s">
        <v>6294</v>
      </c>
      <c r="C464" s="650" t="s">
        <v>6408</v>
      </c>
      <c r="D464" s="650" t="s">
        <v>6409</v>
      </c>
      <c r="E464" s="653"/>
      <c r="F464" s="653"/>
      <c r="G464" s="650"/>
      <c r="H464" s="650"/>
      <c r="I464" s="653"/>
      <c r="J464" s="653"/>
      <c r="K464" s="650"/>
      <c r="L464" s="650"/>
      <c r="M464" s="653">
        <v>2</v>
      </c>
      <c r="N464" s="653">
        <v>16034</v>
      </c>
      <c r="O464" s="666"/>
      <c r="P464" s="654">
        <v>8017</v>
      </c>
    </row>
    <row r="465" spans="1:16" ht="14.4" customHeight="1" x14ac:dyDescent="0.3">
      <c r="A465" s="649" t="s">
        <v>6341</v>
      </c>
      <c r="B465" s="650" t="s">
        <v>6294</v>
      </c>
      <c r="C465" s="650" t="s">
        <v>6410</v>
      </c>
      <c r="D465" s="650" t="s">
        <v>6411</v>
      </c>
      <c r="E465" s="653"/>
      <c r="F465" s="653"/>
      <c r="G465" s="650"/>
      <c r="H465" s="650"/>
      <c r="I465" s="653"/>
      <c r="J465" s="653"/>
      <c r="K465" s="650"/>
      <c r="L465" s="650"/>
      <c r="M465" s="653">
        <v>3</v>
      </c>
      <c r="N465" s="653">
        <v>44091</v>
      </c>
      <c r="O465" s="666"/>
      <c r="P465" s="654">
        <v>14697</v>
      </c>
    </row>
    <row r="466" spans="1:16" ht="14.4" customHeight="1" thickBot="1" x14ac:dyDescent="0.35">
      <c r="A466" s="655" t="s">
        <v>6412</v>
      </c>
      <c r="B466" s="656" t="s">
        <v>1467</v>
      </c>
      <c r="C466" s="656" t="s">
        <v>6246</v>
      </c>
      <c r="D466" s="656" t="s">
        <v>6247</v>
      </c>
      <c r="E466" s="659"/>
      <c r="F466" s="659"/>
      <c r="G466" s="656"/>
      <c r="H466" s="656"/>
      <c r="I466" s="659"/>
      <c r="J466" s="659"/>
      <c r="K466" s="656"/>
      <c r="L466" s="656"/>
      <c r="M466" s="659">
        <v>0</v>
      </c>
      <c r="N466" s="659">
        <v>0</v>
      </c>
      <c r="O466" s="667"/>
      <c r="P466" s="66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20187857</v>
      </c>
      <c r="C3" s="352">
        <f t="shared" ref="C3:R3" si="0">SUBTOTAL(9,C6:C1048576)</f>
        <v>22</v>
      </c>
      <c r="D3" s="352">
        <f t="shared" si="0"/>
        <v>20646796</v>
      </c>
      <c r="E3" s="352">
        <f t="shared" si="0"/>
        <v>37.970951392654698</v>
      </c>
      <c r="F3" s="352">
        <f t="shared" si="0"/>
        <v>26942906</v>
      </c>
      <c r="G3" s="355">
        <f>IF(B3&lt;&gt;0,F3/B3,"")</f>
        <v>1.3346095130354847</v>
      </c>
      <c r="H3" s="351">
        <f t="shared" si="0"/>
        <v>4883870.74</v>
      </c>
      <c r="I3" s="352">
        <f t="shared" si="0"/>
        <v>8</v>
      </c>
      <c r="J3" s="352">
        <f t="shared" si="0"/>
        <v>4868265.2400000012</v>
      </c>
      <c r="K3" s="352">
        <f t="shared" si="0"/>
        <v>2.7807495961995743</v>
      </c>
      <c r="L3" s="352">
        <f t="shared" si="0"/>
        <v>4148778.7399999998</v>
      </c>
      <c r="M3" s="353">
        <f>IF(H3&lt;&gt;0,L3/H3,"")</f>
        <v>0.84948577897866306</v>
      </c>
      <c r="N3" s="354">
        <f t="shared" si="0"/>
        <v>1409764.67</v>
      </c>
      <c r="O3" s="352">
        <f t="shared" si="0"/>
        <v>2</v>
      </c>
      <c r="P3" s="352">
        <f t="shared" si="0"/>
        <v>3022582.7600000002</v>
      </c>
      <c r="Q3" s="352">
        <f t="shared" si="0"/>
        <v>2.1083891788577485</v>
      </c>
      <c r="R3" s="352">
        <f t="shared" si="0"/>
        <v>3737938.3400000003</v>
      </c>
      <c r="S3" s="353">
        <f>IF(N3&lt;&gt;0,R3/N3,"")</f>
        <v>2.6514626302842448</v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6414</v>
      </c>
      <c r="B6" s="775">
        <v>2972</v>
      </c>
      <c r="C6" s="723">
        <v>1</v>
      </c>
      <c r="D6" s="775">
        <v>59037</v>
      </c>
      <c r="E6" s="723">
        <v>19.864401076716018</v>
      </c>
      <c r="F6" s="775">
        <v>2368</v>
      </c>
      <c r="G6" s="728">
        <v>0.79676985195154781</v>
      </c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6415</v>
      </c>
      <c r="B7" s="776">
        <v>26345</v>
      </c>
      <c r="C7" s="650">
        <v>1</v>
      </c>
      <c r="D7" s="776">
        <v>2803</v>
      </c>
      <c r="E7" s="650">
        <v>0.10639590055038907</v>
      </c>
      <c r="F7" s="776">
        <v>1904</v>
      </c>
      <c r="G7" s="666">
        <v>7.2271778326058078E-2</v>
      </c>
      <c r="H7" s="776"/>
      <c r="I7" s="650"/>
      <c r="J7" s="776">
        <v>0</v>
      </c>
      <c r="K7" s="650"/>
      <c r="L7" s="776"/>
      <c r="M7" s="666"/>
      <c r="N7" s="776"/>
      <c r="O7" s="650"/>
      <c r="P7" s="776">
        <v>18866.93</v>
      </c>
      <c r="Q7" s="650"/>
      <c r="R7" s="776"/>
      <c r="S7" s="689"/>
    </row>
    <row r="8" spans="1:19" ht="14.4" customHeight="1" x14ac:dyDescent="0.3">
      <c r="A8" s="676" t="s">
        <v>6416</v>
      </c>
      <c r="B8" s="776">
        <v>108302</v>
      </c>
      <c r="C8" s="650">
        <v>1</v>
      </c>
      <c r="D8" s="776">
        <v>194175</v>
      </c>
      <c r="E8" s="650">
        <v>1.792903178149988</v>
      </c>
      <c r="F8" s="776">
        <v>102085</v>
      </c>
      <c r="G8" s="666">
        <v>0.94259570460379305</v>
      </c>
      <c r="H8" s="776">
        <v>710.6</v>
      </c>
      <c r="I8" s="650">
        <v>1</v>
      </c>
      <c r="J8" s="776"/>
      <c r="K8" s="650"/>
      <c r="L8" s="776">
        <v>710.6</v>
      </c>
      <c r="M8" s="666">
        <v>1</v>
      </c>
      <c r="N8" s="776"/>
      <c r="O8" s="650"/>
      <c r="P8" s="776"/>
      <c r="Q8" s="650"/>
      <c r="R8" s="776"/>
      <c r="S8" s="689"/>
    </row>
    <row r="9" spans="1:19" ht="14.4" customHeight="1" x14ac:dyDescent="0.3">
      <c r="A9" s="676" t="s">
        <v>6417</v>
      </c>
      <c r="B9" s="776">
        <v>18714</v>
      </c>
      <c r="C9" s="650">
        <v>1</v>
      </c>
      <c r="D9" s="776">
        <v>10910</v>
      </c>
      <c r="E9" s="650">
        <v>0.58298599978625631</v>
      </c>
      <c r="F9" s="776">
        <v>30963</v>
      </c>
      <c r="G9" s="666">
        <v>1.6545367104841295</v>
      </c>
      <c r="H9" s="776">
        <v>4671.34</v>
      </c>
      <c r="I9" s="650">
        <v>1</v>
      </c>
      <c r="J9" s="776"/>
      <c r="K9" s="650"/>
      <c r="L9" s="776">
        <v>2011.4</v>
      </c>
      <c r="M9" s="666">
        <v>0.43058308750808122</v>
      </c>
      <c r="N9" s="776"/>
      <c r="O9" s="650"/>
      <c r="P9" s="776"/>
      <c r="Q9" s="650"/>
      <c r="R9" s="776"/>
      <c r="S9" s="689"/>
    </row>
    <row r="10" spans="1:19" ht="14.4" customHeight="1" x14ac:dyDescent="0.3">
      <c r="A10" s="676" t="s">
        <v>6418</v>
      </c>
      <c r="B10" s="776">
        <v>146</v>
      </c>
      <c r="C10" s="650">
        <v>1</v>
      </c>
      <c r="D10" s="776">
        <v>34</v>
      </c>
      <c r="E10" s="650">
        <v>0.23287671232876711</v>
      </c>
      <c r="F10" s="776"/>
      <c r="G10" s="666"/>
      <c r="H10" s="776"/>
      <c r="I10" s="650"/>
      <c r="J10" s="776"/>
      <c r="K10" s="650"/>
      <c r="L10" s="776"/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6" t="s">
        <v>6419</v>
      </c>
      <c r="B11" s="776">
        <v>325</v>
      </c>
      <c r="C11" s="650">
        <v>1</v>
      </c>
      <c r="D11" s="776">
        <v>523</v>
      </c>
      <c r="E11" s="650">
        <v>1.6092307692307692</v>
      </c>
      <c r="F11" s="776">
        <v>1904</v>
      </c>
      <c r="G11" s="666">
        <v>5.8584615384615386</v>
      </c>
      <c r="H11" s="776"/>
      <c r="I11" s="650"/>
      <c r="J11" s="776"/>
      <c r="K11" s="650"/>
      <c r="L11" s="776"/>
      <c r="M11" s="666"/>
      <c r="N11" s="776"/>
      <c r="O11" s="650"/>
      <c r="P11" s="776"/>
      <c r="Q11" s="650"/>
      <c r="R11" s="776"/>
      <c r="S11" s="689"/>
    </row>
    <row r="12" spans="1:19" ht="14.4" customHeight="1" x14ac:dyDescent="0.3">
      <c r="A12" s="676" t="s">
        <v>6420</v>
      </c>
      <c r="B12" s="776">
        <v>112</v>
      </c>
      <c r="C12" s="650">
        <v>1</v>
      </c>
      <c r="D12" s="776">
        <v>112</v>
      </c>
      <c r="E12" s="650">
        <v>1</v>
      </c>
      <c r="F12" s="776">
        <v>224</v>
      </c>
      <c r="G12" s="666">
        <v>2</v>
      </c>
      <c r="H12" s="776"/>
      <c r="I12" s="650"/>
      <c r="J12" s="776"/>
      <c r="K12" s="650"/>
      <c r="L12" s="776"/>
      <c r="M12" s="666"/>
      <c r="N12" s="776"/>
      <c r="O12" s="650"/>
      <c r="P12" s="776"/>
      <c r="Q12" s="650"/>
      <c r="R12" s="776"/>
      <c r="S12" s="689"/>
    </row>
    <row r="13" spans="1:19" ht="14.4" customHeight="1" x14ac:dyDescent="0.3">
      <c r="A13" s="676" t="s">
        <v>6421</v>
      </c>
      <c r="B13" s="776">
        <v>6745</v>
      </c>
      <c r="C13" s="650">
        <v>1</v>
      </c>
      <c r="D13" s="776">
        <v>462</v>
      </c>
      <c r="E13" s="650">
        <v>6.8495181616011855E-2</v>
      </c>
      <c r="F13" s="776">
        <v>3644</v>
      </c>
      <c r="G13" s="666">
        <v>0.54025203854707193</v>
      </c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6" t="s">
        <v>6422</v>
      </c>
      <c r="B14" s="776"/>
      <c r="C14" s="650"/>
      <c r="D14" s="776"/>
      <c r="E14" s="650"/>
      <c r="F14" s="776">
        <v>645</v>
      </c>
      <c r="G14" s="666"/>
      <c r="H14" s="776"/>
      <c r="I14" s="650"/>
      <c r="J14" s="776"/>
      <c r="K14" s="650"/>
      <c r="L14" s="776"/>
      <c r="M14" s="666"/>
      <c r="N14" s="776"/>
      <c r="O14" s="650"/>
      <c r="P14" s="776"/>
      <c r="Q14" s="650"/>
      <c r="R14" s="776"/>
      <c r="S14" s="689"/>
    </row>
    <row r="15" spans="1:19" ht="14.4" customHeight="1" x14ac:dyDescent="0.3">
      <c r="A15" s="676" t="s">
        <v>6423</v>
      </c>
      <c r="B15" s="776">
        <v>34</v>
      </c>
      <c r="C15" s="650">
        <v>1</v>
      </c>
      <c r="D15" s="776">
        <v>34</v>
      </c>
      <c r="E15" s="650">
        <v>1</v>
      </c>
      <c r="F15" s="776"/>
      <c r="G15" s="666"/>
      <c r="H15" s="776"/>
      <c r="I15" s="650"/>
      <c r="J15" s="776"/>
      <c r="K15" s="650"/>
      <c r="L15" s="776"/>
      <c r="M15" s="666"/>
      <c r="N15" s="776"/>
      <c r="O15" s="650"/>
      <c r="P15" s="776"/>
      <c r="Q15" s="650"/>
      <c r="R15" s="776"/>
      <c r="S15" s="689"/>
    </row>
    <row r="16" spans="1:19" ht="14.4" customHeight="1" x14ac:dyDescent="0.3">
      <c r="A16" s="676" t="s">
        <v>6424</v>
      </c>
      <c r="B16" s="776">
        <v>768</v>
      </c>
      <c r="C16" s="650">
        <v>1</v>
      </c>
      <c r="D16" s="776">
        <v>1098</v>
      </c>
      <c r="E16" s="650">
        <v>1.4296875</v>
      </c>
      <c r="F16" s="776">
        <v>8296</v>
      </c>
      <c r="G16" s="666">
        <v>10.802083333333334</v>
      </c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6" t="s">
        <v>6425</v>
      </c>
      <c r="B17" s="776">
        <v>50802</v>
      </c>
      <c r="C17" s="650">
        <v>1</v>
      </c>
      <c r="D17" s="776">
        <v>1417</v>
      </c>
      <c r="E17" s="650">
        <v>2.789260265343884E-2</v>
      </c>
      <c r="F17" s="776">
        <v>145763</v>
      </c>
      <c r="G17" s="666">
        <v>2.8692374315971811</v>
      </c>
      <c r="H17" s="776"/>
      <c r="I17" s="650"/>
      <c r="J17" s="776"/>
      <c r="K17" s="650"/>
      <c r="L17" s="776"/>
      <c r="M17" s="666"/>
      <c r="N17" s="776"/>
      <c r="O17" s="650"/>
      <c r="P17" s="776"/>
      <c r="Q17" s="650"/>
      <c r="R17" s="776"/>
      <c r="S17" s="689"/>
    </row>
    <row r="18" spans="1:19" ht="14.4" customHeight="1" x14ac:dyDescent="0.3">
      <c r="A18" s="676" t="s">
        <v>6426</v>
      </c>
      <c r="B18" s="776">
        <v>5003</v>
      </c>
      <c r="C18" s="650">
        <v>1</v>
      </c>
      <c r="D18" s="776"/>
      <c r="E18" s="650"/>
      <c r="F18" s="776">
        <v>164</v>
      </c>
      <c r="G18" s="666">
        <v>3.2780331800919452E-2</v>
      </c>
      <c r="H18" s="776"/>
      <c r="I18" s="650"/>
      <c r="J18" s="776"/>
      <c r="K18" s="650"/>
      <c r="L18" s="776"/>
      <c r="M18" s="666"/>
      <c r="N18" s="776"/>
      <c r="O18" s="650"/>
      <c r="P18" s="776"/>
      <c r="Q18" s="650"/>
      <c r="R18" s="776"/>
      <c r="S18" s="689"/>
    </row>
    <row r="19" spans="1:19" ht="14.4" customHeight="1" x14ac:dyDescent="0.3">
      <c r="A19" s="676" t="s">
        <v>6427</v>
      </c>
      <c r="B19" s="776">
        <v>1062395</v>
      </c>
      <c r="C19" s="650">
        <v>1</v>
      </c>
      <c r="D19" s="776">
        <v>1039906</v>
      </c>
      <c r="E19" s="650">
        <v>0.97883179043576074</v>
      </c>
      <c r="F19" s="776">
        <v>1251696</v>
      </c>
      <c r="G19" s="666">
        <v>1.1781832557570395</v>
      </c>
      <c r="H19" s="776">
        <v>12790.800000000003</v>
      </c>
      <c r="I19" s="650">
        <v>1</v>
      </c>
      <c r="J19" s="776">
        <v>10538.599999999993</v>
      </c>
      <c r="K19" s="650">
        <v>0.82392031772836649</v>
      </c>
      <c r="L19" s="776">
        <v>12826.6</v>
      </c>
      <c r="M19" s="666">
        <v>1.0027988866998152</v>
      </c>
      <c r="N19" s="776"/>
      <c r="O19" s="650"/>
      <c r="P19" s="776">
        <v>78052.070000000007</v>
      </c>
      <c r="Q19" s="650"/>
      <c r="R19" s="776"/>
      <c r="S19" s="689"/>
    </row>
    <row r="20" spans="1:19" ht="14.4" customHeight="1" x14ac:dyDescent="0.3">
      <c r="A20" s="676" t="s">
        <v>6428</v>
      </c>
      <c r="B20" s="776">
        <v>18406</v>
      </c>
      <c r="C20" s="650">
        <v>1</v>
      </c>
      <c r="D20" s="776">
        <v>670</v>
      </c>
      <c r="E20" s="650">
        <v>3.6401173530370534E-2</v>
      </c>
      <c r="F20" s="776">
        <v>11920</v>
      </c>
      <c r="G20" s="666">
        <v>0.64761490818211453</v>
      </c>
      <c r="H20" s="776">
        <v>710.6</v>
      </c>
      <c r="I20" s="650">
        <v>1</v>
      </c>
      <c r="J20" s="776"/>
      <c r="K20" s="650"/>
      <c r="L20" s="776">
        <v>7189.46</v>
      </c>
      <c r="M20" s="666">
        <v>10.117450042217843</v>
      </c>
      <c r="N20" s="776"/>
      <c r="O20" s="650"/>
      <c r="P20" s="776"/>
      <c r="Q20" s="650"/>
      <c r="R20" s="776"/>
      <c r="S20" s="689"/>
    </row>
    <row r="21" spans="1:19" ht="14.4" customHeight="1" x14ac:dyDescent="0.3">
      <c r="A21" s="676" t="s">
        <v>6429</v>
      </c>
      <c r="B21" s="776">
        <v>233178</v>
      </c>
      <c r="C21" s="650">
        <v>1</v>
      </c>
      <c r="D21" s="776"/>
      <c r="E21" s="650"/>
      <c r="F21" s="776">
        <v>164</v>
      </c>
      <c r="G21" s="666">
        <v>7.0332535659453296E-4</v>
      </c>
      <c r="H21" s="776"/>
      <c r="I21" s="650"/>
      <c r="J21" s="776"/>
      <c r="K21" s="650"/>
      <c r="L21" s="776"/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6" t="s">
        <v>6430</v>
      </c>
      <c r="B22" s="776"/>
      <c r="C22" s="650"/>
      <c r="D22" s="776">
        <v>327</v>
      </c>
      <c r="E22" s="650"/>
      <c r="F22" s="776">
        <v>17400</v>
      </c>
      <c r="G22" s="666"/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6" t="s">
        <v>3618</v>
      </c>
      <c r="B23" s="776">
        <v>18510045</v>
      </c>
      <c r="C23" s="650">
        <v>1</v>
      </c>
      <c r="D23" s="776">
        <v>19077835</v>
      </c>
      <c r="E23" s="650">
        <v>1.0306746958205666</v>
      </c>
      <c r="F23" s="776">
        <v>25184096</v>
      </c>
      <c r="G23" s="666">
        <v>1.3605637371492074</v>
      </c>
      <c r="H23" s="776">
        <v>4850216.91</v>
      </c>
      <c r="I23" s="650">
        <v>1</v>
      </c>
      <c r="J23" s="776">
        <v>4846277.8000000017</v>
      </c>
      <c r="K23" s="650">
        <v>0.99918784869355493</v>
      </c>
      <c r="L23" s="776">
        <v>4117648.7199999997</v>
      </c>
      <c r="M23" s="666">
        <v>0.84896176736145179</v>
      </c>
      <c r="N23" s="776">
        <v>1387629.8499999999</v>
      </c>
      <c r="O23" s="650">
        <v>1</v>
      </c>
      <c r="P23" s="776">
        <v>2925663.7600000002</v>
      </c>
      <c r="Q23" s="650">
        <v>2.1083891788577485</v>
      </c>
      <c r="R23" s="776">
        <v>3737938.3400000003</v>
      </c>
      <c r="S23" s="689">
        <v>2.6937575175397104</v>
      </c>
    </row>
    <row r="24" spans="1:19" ht="14.4" customHeight="1" x14ac:dyDescent="0.3">
      <c r="A24" s="676" t="s">
        <v>6431</v>
      </c>
      <c r="B24" s="776"/>
      <c r="C24" s="650"/>
      <c r="D24" s="776"/>
      <c r="E24" s="650"/>
      <c r="F24" s="776">
        <v>68</v>
      </c>
      <c r="G24" s="666"/>
      <c r="H24" s="776"/>
      <c r="I24" s="650"/>
      <c r="J24" s="776"/>
      <c r="K24" s="650"/>
      <c r="L24" s="776"/>
      <c r="M24" s="666"/>
      <c r="N24" s="776"/>
      <c r="O24" s="650"/>
      <c r="P24" s="776"/>
      <c r="Q24" s="650"/>
      <c r="R24" s="776"/>
      <c r="S24" s="689"/>
    </row>
    <row r="25" spans="1:19" ht="14.4" customHeight="1" x14ac:dyDescent="0.3">
      <c r="A25" s="676" t="s">
        <v>6432</v>
      </c>
      <c r="B25" s="776">
        <v>11599</v>
      </c>
      <c r="C25" s="650">
        <v>1</v>
      </c>
      <c r="D25" s="776">
        <v>435</v>
      </c>
      <c r="E25" s="650">
        <v>3.7503233037330802E-2</v>
      </c>
      <c r="F25" s="776">
        <v>43849</v>
      </c>
      <c r="G25" s="666">
        <v>3.7804121044917665</v>
      </c>
      <c r="H25" s="776">
        <v>2167.6</v>
      </c>
      <c r="I25" s="650">
        <v>1</v>
      </c>
      <c r="J25" s="776"/>
      <c r="K25" s="650"/>
      <c r="L25" s="776">
        <v>4369.16</v>
      </c>
      <c r="M25" s="666">
        <v>2.0156670972504154</v>
      </c>
      <c r="N25" s="776"/>
      <c r="O25" s="650"/>
      <c r="P25" s="776"/>
      <c r="Q25" s="650"/>
      <c r="R25" s="776"/>
      <c r="S25" s="689"/>
    </row>
    <row r="26" spans="1:19" ht="14.4" customHeight="1" x14ac:dyDescent="0.3">
      <c r="A26" s="676" t="s">
        <v>6433</v>
      </c>
      <c r="B26" s="776"/>
      <c r="C26" s="650"/>
      <c r="D26" s="776">
        <v>163</v>
      </c>
      <c r="E26" s="650"/>
      <c r="F26" s="776">
        <v>326</v>
      </c>
      <c r="G26" s="666"/>
      <c r="H26" s="776"/>
      <c r="I26" s="650"/>
      <c r="J26" s="776"/>
      <c r="K26" s="650"/>
      <c r="L26" s="776"/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6" t="s">
        <v>6434</v>
      </c>
      <c r="B27" s="776">
        <v>633</v>
      </c>
      <c r="C27" s="650">
        <v>1</v>
      </c>
      <c r="D27" s="776"/>
      <c r="E27" s="650"/>
      <c r="F27" s="776"/>
      <c r="G27" s="666"/>
      <c r="H27" s="776">
        <v>0</v>
      </c>
      <c r="I27" s="650"/>
      <c r="J27" s="776"/>
      <c r="K27" s="650"/>
      <c r="L27" s="776"/>
      <c r="M27" s="666"/>
      <c r="N27" s="776">
        <v>22134.82</v>
      </c>
      <c r="O27" s="650">
        <v>1</v>
      </c>
      <c r="P27" s="776"/>
      <c r="Q27" s="650"/>
      <c r="R27" s="776"/>
      <c r="S27" s="689"/>
    </row>
    <row r="28" spans="1:19" ht="14.4" customHeight="1" x14ac:dyDescent="0.3">
      <c r="A28" s="676" t="s">
        <v>6435</v>
      </c>
      <c r="B28" s="776">
        <v>523</v>
      </c>
      <c r="C28" s="650">
        <v>1</v>
      </c>
      <c r="D28" s="776">
        <v>764</v>
      </c>
      <c r="E28" s="650">
        <v>1.4608030592734225</v>
      </c>
      <c r="F28" s="776">
        <v>1442</v>
      </c>
      <c r="G28" s="666">
        <v>2.75717017208413</v>
      </c>
      <c r="H28" s="776">
        <v>9760.49</v>
      </c>
      <c r="I28" s="650">
        <v>1</v>
      </c>
      <c r="J28" s="776"/>
      <c r="K28" s="650"/>
      <c r="L28" s="776"/>
      <c r="M28" s="666"/>
      <c r="N28" s="776"/>
      <c r="O28" s="650"/>
      <c r="P28" s="776"/>
      <c r="Q28" s="650"/>
      <c r="R28" s="776"/>
      <c r="S28" s="689"/>
    </row>
    <row r="29" spans="1:19" ht="14.4" customHeight="1" x14ac:dyDescent="0.3">
      <c r="A29" s="676" t="s">
        <v>6436</v>
      </c>
      <c r="B29" s="776"/>
      <c r="C29" s="650"/>
      <c r="D29" s="776">
        <v>5347</v>
      </c>
      <c r="E29" s="650"/>
      <c r="F29" s="776">
        <v>105</v>
      </c>
      <c r="G29" s="666"/>
      <c r="H29" s="776"/>
      <c r="I29" s="650"/>
      <c r="J29" s="776">
        <v>8726.84</v>
      </c>
      <c r="K29" s="650"/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x14ac:dyDescent="0.3">
      <c r="A30" s="676" t="s">
        <v>6437</v>
      </c>
      <c r="B30" s="776">
        <v>130664</v>
      </c>
      <c r="C30" s="650">
        <v>1</v>
      </c>
      <c r="D30" s="776">
        <v>250581</v>
      </c>
      <c r="E30" s="650">
        <v>1.9177508724667851</v>
      </c>
      <c r="F30" s="776">
        <v>133086</v>
      </c>
      <c r="G30" s="666">
        <v>1.0185360925733178</v>
      </c>
      <c r="H30" s="776">
        <v>2842.4</v>
      </c>
      <c r="I30" s="650">
        <v>1</v>
      </c>
      <c r="J30" s="776">
        <v>2722</v>
      </c>
      <c r="K30" s="650">
        <v>0.95764142977765265</v>
      </c>
      <c r="L30" s="776">
        <v>4022.8</v>
      </c>
      <c r="M30" s="666">
        <v>1.4152828595553053</v>
      </c>
      <c r="N30" s="776"/>
      <c r="O30" s="650"/>
      <c r="P30" s="776"/>
      <c r="Q30" s="650"/>
      <c r="R30" s="776"/>
      <c r="S30" s="689"/>
    </row>
    <row r="31" spans="1:19" ht="14.4" customHeight="1" x14ac:dyDescent="0.3">
      <c r="A31" s="676" t="s">
        <v>6438</v>
      </c>
      <c r="B31" s="776">
        <v>112</v>
      </c>
      <c r="C31" s="650">
        <v>1</v>
      </c>
      <c r="D31" s="776"/>
      <c r="E31" s="650"/>
      <c r="F31" s="776">
        <v>114</v>
      </c>
      <c r="G31" s="666">
        <v>1.0178571428571428</v>
      </c>
      <c r="H31" s="776"/>
      <c r="I31" s="650"/>
      <c r="J31" s="776"/>
      <c r="K31" s="650"/>
      <c r="L31" s="776"/>
      <c r="M31" s="666"/>
      <c r="N31" s="776"/>
      <c r="O31" s="650"/>
      <c r="P31" s="776"/>
      <c r="Q31" s="650"/>
      <c r="R31" s="776"/>
      <c r="S31" s="689"/>
    </row>
    <row r="32" spans="1:19" ht="14.4" customHeight="1" thickBot="1" x14ac:dyDescent="0.35">
      <c r="A32" s="778" t="s">
        <v>6439</v>
      </c>
      <c r="B32" s="777">
        <v>34</v>
      </c>
      <c r="C32" s="656">
        <v>1</v>
      </c>
      <c r="D32" s="777">
        <v>163</v>
      </c>
      <c r="E32" s="656">
        <v>4.7941176470588234</v>
      </c>
      <c r="F32" s="777">
        <v>680</v>
      </c>
      <c r="G32" s="667">
        <v>20</v>
      </c>
      <c r="H32" s="777"/>
      <c r="I32" s="656"/>
      <c r="J32" s="777"/>
      <c r="K32" s="656"/>
      <c r="L32" s="777"/>
      <c r="M32" s="667"/>
      <c r="N32" s="777"/>
      <c r="O32" s="656"/>
      <c r="P32" s="777"/>
      <c r="Q32" s="656"/>
      <c r="R32" s="777"/>
      <c r="S32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6523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47788.439999999995</v>
      </c>
      <c r="G3" s="212">
        <f t="shared" si="0"/>
        <v>26481492.409999996</v>
      </c>
      <c r="H3" s="212"/>
      <c r="I3" s="212"/>
      <c r="J3" s="212">
        <f t="shared" si="0"/>
        <v>48059.700000000004</v>
      </c>
      <c r="K3" s="212">
        <f t="shared" si="0"/>
        <v>28537644.000000007</v>
      </c>
      <c r="L3" s="212"/>
      <c r="M3" s="212"/>
      <c r="N3" s="212">
        <f t="shared" si="0"/>
        <v>52641.330000000009</v>
      </c>
      <c r="O3" s="212">
        <f t="shared" si="0"/>
        <v>34829623.079999998</v>
      </c>
      <c r="P3" s="79">
        <f>IF(G3=0,0,O3/G3)</f>
        <v>1.3152439651342145</v>
      </c>
      <c r="Q3" s="213">
        <f>IF(N3=0,0,O3/N3)</f>
        <v>661.64025642969114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6440</v>
      </c>
      <c r="B6" s="723" t="s">
        <v>6023</v>
      </c>
      <c r="C6" s="723" t="s">
        <v>6294</v>
      </c>
      <c r="D6" s="723" t="s">
        <v>6301</v>
      </c>
      <c r="E6" s="723" t="s">
        <v>6302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2</v>
      </c>
      <c r="O6" s="229">
        <v>69</v>
      </c>
      <c r="P6" s="728">
        <v>2.0294117647058822</v>
      </c>
      <c r="Q6" s="736">
        <v>34.5</v>
      </c>
    </row>
    <row r="7" spans="1:17" ht="14.4" customHeight="1" x14ac:dyDescent="0.3">
      <c r="A7" s="649" t="s">
        <v>6440</v>
      </c>
      <c r="B7" s="650" t="s">
        <v>6023</v>
      </c>
      <c r="C7" s="650" t="s">
        <v>6294</v>
      </c>
      <c r="D7" s="650" t="s">
        <v>6333</v>
      </c>
      <c r="E7" s="650" t="s">
        <v>6334</v>
      </c>
      <c r="F7" s="653"/>
      <c r="G7" s="653"/>
      <c r="H7" s="653"/>
      <c r="I7" s="653"/>
      <c r="J7" s="653">
        <v>1</v>
      </c>
      <c r="K7" s="653">
        <v>645</v>
      </c>
      <c r="L7" s="653"/>
      <c r="M7" s="653">
        <v>645</v>
      </c>
      <c r="N7" s="653"/>
      <c r="O7" s="653"/>
      <c r="P7" s="666"/>
      <c r="Q7" s="654"/>
    </row>
    <row r="8" spans="1:17" ht="14.4" customHeight="1" x14ac:dyDescent="0.3">
      <c r="A8" s="649" t="s">
        <v>6440</v>
      </c>
      <c r="B8" s="650" t="s">
        <v>6023</v>
      </c>
      <c r="C8" s="650" t="s">
        <v>6294</v>
      </c>
      <c r="D8" s="650" t="s">
        <v>6337</v>
      </c>
      <c r="E8" s="650" t="s">
        <v>6338</v>
      </c>
      <c r="F8" s="653">
        <v>1</v>
      </c>
      <c r="G8" s="653">
        <v>112</v>
      </c>
      <c r="H8" s="653">
        <v>1</v>
      </c>
      <c r="I8" s="653">
        <v>112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6440</v>
      </c>
      <c r="B9" s="650" t="s">
        <v>6341</v>
      </c>
      <c r="C9" s="650" t="s">
        <v>6294</v>
      </c>
      <c r="D9" s="650" t="s">
        <v>6301</v>
      </c>
      <c r="E9" s="650" t="s">
        <v>6302</v>
      </c>
      <c r="F9" s="653">
        <v>4</v>
      </c>
      <c r="G9" s="653">
        <v>136</v>
      </c>
      <c r="H9" s="653">
        <v>1</v>
      </c>
      <c r="I9" s="653">
        <v>34</v>
      </c>
      <c r="J9" s="653">
        <v>7</v>
      </c>
      <c r="K9" s="653">
        <v>238</v>
      </c>
      <c r="L9" s="653">
        <v>1.75</v>
      </c>
      <c r="M9" s="653">
        <v>34</v>
      </c>
      <c r="N9" s="653">
        <v>7</v>
      </c>
      <c r="O9" s="653">
        <v>244</v>
      </c>
      <c r="P9" s="666">
        <v>1.7941176470588236</v>
      </c>
      <c r="Q9" s="654">
        <v>34.857142857142854</v>
      </c>
    </row>
    <row r="10" spans="1:17" ht="14.4" customHeight="1" x14ac:dyDescent="0.3">
      <c r="A10" s="649" t="s">
        <v>6440</v>
      </c>
      <c r="B10" s="650" t="s">
        <v>6341</v>
      </c>
      <c r="C10" s="650" t="s">
        <v>6294</v>
      </c>
      <c r="D10" s="650" t="s">
        <v>6307</v>
      </c>
      <c r="E10" s="650" t="s">
        <v>6308</v>
      </c>
      <c r="F10" s="653">
        <v>2</v>
      </c>
      <c r="G10" s="653">
        <v>324</v>
      </c>
      <c r="H10" s="653">
        <v>1</v>
      </c>
      <c r="I10" s="653">
        <v>162</v>
      </c>
      <c r="J10" s="653">
        <v>1</v>
      </c>
      <c r="K10" s="653">
        <v>163</v>
      </c>
      <c r="L10" s="653">
        <v>0.50308641975308643</v>
      </c>
      <c r="M10" s="653">
        <v>163</v>
      </c>
      <c r="N10" s="653">
        <v>1</v>
      </c>
      <c r="O10" s="653">
        <v>163</v>
      </c>
      <c r="P10" s="666">
        <v>0.50308641975308643</v>
      </c>
      <c r="Q10" s="654">
        <v>163</v>
      </c>
    </row>
    <row r="11" spans="1:17" ht="14.4" customHeight="1" x14ac:dyDescent="0.3">
      <c r="A11" s="649" t="s">
        <v>6440</v>
      </c>
      <c r="B11" s="650" t="s">
        <v>6341</v>
      </c>
      <c r="C11" s="650" t="s">
        <v>6294</v>
      </c>
      <c r="D11" s="650" t="s">
        <v>6376</v>
      </c>
      <c r="E11" s="650" t="s">
        <v>6377</v>
      </c>
      <c r="F11" s="653">
        <v>2</v>
      </c>
      <c r="G11" s="653">
        <v>2366</v>
      </c>
      <c r="H11" s="653">
        <v>1</v>
      </c>
      <c r="I11" s="653">
        <v>1183</v>
      </c>
      <c r="J11" s="653"/>
      <c r="K11" s="653"/>
      <c r="L11" s="653"/>
      <c r="M11" s="653"/>
      <c r="N11" s="653">
        <v>1</v>
      </c>
      <c r="O11" s="653">
        <v>1186</v>
      </c>
      <c r="P11" s="666">
        <v>0.50126796280642438</v>
      </c>
      <c r="Q11" s="654">
        <v>1186</v>
      </c>
    </row>
    <row r="12" spans="1:17" ht="14.4" customHeight="1" x14ac:dyDescent="0.3">
      <c r="A12" s="649" t="s">
        <v>6440</v>
      </c>
      <c r="B12" s="650" t="s">
        <v>6341</v>
      </c>
      <c r="C12" s="650" t="s">
        <v>6294</v>
      </c>
      <c r="D12" s="650" t="s">
        <v>6378</v>
      </c>
      <c r="E12" s="650" t="s">
        <v>6379</v>
      </c>
      <c r="F12" s="653"/>
      <c r="G12" s="653"/>
      <c r="H12" s="653"/>
      <c r="I12" s="653"/>
      <c r="J12" s="653"/>
      <c r="K12" s="653"/>
      <c r="L12" s="653"/>
      <c r="M12" s="653"/>
      <c r="N12" s="653">
        <v>1</v>
      </c>
      <c r="O12" s="653">
        <v>706</v>
      </c>
      <c r="P12" s="666"/>
      <c r="Q12" s="654">
        <v>706</v>
      </c>
    </row>
    <row r="13" spans="1:17" ht="14.4" customHeight="1" x14ac:dyDescent="0.3">
      <c r="A13" s="649" t="s">
        <v>6440</v>
      </c>
      <c r="B13" s="650" t="s">
        <v>6341</v>
      </c>
      <c r="C13" s="650" t="s">
        <v>6294</v>
      </c>
      <c r="D13" s="650" t="s">
        <v>6392</v>
      </c>
      <c r="E13" s="650" t="s">
        <v>6393</v>
      </c>
      <c r="F13" s="653"/>
      <c r="G13" s="653"/>
      <c r="H13" s="653"/>
      <c r="I13" s="653"/>
      <c r="J13" s="653">
        <v>60</v>
      </c>
      <c r="K13" s="653">
        <v>52080</v>
      </c>
      <c r="L13" s="653"/>
      <c r="M13" s="653">
        <v>868</v>
      </c>
      <c r="N13" s="653"/>
      <c r="O13" s="653"/>
      <c r="P13" s="666"/>
      <c r="Q13" s="654"/>
    </row>
    <row r="14" spans="1:17" ht="14.4" customHeight="1" x14ac:dyDescent="0.3">
      <c r="A14" s="649" t="s">
        <v>6440</v>
      </c>
      <c r="B14" s="650" t="s">
        <v>6341</v>
      </c>
      <c r="C14" s="650" t="s">
        <v>6294</v>
      </c>
      <c r="D14" s="650" t="s">
        <v>6315</v>
      </c>
      <c r="E14" s="650" t="s">
        <v>6316</v>
      </c>
      <c r="F14" s="653">
        <v>1</v>
      </c>
      <c r="G14" s="653">
        <v>0</v>
      </c>
      <c r="H14" s="653"/>
      <c r="I14" s="653">
        <v>0</v>
      </c>
      <c r="J14" s="653"/>
      <c r="K14" s="653"/>
      <c r="L14" s="653"/>
      <c r="M14" s="653"/>
      <c r="N14" s="653"/>
      <c r="O14" s="653"/>
      <c r="P14" s="666"/>
      <c r="Q14" s="654"/>
    </row>
    <row r="15" spans="1:17" ht="14.4" customHeight="1" x14ac:dyDescent="0.3">
      <c r="A15" s="649" t="s">
        <v>6440</v>
      </c>
      <c r="B15" s="650" t="s">
        <v>6341</v>
      </c>
      <c r="C15" s="650" t="s">
        <v>6294</v>
      </c>
      <c r="D15" s="650" t="s">
        <v>6396</v>
      </c>
      <c r="E15" s="650" t="s">
        <v>6397</v>
      </c>
      <c r="F15" s="653"/>
      <c r="G15" s="653"/>
      <c r="H15" s="653"/>
      <c r="I15" s="653"/>
      <c r="J15" s="653">
        <v>1</v>
      </c>
      <c r="K15" s="653">
        <v>327</v>
      </c>
      <c r="L15" s="653"/>
      <c r="M15" s="653">
        <v>327</v>
      </c>
      <c r="N15" s="653"/>
      <c r="O15" s="653"/>
      <c r="P15" s="666"/>
      <c r="Q15" s="654"/>
    </row>
    <row r="16" spans="1:17" ht="14.4" customHeight="1" x14ac:dyDescent="0.3">
      <c r="A16" s="649" t="s">
        <v>6440</v>
      </c>
      <c r="B16" s="650" t="s">
        <v>6341</v>
      </c>
      <c r="C16" s="650" t="s">
        <v>6294</v>
      </c>
      <c r="D16" s="650" t="s">
        <v>6402</v>
      </c>
      <c r="E16" s="650" t="s">
        <v>6403</v>
      </c>
      <c r="F16" s="653"/>
      <c r="G16" s="653"/>
      <c r="H16" s="653"/>
      <c r="I16" s="653"/>
      <c r="J16" s="653">
        <v>1</v>
      </c>
      <c r="K16" s="653">
        <v>3696</v>
      </c>
      <c r="L16" s="653"/>
      <c r="M16" s="653">
        <v>3696</v>
      </c>
      <c r="N16" s="653"/>
      <c r="O16" s="653"/>
      <c r="P16" s="666"/>
      <c r="Q16" s="654"/>
    </row>
    <row r="17" spans="1:17" ht="14.4" customHeight="1" x14ac:dyDescent="0.3">
      <c r="A17" s="649" t="s">
        <v>6440</v>
      </c>
      <c r="B17" s="650" t="s">
        <v>6341</v>
      </c>
      <c r="C17" s="650" t="s">
        <v>6294</v>
      </c>
      <c r="D17" s="650" t="s">
        <v>6404</v>
      </c>
      <c r="E17" s="650" t="s">
        <v>6405</v>
      </c>
      <c r="F17" s="653"/>
      <c r="G17" s="653"/>
      <c r="H17" s="653"/>
      <c r="I17" s="653"/>
      <c r="J17" s="653">
        <v>1</v>
      </c>
      <c r="K17" s="653">
        <v>1888</v>
      </c>
      <c r="L17" s="653"/>
      <c r="M17" s="653">
        <v>1888</v>
      </c>
      <c r="N17" s="653"/>
      <c r="O17" s="653"/>
      <c r="P17" s="666"/>
      <c r="Q17" s="654"/>
    </row>
    <row r="18" spans="1:17" ht="14.4" customHeight="1" x14ac:dyDescent="0.3">
      <c r="A18" s="649" t="s">
        <v>6441</v>
      </c>
      <c r="B18" s="650" t="s">
        <v>6023</v>
      </c>
      <c r="C18" s="650" t="s">
        <v>1467</v>
      </c>
      <c r="D18" s="650" t="s">
        <v>6062</v>
      </c>
      <c r="E18" s="650" t="s">
        <v>6063</v>
      </c>
      <c r="F18" s="653"/>
      <c r="G18" s="653"/>
      <c r="H18" s="653"/>
      <c r="I18" s="653"/>
      <c r="J18" s="653">
        <v>0</v>
      </c>
      <c r="K18" s="653">
        <v>0</v>
      </c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6441</v>
      </c>
      <c r="B19" s="650" t="s">
        <v>6023</v>
      </c>
      <c r="C19" s="650" t="s">
        <v>1467</v>
      </c>
      <c r="D19" s="650" t="s">
        <v>6062</v>
      </c>
      <c r="E19" s="650" t="s">
        <v>3239</v>
      </c>
      <c r="F19" s="653"/>
      <c r="G19" s="653"/>
      <c r="H19" s="653"/>
      <c r="I19" s="653"/>
      <c r="J19" s="653">
        <v>1.25</v>
      </c>
      <c r="K19" s="653">
        <v>18866.93</v>
      </c>
      <c r="L19" s="653"/>
      <c r="M19" s="653">
        <v>15093.544</v>
      </c>
      <c r="N19" s="653"/>
      <c r="O19" s="653"/>
      <c r="P19" s="666"/>
      <c r="Q19" s="654"/>
    </row>
    <row r="20" spans="1:17" ht="14.4" customHeight="1" x14ac:dyDescent="0.3">
      <c r="A20" s="649" t="s">
        <v>6441</v>
      </c>
      <c r="B20" s="650" t="s">
        <v>6023</v>
      </c>
      <c r="C20" s="650" t="s">
        <v>6294</v>
      </c>
      <c r="D20" s="650" t="s">
        <v>6301</v>
      </c>
      <c r="E20" s="650" t="s">
        <v>6302</v>
      </c>
      <c r="F20" s="653">
        <v>5</v>
      </c>
      <c r="G20" s="653">
        <v>170</v>
      </c>
      <c r="H20" s="653">
        <v>1</v>
      </c>
      <c r="I20" s="653">
        <v>34</v>
      </c>
      <c r="J20" s="653">
        <v>6</v>
      </c>
      <c r="K20" s="653">
        <v>204</v>
      </c>
      <c r="L20" s="653">
        <v>1.2</v>
      </c>
      <c r="M20" s="653">
        <v>34</v>
      </c>
      <c r="N20" s="653">
        <v>4</v>
      </c>
      <c r="O20" s="653">
        <v>136</v>
      </c>
      <c r="P20" s="666">
        <v>0.8</v>
      </c>
      <c r="Q20" s="654">
        <v>34</v>
      </c>
    </row>
    <row r="21" spans="1:17" ht="14.4" customHeight="1" x14ac:dyDescent="0.3">
      <c r="A21" s="649" t="s">
        <v>6441</v>
      </c>
      <c r="B21" s="650" t="s">
        <v>6023</v>
      </c>
      <c r="C21" s="650" t="s">
        <v>6294</v>
      </c>
      <c r="D21" s="650" t="s">
        <v>6305</v>
      </c>
      <c r="E21" s="650" t="s">
        <v>6306</v>
      </c>
      <c r="F21" s="653">
        <v>3</v>
      </c>
      <c r="G21" s="653">
        <v>489</v>
      </c>
      <c r="H21" s="653">
        <v>1</v>
      </c>
      <c r="I21" s="653">
        <v>163</v>
      </c>
      <c r="J21" s="653">
        <v>1</v>
      </c>
      <c r="K21" s="653">
        <v>163</v>
      </c>
      <c r="L21" s="653">
        <v>0.33333333333333331</v>
      </c>
      <c r="M21" s="653">
        <v>163</v>
      </c>
      <c r="N21" s="653"/>
      <c r="O21" s="653"/>
      <c r="P21" s="666"/>
      <c r="Q21" s="654"/>
    </row>
    <row r="22" spans="1:17" ht="14.4" customHeight="1" x14ac:dyDescent="0.3">
      <c r="A22" s="649" t="s">
        <v>6441</v>
      </c>
      <c r="B22" s="650" t="s">
        <v>6023</v>
      </c>
      <c r="C22" s="650" t="s">
        <v>6294</v>
      </c>
      <c r="D22" s="650" t="s">
        <v>6311</v>
      </c>
      <c r="E22" s="650" t="s">
        <v>6312</v>
      </c>
      <c r="F22" s="653"/>
      <c r="G22" s="653"/>
      <c r="H22" s="653"/>
      <c r="I22" s="653"/>
      <c r="J22" s="653">
        <v>1</v>
      </c>
      <c r="K22" s="653">
        <v>0</v>
      </c>
      <c r="L22" s="653"/>
      <c r="M22" s="653">
        <v>0</v>
      </c>
      <c r="N22" s="653"/>
      <c r="O22" s="653"/>
      <c r="P22" s="666"/>
      <c r="Q22" s="654"/>
    </row>
    <row r="23" spans="1:17" ht="14.4" customHeight="1" x14ac:dyDescent="0.3">
      <c r="A23" s="649" t="s">
        <v>6441</v>
      </c>
      <c r="B23" s="650" t="s">
        <v>6023</v>
      </c>
      <c r="C23" s="650" t="s">
        <v>6294</v>
      </c>
      <c r="D23" s="650" t="s">
        <v>6313</v>
      </c>
      <c r="E23" s="650" t="s">
        <v>6314</v>
      </c>
      <c r="F23" s="653"/>
      <c r="G23" s="653"/>
      <c r="H23" s="653"/>
      <c r="I23" s="653"/>
      <c r="J23" s="653">
        <v>1</v>
      </c>
      <c r="K23" s="653">
        <v>104</v>
      </c>
      <c r="L23" s="653"/>
      <c r="M23" s="653">
        <v>104</v>
      </c>
      <c r="N23" s="653"/>
      <c r="O23" s="653"/>
      <c r="P23" s="666"/>
      <c r="Q23" s="654"/>
    </row>
    <row r="24" spans="1:17" ht="14.4" customHeight="1" x14ac:dyDescent="0.3">
      <c r="A24" s="649" t="s">
        <v>6441</v>
      </c>
      <c r="B24" s="650" t="s">
        <v>6023</v>
      </c>
      <c r="C24" s="650" t="s">
        <v>6294</v>
      </c>
      <c r="D24" s="650" t="s">
        <v>6315</v>
      </c>
      <c r="E24" s="650" t="s">
        <v>6316</v>
      </c>
      <c r="F24" s="653">
        <v>2</v>
      </c>
      <c r="G24" s="653">
        <v>0</v>
      </c>
      <c r="H24" s="653"/>
      <c r="I24" s="653">
        <v>0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6441</v>
      </c>
      <c r="B25" s="650" t="s">
        <v>6023</v>
      </c>
      <c r="C25" s="650" t="s">
        <v>6294</v>
      </c>
      <c r="D25" s="650" t="s">
        <v>6329</v>
      </c>
      <c r="E25" s="650" t="s">
        <v>6330</v>
      </c>
      <c r="F25" s="653">
        <v>1</v>
      </c>
      <c r="G25" s="653">
        <v>328</v>
      </c>
      <c r="H25" s="653">
        <v>1</v>
      </c>
      <c r="I25" s="653">
        <v>328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6441</v>
      </c>
      <c r="B26" s="650" t="s">
        <v>6023</v>
      </c>
      <c r="C26" s="650" t="s">
        <v>6294</v>
      </c>
      <c r="D26" s="650" t="s">
        <v>6333</v>
      </c>
      <c r="E26" s="650" t="s">
        <v>6334</v>
      </c>
      <c r="F26" s="653"/>
      <c r="G26" s="653"/>
      <c r="H26" s="653"/>
      <c r="I26" s="653"/>
      <c r="J26" s="653">
        <v>2</v>
      </c>
      <c r="K26" s="653">
        <v>1290</v>
      </c>
      <c r="L26" s="653"/>
      <c r="M26" s="653">
        <v>645</v>
      </c>
      <c r="N26" s="653"/>
      <c r="O26" s="653"/>
      <c r="P26" s="666"/>
      <c r="Q26" s="654"/>
    </row>
    <row r="27" spans="1:17" ht="14.4" customHeight="1" x14ac:dyDescent="0.3">
      <c r="A27" s="649" t="s">
        <v>6441</v>
      </c>
      <c r="B27" s="650" t="s">
        <v>6023</v>
      </c>
      <c r="C27" s="650" t="s">
        <v>6294</v>
      </c>
      <c r="D27" s="650" t="s">
        <v>6337</v>
      </c>
      <c r="E27" s="650" t="s">
        <v>6338</v>
      </c>
      <c r="F27" s="653">
        <v>8</v>
      </c>
      <c r="G27" s="653">
        <v>896</v>
      </c>
      <c r="H27" s="653">
        <v>1</v>
      </c>
      <c r="I27" s="653">
        <v>112</v>
      </c>
      <c r="J27" s="653">
        <v>9</v>
      </c>
      <c r="K27" s="653">
        <v>1008</v>
      </c>
      <c r="L27" s="653">
        <v>1.125</v>
      </c>
      <c r="M27" s="653">
        <v>112</v>
      </c>
      <c r="N27" s="653">
        <v>10</v>
      </c>
      <c r="O27" s="653">
        <v>1126</v>
      </c>
      <c r="P27" s="666">
        <v>1.2566964285714286</v>
      </c>
      <c r="Q27" s="654">
        <v>112.6</v>
      </c>
    </row>
    <row r="28" spans="1:17" ht="14.4" customHeight="1" x14ac:dyDescent="0.3">
      <c r="A28" s="649" t="s">
        <v>6441</v>
      </c>
      <c r="B28" s="650" t="s">
        <v>6341</v>
      </c>
      <c r="C28" s="650" t="s">
        <v>6294</v>
      </c>
      <c r="D28" s="650" t="s">
        <v>6301</v>
      </c>
      <c r="E28" s="650" t="s">
        <v>6302</v>
      </c>
      <c r="F28" s="653">
        <v>5</v>
      </c>
      <c r="G28" s="653">
        <v>170</v>
      </c>
      <c r="H28" s="653">
        <v>1</v>
      </c>
      <c r="I28" s="653">
        <v>34</v>
      </c>
      <c r="J28" s="653">
        <v>1</v>
      </c>
      <c r="K28" s="653">
        <v>34</v>
      </c>
      <c r="L28" s="653">
        <v>0.2</v>
      </c>
      <c r="M28" s="653">
        <v>34</v>
      </c>
      <c r="N28" s="653">
        <v>9</v>
      </c>
      <c r="O28" s="653">
        <v>312</v>
      </c>
      <c r="P28" s="666">
        <v>1.8352941176470587</v>
      </c>
      <c r="Q28" s="654">
        <v>34.666666666666664</v>
      </c>
    </row>
    <row r="29" spans="1:17" ht="14.4" customHeight="1" x14ac:dyDescent="0.3">
      <c r="A29" s="649" t="s">
        <v>6441</v>
      </c>
      <c r="B29" s="650" t="s">
        <v>6341</v>
      </c>
      <c r="C29" s="650" t="s">
        <v>6294</v>
      </c>
      <c r="D29" s="650" t="s">
        <v>6307</v>
      </c>
      <c r="E29" s="650" t="s">
        <v>6308</v>
      </c>
      <c r="F29" s="653">
        <v>2</v>
      </c>
      <c r="G29" s="653">
        <v>324</v>
      </c>
      <c r="H29" s="653">
        <v>1</v>
      </c>
      <c r="I29" s="653">
        <v>162</v>
      </c>
      <c r="J29" s="653"/>
      <c r="K29" s="653"/>
      <c r="L29" s="653"/>
      <c r="M29" s="653"/>
      <c r="N29" s="653"/>
      <c r="O29" s="653"/>
      <c r="P29" s="666"/>
      <c r="Q29" s="654"/>
    </row>
    <row r="30" spans="1:17" ht="14.4" customHeight="1" x14ac:dyDescent="0.3">
      <c r="A30" s="649" t="s">
        <v>6441</v>
      </c>
      <c r="B30" s="650" t="s">
        <v>6341</v>
      </c>
      <c r="C30" s="650" t="s">
        <v>6294</v>
      </c>
      <c r="D30" s="650" t="s">
        <v>6392</v>
      </c>
      <c r="E30" s="650" t="s">
        <v>6393</v>
      </c>
      <c r="F30" s="653">
        <v>27</v>
      </c>
      <c r="G30" s="653">
        <v>23436</v>
      </c>
      <c r="H30" s="653">
        <v>1</v>
      </c>
      <c r="I30" s="653">
        <v>868</v>
      </c>
      <c r="J30" s="653"/>
      <c r="K30" s="653"/>
      <c r="L30" s="653"/>
      <c r="M30" s="653"/>
      <c r="N30" s="653"/>
      <c r="O30" s="653"/>
      <c r="P30" s="666"/>
      <c r="Q30" s="654"/>
    </row>
    <row r="31" spans="1:17" ht="14.4" customHeight="1" x14ac:dyDescent="0.3">
      <c r="A31" s="649" t="s">
        <v>6441</v>
      </c>
      <c r="B31" s="650" t="s">
        <v>6341</v>
      </c>
      <c r="C31" s="650" t="s">
        <v>6294</v>
      </c>
      <c r="D31" s="650" t="s">
        <v>6313</v>
      </c>
      <c r="E31" s="650" t="s">
        <v>6314</v>
      </c>
      <c r="F31" s="653">
        <v>2</v>
      </c>
      <c r="G31" s="653">
        <v>206</v>
      </c>
      <c r="H31" s="653">
        <v>1</v>
      </c>
      <c r="I31" s="653">
        <v>103</v>
      </c>
      <c r="J31" s="653"/>
      <c r="K31" s="653"/>
      <c r="L31" s="653"/>
      <c r="M31" s="653"/>
      <c r="N31" s="653"/>
      <c r="O31" s="653"/>
      <c r="P31" s="666"/>
      <c r="Q31" s="654"/>
    </row>
    <row r="32" spans="1:17" ht="14.4" customHeight="1" x14ac:dyDescent="0.3">
      <c r="A32" s="649" t="s">
        <v>6441</v>
      </c>
      <c r="B32" s="650" t="s">
        <v>6341</v>
      </c>
      <c r="C32" s="650" t="s">
        <v>6294</v>
      </c>
      <c r="D32" s="650" t="s">
        <v>6315</v>
      </c>
      <c r="E32" s="650" t="s">
        <v>6316</v>
      </c>
      <c r="F32" s="653">
        <v>1</v>
      </c>
      <c r="G32" s="653">
        <v>0</v>
      </c>
      <c r="H32" s="653"/>
      <c r="I32" s="653">
        <v>0</v>
      </c>
      <c r="J32" s="653"/>
      <c r="K32" s="653"/>
      <c r="L32" s="653"/>
      <c r="M32" s="653"/>
      <c r="N32" s="653"/>
      <c r="O32" s="653"/>
      <c r="P32" s="666"/>
      <c r="Q32" s="654"/>
    </row>
    <row r="33" spans="1:17" ht="14.4" customHeight="1" x14ac:dyDescent="0.3">
      <c r="A33" s="649" t="s">
        <v>6441</v>
      </c>
      <c r="B33" s="650" t="s">
        <v>6341</v>
      </c>
      <c r="C33" s="650" t="s">
        <v>6294</v>
      </c>
      <c r="D33" s="650" t="s">
        <v>6396</v>
      </c>
      <c r="E33" s="650" t="s">
        <v>6397</v>
      </c>
      <c r="F33" s="653">
        <v>1</v>
      </c>
      <c r="G33" s="653">
        <v>326</v>
      </c>
      <c r="H33" s="653">
        <v>1</v>
      </c>
      <c r="I33" s="653">
        <v>326</v>
      </c>
      <c r="J33" s="653"/>
      <c r="K33" s="653"/>
      <c r="L33" s="653"/>
      <c r="M33" s="653"/>
      <c r="N33" s="653">
        <v>1</v>
      </c>
      <c r="O33" s="653">
        <v>330</v>
      </c>
      <c r="P33" s="666">
        <v>1.0122699386503067</v>
      </c>
      <c r="Q33" s="654">
        <v>330</v>
      </c>
    </row>
    <row r="34" spans="1:17" ht="14.4" customHeight="1" x14ac:dyDescent="0.3">
      <c r="A34" s="649" t="s">
        <v>6442</v>
      </c>
      <c r="B34" s="650" t="s">
        <v>6023</v>
      </c>
      <c r="C34" s="650" t="s">
        <v>6294</v>
      </c>
      <c r="D34" s="650" t="s">
        <v>6301</v>
      </c>
      <c r="E34" s="650" t="s">
        <v>6302</v>
      </c>
      <c r="F34" s="653">
        <v>2</v>
      </c>
      <c r="G34" s="653">
        <v>68</v>
      </c>
      <c r="H34" s="653">
        <v>1</v>
      </c>
      <c r="I34" s="653">
        <v>34</v>
      </c>
      <c r="J34" s="653">
        <v>2</v>
      </c>
      <c r="K34" s="653">
        <v>68</v>
      </c>
      <c r="L34" s="653">
        <v>1</v>
      </c>
      <c r="M34" s="653">
        <v>34</v>
      </c>
      <c r="N34" s="653">
        <v>2</v>
      </c>
      <c r="O34" s="653">
        <v>69</v>
      </c>
      <c r="P34" s="666">
        <v>1.0147058823529411</v>
      </c>
      <c r="Q34" s="654">
        <v>34.5</v>
      </c>
    </row>
    <row r="35" spans="1:17" ht="14.4" customHeight="1" x14ac:dyDescent="0.3">
      <c r="A35" s="649" t="s">
        <v>6442</v>
      </c>
      <c r="B35" s="650" t="s">
        <v>6023</v>
      </c>
      <c r="C35" s="650" t="s">
        <v>6294</v>
      </c>
      <c r="D35" s="650" t="s">
        <v>6305</v>
      </c>
      <c r="E35" s="650" t="s">
        <v>6306</v>
      </c>
      <c r="F35" s="653">
        <v>1</v>
      </c>
      <c r="G35" s="653">
        <v>163</v>
      </c>
      <c r="H35" s="653">
        <v>1</v>
      </c>
      <c r="I35" s="653">
        <v>163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6442</v>
      </c>
      <c r="B36" s="650" t="s">
        <v>6023</v>
      </c>
      <c r="C36" s="650" t="s">
        <v>6294</v>
      </c>
      <c r="D36" s="650" t="s">
        <v>6315</v>
      </c>
      <c r="E36" s="650" t="s">
        <v>6316</v>
      </c>
      <c r="F36" s="653"/>
      <c r="G36" s="653"/>
      <c r="H36" s="653"/>
      <c r="I36" s="653"/>
      <c r="J36" s="653"/>
      <c r="K36" s="653"/>
      <c r="L36" s="653"/>
      <c r="M36" s="653"/>
      <c r="N36" s="653">
        <v>2</v>
      </c>
      <c r="O36" s="653">
        <v>0</v>
      </c>
      <c r="P36" s="666"/>
      <c r="Q36" s="654">
        <v>0</v>
      </c>
    </row>
    <row r="37" spans="1:17" ht="14.4" customHeight="1" x14ac:dyDescent="0.3">
      <c r="A37" s="649" t="s">
        <v>6442</v>
      </c>
      <c r="B37" s="650" t="s">
        <v>6023</v>
      </c>
      <c r="C37" s="650" t="s">
        <v>6294</v>
      </c>
      <c r="D37" s="650" t="s">
        <v>6329</v>
      </c>
      <c r="E37" s="650" t="s">
        <v>6330</v>
      </c>
      <c r="F37" s="653"/>
      <c r="G37" s="653"/>
      <c r="H37" s="653"/>
      <c r="I37" s="653"/>
      <c r="J37" s="653"/>
      <c r="K37" s="653"/>
      <c r="L37" s="653"/>
      <c r="M37" s="653"/>
      <c r="N37" s="653">
        <v>1</v>
      </c>
      <c r="O37" s="653">
        <v>330</v>
      </c>
      <c r="P37" s="666"/>
      <c r="Q37" s="654">
        <v>330</v>
      </c>
    </row>
    <row r="38" spans="1:17" ht="14.4" customHeight="1" x14ac:dyDescent="0.3">
      <c r="A38" s="649" t="s">
        <v>6442</v>
      </c>
      <c r="B38" s="650" t="s">
        <v>6023</v>
      </c>
      <c r="C38" s="650" t="s">
        <v>6294</v>
      </c>
      <c r="D38" s="650" t="s">
        <v>6333</v>
      </c>
      <c r="E38" s="650" t="s">
        <v>6334</v>
      </c>
      <c r="F38" s="653"/>
      <c r="G38" s="653"/>
      <c r="H38" s="653"/>
      <c r="I38" s="653"/>
      <c r="J38" s="653">
        <v>1</v>
      </c>
      <c r="K38" s="653">
        <v>645</v>
      </c>
      <c r="L38" s="653"/>
      <c r="M38" s="653">
        <v>645</v>
      </c>
      <c r="N38" s="653">
        <v>1</v>
      </c>
      <c r="O38" s="653">
        <v>651</v>
      </c>
      <c r="P38" s="666"/>
      <c r="Q38" s="654">
        <v>651</v>
      </c>
    </row>
    <row r="39" spans="1:17" ht="14.4" customHeight="1" x14ac:dyDescent="0.3">
      <c r="A39" s="649" t="s">
        <v>6442</v>
      </c>
      <c r="B39" s="650" t="s">
        <v>6023</v>
      </c>
      <c r="C39" s="650" t="s">
        <v>6294</v>
      </c>
      <c r="D39" s="650" t="s">
        <v>6337</v>
      </c>
      <c r="E39" s="650" t="s">
        <v>6338</v>
      </c>
      <c r="F39" s="653">
        <v>5</v>
      </c>
      <c r="G39" s="653">
        <v>560</v>
      </c>
      <c r="H39" s="653">
        <v>1</v>
      </c>
      <c r="I39" s="653">
        <v>112</v>
      </c>
      <c r="J39" s="653">
        <v>4</v>
      </c>
      <c r="K39" s="653">
        <v>448</v>
      </c>
      <c r="L39" s="653">
        <v>0.8</v>
      </c>
      <c r="M39" s="653">
        <v>112</v>
      </c>
      <c r="N39" s="653">
        <v>3</v>
      </c>
      <c r="O39" s="653">
        <v>342</v>
      </c>
      <c r="P39" s="666">
        <v>0.61071428571428577</v>
      </c>
      <c r="Q39" s="654">
        <v>114</v>
      </c>
    </row>
    <row r="40" spans="1:17" ht="14.4" customHeight="1" x14ac:dyDescent="0.3">
      <c r="A40" s="649" t="s">
        <v>6442</v>
      </c>
      <c r="B40" s="650" t="s">
        <v>6341</v>
      </c>
      <c r="C40" s="650" t="s">
        <v>6282</v>
      </c>
      <c r="D40" s="650" t="s">
        <v>6367</v>
      </c>
      <c r="E40" s="650" t="s">
        <v>6368</v>
      </c>
      <c r="F40" s="653">
        <v>1</v>
      </c>
      <c r="G40" s="653">
        <v>710.6</v>
      </c>
      <c r="H40" s="653">
        <v>1</v>
      </c>
      <c r="I40" s="653">
        <v>710.6</v>
      </c>
      <c r="J40" s="653"/>
      <c r="K40" s="653"/>
      <c r="L40" s="653"/>
      <c r="M40" s="653"/>
      <c r="N40" s="653">
        <v>1</v>
      </c>
      <c r="O40" s="653">
        <v>710.6</v>
      </c>
      <c r="P40" s="666">
        <v>1</v>
      </c>
      <c r="Q40" s="654">
        <v>710.6</v>
      </c>
    </row>
    <row r="41" spans="1:17" ht="14.4" customHeight="1" x14ac:dyDescent="0.3">
      <c r="A41" s="649" t="s">
        <v>6442</v>
      </c>
      <c r="B41" s="650" t="s">
        <v>6341</v>
      </c>
      <c r="C41" s="650" t="s">
        <v>6294</v>
      </c>
      <c r="D41" s="650" t="s">
        <v>6301</v>
      </c>
      <c r="E41" s="650" t="s">
        <v>6302</v>
      </c>
      <c r="F41" s="653">
        <v>13</v>
      </c>
      <c r="G41" s="653">
        <v>442</v>
      </c>
      <c r="H41" s="653">
        <v>1</v>
      </c>
      <c r="I41" s="653">
        <v>34</v>
      </c>
      <c r="J41" s="653">
        <v>14</v>
      </c>
      <c r="K41" s="653">
        <v>476</v>
      </c>
      <c r="L41" s="653">
        <v>1.0769230769230769</v>
      </c>
      <c r="M41" s="653">
        <v>34</v>
      </c>
      <c r="N41" s="653">
        <v>13</v>
      </c>
      <c r="O41" s="653">
        <v>449</v>
      </c>
      <c r="P41" s="666">
        <v>1.0158371040723981</v>
      </c>
      <c r="Q41" s="654">
        <v>34.53846153846154</v>
      </c>
    </row>
    <row r="42" spans="1:17" ht="14.4" customHeight="1" x14ac:dyDescent="0.3">
      <c r="A42" s="649" t="s">
        <v>6442</v>
      </c>
      <c r="B42" s="650" t="s">
        <v>6341</v>
      </c>
      <c r="C42" s="650" t="s">
        <v>6294</v>
      </c>
      <c r="D42" s="650" t="s">
        <v>6307</v>
      </c>
      <c r="E42" s="650" t="s">
        <v>6308</v>
      </c>
      <c r="F42" s="653">
        <v>1</v>
      </c>
      <c r="G42" s="653">
        <v>162</v>
      </c>
      <c r="H42" s="653">
        <v>1</v>
      </c>
      <c r="I42" s="653">
        <v>162</v>
      </c>
      <c r="J42" s="653">
        <v>7</v>
      </c>
      <c r="K42" s="653">
        <v>1141</v>
      </c>
      <c r="L42" s="653">
        <v>7.0432098765432096</v>
      </c>
      <c r="M42" s="653">
        <v>163</v>
      </c>
      <c r="N42" s="653">
        <v>2</v>
      </c>
      <c r="O42" s="653">
        <v>328</v>
      </c>
      <c r="P42" s="666">
        <v>2.0246913580246915</v>
      </c>
      <c r="Q42" s="654">
        <v>164</v>
      </c>
    </row>
    <row r="43" spans="1:17" ht="14.4" customHeight="1" x14ac:dyDescent="0.3">
      <c r="A43" s="649" t="s">
        <v>6442</v>
      </c>
      <c r="B43" s="650" t="s">
        <v>6341</v>
      </c>
      <c r="C43" s="650" t="s">
        <v>6294</v>
      </c>
      <c r="D43" s="650" t="s">
        <v>6376</v>
      </c>
      <c r="E43" s="650" t="s">
        <v>6377</v>
      </c>
      <c r="F43" s="653"/>
      <c r="G43" s="653"/>
      <c r="H43" s="653"/>
      <c r="I43" s="653"/>
      <c r="J43" s="653"/>
      <c r="K43" s="653"/>
      <c r="L43" s="653"/>
      <c r="M43" s="653"/>
      <c r="N43" s="653">
        <v>1</v>
      </c>
      <c r="O43" s="653">
        <v>1186</v>
      </c>
      <c r="P43" s="666"/>
      <c r="Q43" s="654">
        <v>1186</v>
      </c>
    </row>
    <row r="44" spans="1:17" ht="14.4" customHeight="1" x14ac:dyDescent="0.3">
      <c r="A44" s="649" t="s">
        <v>6442</v>
      </c>
      <c r="B44" s="650" t="s">
        <v>6341</v>
      </c>
      <c r="C44" s="650" t="s">
        <v>6294</v>
      </c>
      <c r="D44" s="650" t="s">
        <v>6378</v>
      </c>
      <c r="E44" s="650" t="s">
        <v>6379</v>
      </c>
      <c r="F44" s="653">
        <v>105</v>
      </c>
      <c r="G44" s="653">
        <v>74025</v>
      </c>
      <c r="H44" s="653">
        <v>1</v>
      </c>
      <c r="I44" s="653">
        <v>705</v>
      </c>
      <c r="J44" s="653">
        <v>210</v>
      </c>
      <c r="K44" s="653">
        <v>148260</v>
      </c>
      <c r="L44" s="653">
        <v>2.0028368794326239</v>
      </c>
      <c r="M44" s="653">
        <v>706</v>
      </c>
      <c r="N44" s="653">
        <v>114</v>
      </c>
      <c r="O44" s="653">
        <v>80537</v>
      </c>
      <c r="P44" s="666">
        <v>1.0879702803107059</v>
      </c>
      <c r="Q44" s="654">
        <v>706.46491228070181</v>
      </c>
    </row>
    <row r="45" spans="1:17" ht="14.4" customHeight="1" x14ac:dyDescent="0.3">
      <c r="A45" s="649" t="s">
        <v>6442</v>
      </c>
      <c r="B45" s="650" t="s">
        <v>6341</v>
      </c>
      <c r="C45" s="650" t="s">
        <v>6294</v>
      </c>
      <c r="D45" s="650" t="s">
        <v>6386</v>
      </c>
      <c r="E45" s="650" t="s">
        <v>6387</v>
      </c>
      <c r="F45" s="653">
        <v>1</v>
      </c>
      <c r="G45" s="653">
        <v>123</v>
      </c>
      <c r="H45" s="653">
        <v>1</v>
      </c>
      <c r="I45" s="653">
        <v>123</v>
      </c>
      <c r="J45" s="653"/>
      <c r="K45" s="653"/>
      <c r="L45" s="653"/>
      <c r="M45" s="653"/>
      <c r="N45" s="653">
        <v>3</v>
      </c>
      <c r="O45" s="653">
        <v>374</v>
      </c>
      <c r="P45" s="666">
        <v>3.0406504065040649</v>
      </c>
      <c r="Q45" s="654">
        <v>124.66666666666667</v>
      </c>
    </row>
    <row r="46" spans="1:17" ht="14.4" customHeight="1" x14ac:dyDescent="0.3">
      <c r="A46" s="649" t="s">
        <v>6442</v>
      </c>
      <c r="B46" s="650" t="s">
        <v>6341</v>
      </c>
      <c r="C46" s="650" t="s">
        <v>6294</v>
      </c>
      <c r="D46" s="650" t="s">
        <v>6390</v>
      </c>
      <c r="E46" s="650" t="s">
        <v>6391</v>
      </c>
      <c r="F46" s="653">
        <v>2</v>
      </c>
      <c r="G46" s="653">
        <v>1336</v>
      </c>
      <c r="H46" s="653">
        <v>1</v>
      </c>
      <c r="I46" s="653">
        <v>668</v>
      </c>
      <c r="J46" s="653"/>
      <c r="K46" s="653"/>
      <c r="L46" s="653"/>
      <c r="M46" s="653"/>
      <c r="N46" s="653">
        <v>1</v>
      </c>
      <c r="O46" s="653">
        <v>685</v>
      </c>
      <c r="P46" s="666">
        <v>0.51272455089820357</v>
      </c>
      <c r="Q46" s="654">
        <v>685</v>
      </c>
    </row>
    <row r="47" spans="1:17" ht="14.4" customHeight="1" x14ac:dyDescent="0.3">
      <c r="A47" s="649" t="s">
        <v>6442</v>
      </c>
      <c r="B47" s="650" t="s">
        <v>6341</v>
      </c>
      <c r="C47" s="650" t="s">
        <v>6294</v>
      </c>
      <c r="D47" s="650" t="s">
        <v>6396</v>
      </c>
      <c r="E47" s="650" t="s">
        <v>6397</v>
      </c>
      <c r="F47" s="653">
        <v>3</v>
      </c>
      <c r="G47" s="653">
        <v>978</v>
      </c>
      <c r="H47" s="653">
        <v>1</v>
      </c>
      <c r="I47" s="653">
        <v>326</v>
      </c>
      <c r="J47" s="653"/>
      <c r="K47" s="653"/>
      <c r="L47" s="653"/>
      <c r="M47" s="653"/>
      <c r="N47" s="653"/>
      <c r="O47" s="653"/>
      <c r="P47" s="666"/>
      <c r="Q47" s="654"/>
    </row>
    <row r="48" spans="1:17" ht="14.4" customHeight="1" x14ac:dyDescent="0.3">
      <c r="A48" s="649" t="s">
        <v>6442</v>
      </c>
      <c r="B48" s="650" t="s">
        <v>6341</v>
      </c>
      <c r="C48" s="650" t="s">
        <v>6294</v>
      </c>
      <c r="D48" s="650" t="s">
        <v>6400</v>
      </c>
      <c r="E48" s="650" t="s">
        <v>6401</v>
      </c>
      <c r="F48" s="653">
        <v>12</v>
      </c>
      <c r="G48" s="653">
        <v>5940</v>
      </c>
      <c r="H48" s="653">
        <v>1</v>
      </c>
      <c r="I48" s="653">
        <v>495</v>
      </c>
      <c r="J48" s="653">
        <v>17</v>
      </c>
      <c r="K48" s="653">
        <v>8449</v>
      </c>
      <c r="L48" s="653">
        <v>1.4223905723905723</v>
      </c>
      <c r="M48" s="653">
        <v>497</v>
      </c>
      <c r="N48" s="653">
        <v>4</v>
      </c>
      <c r="O48" s="653">
        <v>2000</v>
      </c>
      <c r="P48" s="666">
        <v>0.33670033670033672</v>
      </c>
      <c r="Q48" s="654">
        <v>500</v>
      </c>
    </row>
    <row r="49" spans="1:17" ht="14.4" customHeight="1" x14ac:dyDescent="0.3">
      <c r="A49" s="649" t="s">
        <v>6442</v>
      </c>
      <c r="B49" s="650" t="s">
        <v>6341</v>
      </c>
      <c r="C49" s="650" t="s">
        <v>6294</v>
      </c>
      <c r="D49" s="650" t="s">
        <v>6404</v>
      </c>
      <c r="E49" s="650" t="s">
        <v>6405</v>
      </c>
      <c r="F49" s="653">
        <v>13</v>
      </c>
      <c r="G49" s="653">
        <v>24505</v>
      </c>
      <c r="H49" s="653">
        <v>1</v>
      </c>
      <c r="I49" s="653">
        <v>1885</v>
      </c>
      <c r="J49" s="653">
        <v>18</v>
      </c>
      <c r="K49" s="653">
        <v>33984</v>
      </c>
      <c r="L49" s="653">
        <v>1.3868190165272394</v>
      </c>
      <c r="M49" s="653">
        <v>1888</v>
      </c>
      <c r="N49" s="653">
        <v>8</v>
      </c>
      <c r="O49" s="653">
        <v>15134</v>
      </c>
      <c r="P49" s="666">
        <v>0.61758824729647011</v>
      </c>
      <c r="Q49" s="654">
        <v>1891.75</v>
      </c>
    </row>
    <row r="50" spans="1:17" ht="14.4" customHeight="1" x14ac:dyDescent="0.3">
      <c r="A50" s="649" t="s">
        <v>6442</v>
      </c>
      <c r="B50" s="650" t="s">
        <v>6341</v>
      </c>
      <c r="C50" s="650" t="s">
        <v>6294</v>
      </c>
      <c r="D50" s="650" t="s">
        <v>6406</v>
      </c>
      <c r="E50" s="650" t="s">
        <v>6407</v>
      </c>
      <c r="F50" s="653"/>
      <c r="G50" s="653"/>
      <c r="H50" s="653"/>
      <c r="I50" s="653"/>
      <c r="J50" s="653">
        <v>2</v>
      </c>
      <c r="K50" s="653">
        <v>704</v>
      </c>
      <c r="L50" s="653"/>
      <c r="M50" s="653">
        <v>352</v>
      </c>
      <c r="N50" s="653"/>
      <c r="O50" s="653"/>
      <c r="P50" s="666"/>
      <c r="Q50" s="654"/>
    </row>
    <row r="51" spans="1:17" ht="14.4" customHeight="1" x14ac:dyDescent="0.3">
      <c r="A51" s="649" t="s">
        <v>6443</v>
      </c>
      <c r="B51" s="650" t="s">
        <v>6023</v>
      </c>
      <c r="C51" s="650" t="s">
        <v>1467</v>
      </c>
      <c r="D51" s="650" t="s">
        <v>6107</v>
      </c>
      <c r="E51" s="650" t="s">
        <v>6108</v>
      </c>
      <c r="F51" s="653">
        <v>1</v>
      </c>
      <c r="G51" s="653">
        <v>3960.74</v>
      </c>
      <c r="H51" s="653">
        <v>1</v>
      </c>
      <c r="I51" s="653">
        <v>3960.74</v>
      </c>
      <c r="J51" s="653"/>
      <c r="K51" s="653"/>
      <c r="L51" s="653"/>
      <c r="M51" s="653"/>
      <c r="N51" s="653"/>
      <c r="O51" s="653"/>
      <c r="P51" s="666"/>
      <c r="Q51" s="654"/>
    </row>
    <row r="52" spans="1:17" ht="14.4" customHeight="1" x14ac:dyDescent="0.3">
      <c r="A52" s="649" t="s">
        <v>6443</v>
      </c>
      <c r="B52" s="650" t="s">
        <v>6023</v>
      </c>
      <c r="C52" s="650" t="s">
        <v>6294</v>
      </c>
      <c r="D52" s="650" t="s">
        <v>6295</v>
      </c>
      <c r="E52" s="650" t="s">
        <v>6296</v>
      </c>
      <c r="F52" s="653">
        <v>1</v>
      </c>
      <c r="G52" s="653">
        <v>276</v>
      </c>
      <c r="H52" s="653">
        <v>1</v>
      </c>
      <c r="I52" s="653">
        <v>276</v>
      </c>
      <c r="J52" s="653"/>
      <c r="K52" s="653"/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6443</v>
      </c>
      <c r="B53" s="650" t="s">
        <v>6023</v>
      </c>
      <c r="C53" s="650" t="s">
        <v>6294</v>
      </c>
      <c r="D53" s="650" t="s">
        <v>6301</v>
      </c>
      <c r="E53" s="650" t="s">
        <v>6302</v>
      </c>
      <c r="F53" s="653">
        <v>38</v>
      </c>
      <c r="G53" s="653">
        <v>1292</v>
      </c>
      <c r="H53" s="653">
        <v>1</v>
      </c>
      <c r="I53" s="653">
        <v>34</v>
      </c>
      <c r="J53" s="653">
        <v>23</v>
      </c>
      <c r="K53" s="653">
        <v>782</v>
      </c>
      <c r="L53" s="653">
        <v>0.60526315789473684</v>
      </c>
      <c r="M53" s="653">
        <v>34</v>
      </c>
      <c r="N53" s="653">
        <v>28</v>
      </c>
      <c r="O53" s="653">
        <v>959</v>
      </c>
      <c r="P53" s="666">
        <v>0.74226006191950467</v>
      </c>
      <c r="Q53" s="654">
        <v>34.25</v>
      </c>
    </row>
    <row r="54" spans="1:17" ht="14.4" customHeight="1" x14ac:dyDescent="0.3">
      <c r="A54" s="649" t="s">
        <v>6443</v>
      </c>
      <c r="B54" s="650" t="s">
        <v>6023</v>
      </c>
      <c r="C54" s="650" t="s">
        <v>6294</v>
      </c>
      <c r="D54" s="650" t="s">
        <v>6305</v>
      </c>
      <c r="E54" s="650" t="s">
        <v>6306</v>
      </c>
      <c r="F54" s="653"/>
      <c r="G54" s="653"/>
      <c r="H54" s="653"/>
      <c r="I54" s="653"/>
      <c r="J54" s="653">
        <v>1</v>
      </c>
      <c r="K54" s="653">
        <v>163</v>
      </c>
      <c r="L54" s="653"/>
      <c r="M54" s="653">
        <v>163</v>
      </c>
      <c r="N54" s="653"/>
      <c r="O54" s="653"/>
      <c r="P54" s="666"/>
      <c r="Q54" s="654"/>
    </row>
    <row r="55" spans="1:17" ht="14.4" customHeight="1" x14ac:dyDescent="0.3">
      <c r="A55" s="649" t="s">
        <v>6443</v>
      </c>
      <c r="B55" s="650" t="s">
        <v>6023</v>
      </c>
      <c r="C55" s="650" t="s">
        <v>6294</v>
      </c>
      <c r="D55" s="650" t="s">
        <v>6313</v>
      </c>
      <c r="E55" s="650" t="s">
        <v>6314</v>
      </c>
      <c r="F55" s="653">
        <v>1</v>
      </c>
      <c r="G55" s="653">
        <v>103</v>
      </c>
      <c r="H55" s="653">
        <v>1</v>
      </c>
      <c r="I55" s="653">
        <v>103</v>
      </c>
      <c r="J55" s="653"/>
      <c r="K55" s="653"/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6443</v>
      </c>
      <c r="B56" s="650" t="s">
        <v>6023</v>
      </c>
      <c r="C56" s="650" t="s">
        <v>6294</v>
      </c>
      <c r="D56" s="650" t="s">
        <v>6315</v>
      </c>
      <c r="E56" s="650" t="s">
        <v>6316</v>
      </c>
      <c r="F56" s="653">
        <v>1</v>
      </c>
      <c r="G56" s="653">
        <v>0</v>
      </c>
      <c r="H56" s="653"/>
      <c r="I56" s="653">
        <v>0</v>
      </c>
      <c r="J56" s="653">
        <v>1</v>
      </c>
      <c r="K56" s="653">
        <v>0</v>
      </c>
      <c r="L56" s="653"/>
      <c r="M56" s="653">
        <v>0</v>
      </c>
      <c r="N56" s="653">
        <v>1</v>
      </c>
      <c r="O56" s="653">
        <v>0</v>
      </c>
      <c r="P56" s="666"/>
      <c r="Q56" s="654">
        <v>0</v>
      </c>
    </row>
    <row r="57" spans="1:17" ht="14.4" customHeight="1" x14ac:dyDescent="0.3">
      <c r="A57" s="649" t="s">
        <v>6443</v>
      </c>
      <c r="B57" s="650" t="s">
        <v>6023</v>
      </c>
      <c r="C57" s="650" t="s">
        <v>6294</v>
      </c>
      <c r="D57" s="650" t="s">
        <v>6329</v>
      </c>
      <c r="E57" s="650" t="s">
        <v>6330</v>
      </c>
      <c r="F57" s="653"/>
      <c r="G57" s="653"/>
      <c r="H57" s="653"/>
      <c r="I57" s="653"/>
      <c r="J57" s="653"/>
      <c r="K57" s="653"/>
      <c r="L57" s="653"/>
      <c r="M57" s="653"/>
      <c r="N57" s="653">
        <v>3</v>
      </c>
      <c r="O57" s="653">
        <v>984</v>
      </c>
      <c r="P57" s="666"/>
      <c r="Q57" s="654">
        <v>328</v>
      </c>
    </row>
    <row r="58" spans="1:17" ht="14.4" customHeight="1" x14ac:dyDescent="0.3">
      <c r="A58" s="649" t="s">
        <v>6443</v>
      </c>
      <c r="B58" s="650" t="s">
        <v>6023</v>
      </c>
      <c r="C58" s="650" t="s">
        <v>6294</v>
      </c>
      <c r="D58" s="650" t="s">
        <v>6333</v>
      </c>
      <c r="E58" s="650" t="s">
        <v>6334</v>
      </c>
      <c r="F58" s="653">
        <v>2</v>
      </c>
      <c r="G58" s="653">
        <v>1288</v>
      </c>
      <c r="H58" s="653">
        <v>1</v>
      </c>
      <c r="I58" s="653">
        <v>644</v>
      </c>
      <c r="J58" s="653">
        <v>5</v>
      </c>
      <c r="K58" s="653">
        <v>3225</v>
      </c>
      <c r="L58" s="653">
        <v>2.5038819875776399</v>
      </c>
      <c r="M58" s="653">
        <v>645</v>
      </c>
      <c r="N58" s="653">
        <v>4</v>
      </c>
      <c r="O58" s="653">
        <v>2586</v>
      </c>
      <c r="P58" s="666">
        <v>2.0077639751552794</v>
      </c>
      <c r="Q58" s="654">
        <v>646.5</v>
      </c>
    </row>
    <row r="59" spans="1:17" ht="14.4" customHeight="1" x14ac:dyDescent="0.3">
      <c r="A59" s="649" t="s">
        <v>6443</v>
      </c>
      <c r="B59" s="650" t="s">
        <v>6023</v>
      </c>
      <c r="C59" s="650" t="s">
        <v>6294</v>
      </c>
      <c r="D59" s="650" t="s">
        <v>6337</v>
      </c>
      <c r="E59" s="650" t="s">
        <v>6338</v>
      </c>
      <c r="F59" s="653">
        <v>28</v>
      </c>
      <c r="G59" s="653">
        <v>3136</v>
      </c>
      <c r="H59" s="653">
        <v>1</v>
      </c>
      <c r="I59" s="653">
        <v>112</v>
      </c>
      <c r="J59" s="653">
        <v>19</v>
      </c>
      <c r="K59" s="653">
        <v>2128</v>
      </c>
      <c r="L59" s="653">
        <v>0.6785714285714286</v>
      </c>
      <c r="M59" s="653">
        <v>112</v>
      </c>
      <c r="N59" s="653">
        <v>30</v>
      </c>
      <c r="O59" s="653">
        <v>3398</v>
      </c>
      <c r="P59" s="666">
        <v>1.083545918367347</v>
      </c>
      <c r="Q59" s="654">
        <v>113.26666666666667</v>
      </c>
    </row>
    <row r="60" spans="1:17" ht="14.4" customHeight="1" x14ac:dyDescent="0.3">
      <c r="A60" s="649" t="s">
        <v>6443</v>
      </c>
      <c r="B60" s="650" t="s">
        <v>6341</v>
      </c>
      <c r="C60" s="650" t="s">
        <v>6282</v>
      </c>
      <c r="D60" s="650" t="s">
        <v>6367</v>
      </c>
      <c r="E60" s="650" t="s">
        <v>6368</v>
      </c>
      <c r="F60" s="653">
        <v>1</v>
      </c>
      <c r="G60" s="653">
        <v>710.6</v>
      </c>
      <c r="H60" s="653">
        <v>1</v>
      </c>
      <c r="I60" s="653">
        <v>710.6</v>
      </c>
      <c r="J60" s="653"/>
      <c r="K60" s="653"/>
      <c r="L60" s="653"/>
      <c r="M60" s="653"/>
      <c r="N60" s="653"/>
      <c r="O60" s="653"/>
      <c r="P60" s="666"/>
      <c r="Q60" s="654"/>
    </row>
    <row r="61" spans="1:17" ht="14.4" customHeight="1" x14ac:dyDescent="0.3">
      <c r="A61" s="649" t="s">
        <v>6443</v>
      </c>
      <c r="B61" s="650" t="s">
        <v>6341</v>
      </c>
      <c r="C61" s="650" t="s">
        <v>6282</v>
      </c>
      <c r="D61" s="650" t="s">
        <v>6371</v>
      </c>
      <c r="E61" s="650" t="s">
        <v>6372</v>
      </c>
      <c r="F61" s="653"/>
      <c r="G61" s="653"/>
      <c r="H61" s="653"/>
      <c r="I61" s="653"/>
      <c r="J61" s="653"/>
      <c r="K61" s="653"/>
      <c r="L61" s="653"/>
      <c r="M61" s="653"/>
      <c r="N61" s="653">
        <v>1</v>
      </c>
      <c r="O61" s="653">
        <v>2011.4</v>
      </c>
      <c r="P61" s="666"/>
      <c r="Q61" s="654">
        <v>2011.4</v>
      </c>
    </row>
    <row r="62" spans="1:17" ht="14.4" customHeight="1" x14ac:dyDescent="0.3">
      <c r="A62" s="649" t="s">
        <v>6443</v>
      </c>
      <c r="B62" s="650" t="s">
        <v>6341</v>
      </c>
      <c r="C62" s="650" t="s">
        <v>6294</v>
      </c>
      <c r="D62" s="650" t="s">
        <v>6301</v>
      </c>
      <c r="E62" s="650" t="s">
        <v>6302</v>
      </c>
      <c r="F62" s="653">
        <v>73</v>
      </c>
      <c r="G62" s="653">
        <v>2482</v>
      </c>
      <c r="H62" s="653">
        <v>1</v>
      </c>
      <c r="I62" s="653">
        <v>34</v>
      </c>
      <c r="J62" s="653">
        <v>78</v>
      </c>
      <c r="K62" s="653">
        <v>2652</v>
      </c>
      <c r="L62" s="653">
        <v>1.0684931506849316</v>
      </c>
      <c r="M62" s="653">
        <v>34</v>
      </c>
      <c r="N62" s="653">
        <v>94</v>
      </c>
      <c r="O62" s="653">
        <v>3244</v>
      </c>
      <c r="P62" s="666">
        <v>1.3070104754230458</v>
      </c>
      <c r="Q62" s="654">
        <v>34.51063829787234</v>
      </c>
    </row>
    <row r="63" spans="1:17" ht="14.4" customHeight="1" x14ac:dyDescent="0.3">
      <c r="A63" s="649" t="s">
        <v>6443</v>
      </c>
      <c r="B63" s="650" t="s">
        <v>6341</v>
      </c>
      <c r="C63" s="650" t="s">
        <v>6294</v>
      </c>
      <c r="D63" s="650" t="s">
        <v>6307</v>
      </c>
      <c r="E63" s="650" t="s">
        <v>6308</v>
      </c>
      <c r="F63" s="653">
        <v>1</v>
      </c>
      <c r="G63" s="653">
        <v>162</v>
      </c>
      <c r="H63" s="653">
        <v>1</v>
      </c>
      <c r="I63" s="653">
        <v>162</v>
      </c>
      <c r="J63" s="653">
        <v>4</v>
      </c>
      <c r="K63" s="653">
        <v>652</v>
      </c>
      <c r="L63" s="653">
        <v>4.0246913580246915</v>
      </c>
      <c r="M63" s="653">
        <v>163</v>
      </c>
      <c r="N63" s="653">
        <v>4</v>
      </c>
      <c r="O63" s="653">
        <v>654</v>
      </c>
      <c r="P63" s="666">
        <v>4.0370370370370372</v>
      </c>
      <c r="Q63" s="654">
        <v>163.5</v>
      </c>
    </row>
    <row r="64" spans="1:17" ht="14.4" customHeight="1" x14ac:dyDescent="0.3">
      <c r="A64" s="649" t="s">
        <v>6443</v>
      </c>
      <c r="B64" s="650" t="s">
        <v>6341</v>
      </c>
      <c r="C64" s="650" t="s">
        <v>6294</v>
      </c>
      <c r="D64" s="650" t="s">
        <v>6390</v>
      </c>
      <c r="E64" s="650" t="s">
        <v>6391</v>
      </c>
      <c r="F64" s="653">
        <v>1</v>
      </c>
      <c r="G64" s="653">
        <v>668</v>
      </c>
      <c r="H64" s="653">
        <v>1</v>
      </c>
      <c r="I64" s="653">
        <v>668</v>
      </c>
      <c r="J64" s="653"/>
      <c r="K64" s="653"/>
      <c r="L64" s="653"/>
      <c r="M64" s="653"/>
      <c r="N64" s="653">
        <v>1</v>
      </c>
      <c r="O64" s="653">
        <v>685</v>
      </c>
      <c r="P64" s="666">
        <v>1.0254491017964071</v>
      </c>
      <c r="Q64" s="654">
        <v>685</v>
      </c>
    </row>
    <row r="65" spans="1:17" ht="14.4" customHeight="1" x14ac:dyDescent="0.3">
      <c r="A65" s="649" t="s">
        <v>6443</v>
      </c>
      <c r="B65" s="650" t="s">
        <v>6341</v>
      </c>
      <c r="C65" s="650" t="s">
        <v>6294</v>
      </c>
      <c r="D65" s="650" t="s">
        <v>6392</v>
      </c>
      <c r="E65" s="650" t="s">
        <v>6393</v>
      </c>
      <c r="F65" s="653"/>
      <c r="G65" s="653"/>
      <c r="H65" s="653"/>
      <c r="I65" s="653"/>
      <c r="J65" s="653"/>
      <c r="K65" s="653"/>
      <c r="L65" s="653"/>
      <c r="M65" s="653"/>
      <c r="N65" s="653">
        <v>10</v>
      </c>
      <c r="O65" s="653">
        <v>8700</v>
      </c>
      <c r="P65" s="666"/>
      <c r="Q65" s="654">
        <v>870</v>
      </c>
    </row>
    <row r="66" spans="1:17" ht="14.4" customHeight="1" x14ac:dyDescent="0.3">
      <c r="A66" s="649" t="s">
        <v>6443</v>
      </c>
      <c r="B66" s="650" t="s">
        <v>6341</v>
      </c>
      <c r="C66" s="650" t="s">
        <v>6294</v>
      </c>
      <c r="D66" s="650" t="s">
        <v>6396</v>
      </c>
      <c r="E66" s="650" t="s">
        <v>6397</v>
      </c>
      <c r="F66" s="653">
        <v>26</v>
      </c>
      <c r="G66" s="653">
        <v>8476</v>
      </c>
      <c r="H66" s="653">
        <v>1</v>
      </c>
      <c r="I66" s="653">
        <v>326</v>
      </c>
      <c r="J66" s="653">
        <v>4</v>
      </c>
      <c r="K66" s="653">
        <v>1308</v>
      </c>
      <c r="L66" s="653">
        <v>0.15431807456347332</v>
      </c>
      <c r="M66" s="653">
        <v>327</v>
      </c>
      <c r="N66" s="653">
        <v>10</v>
      </c>
      <c r="O66" s="653">
        <v>3285</v>
      </c>
      <c r="P66" s="666">
        <v>0.3875648890986314</v>
      </c>
      <c r="Q66" s="654">
        <v>328.5</v>
      </c>
    </row>
    <row r="67" spans="1:17" ht="14.4" customHeight="1" x14ac:dyDescent="0.3">
      <c r="A67" s="649" t="s">
        <v>6443</v>
      </c>
      <c r="B67" s="650" t="s">
        <v>6341</v>
      </c>
      <c r="C67" s="650" t="s">
        <v>6294</v>
      </c>
      <c r="D67" s="650" t="s">
        <v>6400</v>
      </c>
      <c r="E67" s="650" t="s">
        <v>6401</v>
      </c>
      <c r="F67" s="653">
        <v>1</v>
      </c>
      <c r="G67" s="653">
        <v>495</v>
      </c>
      <c r="H67" s="653">
        <v>1</v>
      </c>
      <c r="I67" s="653">
        <v>495</v>
      </c>
      <c r="J67" s="653"/>
      <c r="K67" s="653"/>
      <c r="L67" s="653"/>
      <c r="M67" s="653"/>
      <c r="N67" s="653"/>
      <c r="O67" s="653"/>
      <c r="P67" s="666"/>
      <c r="Q67" s="654"/>
    </row>
    <row r="68" spans="1:17" ht="14.4" customHeight="1" x14ac:dyDescent="0.3">
      <c r="A68" s="649" t="s">
        <v>6443</v>
      </c>
      <c r="B68" s="650" t="s">
        <v>6341</v>
      </c>
      <c r="C68" s="650" t="s">
        <v>6294</v>
      </c>
      <c r="D68" s="650" t="s">
        <v>6337</v>
      </c>
      <c r="E68" s="650" t="s">
        <v>6338</v>
      </c>
      <c r="F68" s="653">
        <v>3</v>
      </c>
      <c r="G68" s="653">
        <v>336</v>
      </c>
      <c r="H68" s="653">
        <v>1</v>
      </c>
      <c r="I68" s="653">
        <v>112</v>
      </c>
      <c r="J68" s="653"/>
      <c r="K68" s="653"/>
      <c r="L68" s="653"/>
      <c r="M68" s="653"/>
      <c r="N68" s="653">
        <v>7</v>
      </c>
      <c r="O68" s="653">
        <v>792</v>
      </c>
      <c r="P68" s="666">
        <v>2.3571428571428572</v>
      </c>
      <c r="Q68" s="654">
        <v>113.14285714285714</v>
      </c>
    </row>
    <row r="69" spans="1:17" ht="14.4" customHeight="1" x14ac:dyDescent="0.3">
      <c r="A69" s="649" t="s">
        <v>6443</v>
      </c>
      <c r="B69" s="650" t="s">
        <v>6341</v>
      </c>
      <c r="C69" s="650" t="s">
        <v>6294</v>
      </c>
      <c r="D69" s="650" t="s">
        <v>6404</v>
      </c>
      <c r="E69" s="650" t="s">
        <v>6405</v>
      </c>
      <c r="F69" s="653"/>
      <c r="G69" s="653"/>
      <c r="H69" s="653"/>
      <c r="I69" s="653"/>
      <c r="J69" s="653"/>
      <c r="K69" s="653"/>
      <c r="L69" s="653"/>
      <c r="M69" s="653"/>
      <c r="N69" s="653">
        <v>3</v>
      </c>
      <c r="O69" s="653">
        <v>5676</v>
      </c>
      <c r="P69" s="666"/>
      <c r="Q69" s="654">
        <v>1892</v>
      </c>
    </row>
    <row r="70" spans="1:17" ht="14.4" customHeight="1" x14ac:dyDescent="0.3">
      <c r="A70" s="649" t="s">
        <v>6444</v>
      </c>
      <c r="B70" s="650" t="s">
        <v>6023</v>
      </c>
      <c r="C70" s="650" t="s">
        <v>6294</v>
      </c>
      <c r="D70" s="650" t="s">
        <v>6301</v>
      </c>
      <c r="E70" s="650" t="s">
        <v>6302</v>
      </c>
      <c r="F70" s="653">
        <v>1</v>
      </c>
      <c r="G70" s="653">
        <v>34</v>
      </c>
      <c r="H70" s="653">
        <v>1</v>
      </c>
      <c r="I70" s="653">
        <v>34</v>
      </c>
      <c r="J70" s="653"/>
      <c r="K70" s="653"/>
      <c r="L70" s="653"/>
      <c r="M70" s="653"/>
      <c r="N70" s="653"/>
      <c r="O70" s="653"/>
      <c r="P70" s="666"/>
      <c r="Q70" s="654"/>
    </row>
    <row r="71" spans="1:17" ht="14.4" customHeight="1" x14ac:dyDescent="0.3">
      <c r="A71" s="649" t="s">
        <v>6444</v>
      </c>
      <c r="B71" s="650" t="s">
        <v>6023</v>
      </c>
      <c r="C71" s="650" t="s">
        <v>6294</v>
      </c>
      <c r="D71" s="650" t="s">
        <v>6337</v>
      </c>
      <c r="E71" s="650" t="s">
        <v>6338</v>
      </c>
      <c r="F71" s="653">
        <v>1</v>
      </c>
      <c r="G71" s="653">
        <v>112</v>
      </c>
      <c r="H71" s="653">
        <v>1</v>
      </c>
      <c r="I71" s="653">
        <v>112</v>
      </c>
      <c r="J71" s="653"/>
      <c r="K71" s="653"/>
      <c r="L71" s="653"/>
      <c r="M71" s="653"/>
      <c r="N71" s="653"/>
      <c r="O71" s="653"/>
      <c r="P71" s="666"/>
      <c r="Q71" s="654"/>
    </row>
    <row r="72" spans="1:17" ht="14.4" customHeight="1" x14ac:dyDescent="0.3">
      <c r="A72" s="649" t="s">
        <v>6444</v>
      </c>
      <c r="B72" s="650" t="s">
        <v>6341</v>
      </c>
      <c r="C72" s="650" t="s">
        <v>6294</v>
      </c>
      <c r="D72" s="650" t="s">
        <v>6301</v>
      </c>
      <c r="E72" s="650" t="s">
        <v>6302</v>
      </c>
      <c r="F72" s="653"/>
      <c r="G72" s="653"/>
      <c r="H72" s="653"/>
      <c r="I72" s="653"/>
      <c r="J72" s="653">
        <v>1</v>
      </c>
      <c r="K72" s="653">
        <v>34</v>
      </c>
      <c r="L72" s="653"/>
      <c r="M72" s="653">
        <v>34</v>
      </c>
      <c r="N72" s="653"/>
      <c r="O72" s="653"/>
      <c r="P72" s="666"/>
      <c r="Q72" s="654"/>
    </row>
    <row r="73" spans="1:17" ht="14.4" customHeight="1" x14ac:dyDescent="0.3">
      <c r="A73" s="649" t="s">
        <v>6445</v>
      </c>
      <c r="B73" s="650" t="s">
        <v>6023</v>
      </c>
      <c r="C73" s="650" t="s">
        <v>6294</v>
      </c>
      <c r="D73" s="650" t="s">
        <v>6305</v>
      </c>
      <c r="E73" s="650" t="s">
        <v>6306</v>
      </c>
      <c r="F73" s="653">
        <v>1</v>
      </c>
      <c r="G73" s="653">
        <v>163</v>
      </c>
      <c r="H73" s="653">
        <v>1</v>
      </c>
      <c r="I73" s="653">
        <v>163</v>
      </c>
      <c r="J73" s="653">
        <v>3</v>
      </c>
      <c r="K73" s="653">
        <v>489</v>
      </c>
      <c r="L73" s="653">
        <v>3</v>
      </c>
      <c r="M73" s="653">
        <v>163</v>
      </c>
      <c r="N73" s="653">
        <v>3</v>
      </c>
      <c r="O73" s="653">
        <v>490</v>
      </c>
      <c r="P73" s="666">
        <v>3.0061349693251533</v>
      </c>
      <c r="Q73" s="654">
        <v>163.33333333333334</v>
      </c>
    </row>
    <row r="74" spans="1:17" ht="14.4" customHeight="1" x14ac:dyDescent="0.3">
      <c r="A74" s="649" t="s">
        <v>6445</v>
      </c>
      <c r="B74" s="650" t="s">
        <v>6341</v>
      </c>
      <c r="C74" s="650" t="s">
        <v>6294</v>
      </c>
      <c r="D74" s="650" t="s">
        <v>6301</v>
      </c>
      <c r="E74" s="650" t="s">
        <v>6302</v>
      </c>
      <c r="F74" s="653"/>
      <c r="G74" s="653"/>
      <c r="H74" s="653"/>
      <c r="I74" s="653"/>
      <c r="J74" s="653">
        <v>1</v>
      </c>
      <c r="K74" s="653">
        <v>34</v>
      </c>
      <c r="L74" s="653"/>
      <c r="M74" s="653">
        <v>34</v>
      </c>
      <c r="N74" s="653"/>
      <c r="O74" s="653"/>
      <c r="P74" s="666"/>
      <c r="Q74" s="654"/>
    </row>
    <row r="75" spans="1:17" ht="14.4" customHeight="1" x14ac:dyDescent="0.3">
      <c r="A75" s="649" t="s">
        <v>6445</v>
      </c>
      <c r="B75" s="650" t="s">
        <v>6341</v>
      </c>
      <c r="C75" s="650" t="s">
        <v>6294</v>
      </c>
      <c r="D75" s="650" t="s">
        <v>6307</v>
      </c>
      <c r="E75" s="650" t="s">
        <v>6308</v>
      </c>
      <c r="F75" s="653">
        <v>1</v>
      </c>
      <c r="G75" s="653">
        <v>162</v>
      </c>
      <c r="H75" s="653">
        <v>1</v>
      </c>
      <c r="I75" s="653">
        <v>162</v>
      </c>
      <c r="J75" s="653"/>
      <c r="K75" s="653"/>
      <c r="L75" s="653"/>
      <c r="M75" s="653"/>
      <c r="N75" s="653"/>
      <c r="O75" s="653"/>
      <c r="P75" s="666"/>
      <c r="Q75" s="654"/>
    </row>
    <row r="76" spans="1:17" ht="14.4" customHeight="1" x14ac:dyDescent="0.3">
      <c r="A76" s="649" t="s">
        <v>6445</v>
      </c>
      <c r="B76" s="650" t="s">
        <v>6341</v>
      </c>
      <c r="C76" s="650" t="s">
        <v>6294</v>
      </c>
      <c r="D76" s="650" t="s">
        <v>6378</v>
      </c>
      <c r="E76" s="650" t="s">
        <v>6379</v>
      </c>
      <c r="F76" s="653"/>
      <c r="G76" s="653"/>
      <c r="H76" s="653"/>
      <c r="I76" s="653"/>
      <c r="J76" s="653"/>
      <c r="K76" s="653"/>
      <c r="L76" s="653"/>
      <c r="M76" s="653"/>
      <c r="N76" s="653">
        <v>2</v>
      </c>
      <c r="O76" s="653">
        <v>1414</v>
      </c>
      <c r="P76" s="666"/>
      <c r="Q76" s="654">
        <v>707</v>
      </c>
    </row>
    <row r="77" spans="1:17" ht="14.4" customHeight="1" x14ac:dyDescent="0.3">
      <c r="A77" s="649" t="s">
        <v>6446</v>
      </c>
      <c r="B77" s="650" t="s">
        <v>6023</v>
      </c>
      <c r="C77" s="650" t="s">
        <v>6294</v>
      </c>
      <c r="D77" s="650" t="s">
        <v>6337</v>
      </c>
      <c r="E77" s="650" t="s">
        <v>6338</v>
      </c>
      <c r="F77" s="653">
        <v>1</v>
      </c>
      <c r="G77" s="653">
        <v>112</v>
      </c>
      <c r="H77" s="653">
        <v>1</v>
      </c>
      <c r="I77" s="653">
        <v>112</v>
      </c>
      <c r="J77" s="653">
        <v>1</v>
      </c>
      <c r="K77" s="653">
        <v>112</v>
      </c>
      <c r="L77" s="653">
        <v>1</v>
      </c>
      <c r="M77" s="653">
        <v>112</v>
      </c>
      <c r="N77" s="653">
        <v>1</v>
      </c>
      <c r="O77" s="653">
        <v>112</v>
      </c>
      <c r="P77" s="666">
        <v>1</v>
      </c>
      <c r="Q77" s="654">
        <v>112</v>
      </c>
    </row>
    <row r="78" spans="1:17" ht="14.4" customHeight="1" x14ac:dyDescent="0.3">
      <c r="A78" s="649" t="s">
        <v>6446</v>
      </c>
      <c r="B78" s="650" t="s">
        <v>6341</v>
      </c>
      <c r="C78" s="650" t="s">
        <v>6294</v>
      </c>
      <c r="D78" s="650" t="s">
        <v>6337</v>
      </c>
      <c r="E78" s="650" t="s">
        <v>6338</v>
      </c>
      <c r="F78" s="653"/>
      <c r="G78" s="653"/>
      <c r="H78" s="653"/>
      <c r="I78" s="653"/>
      <c r="J78" s="653"/>
      <c r="K78" s="653"/>
      <c r="L78" s="653"/>
      <c r="M78" s="653"/>
      <c r="N78" s="653">
        <v>1</v>
      </c>
      <c r="O78" s="653">
        <v>112</v>
      </c>
      <c r="P78" s="666"/>
      <c r="Q78" s="654">
        <v>112</v>
      </c>
    </row>
    <row r="79" spans="1:17" ht="14.4" customHeight="1" x14ac:dyDescent="0.3">
      <c r="A79" s="649" t="s">
        <v>6447</v>
      </c>
      <c r="B79" s="650" t="s">
        <v>6023</v>
      </c>
      <c r="C79" s="650" t="s">
        <v>6294</v>
      </c>
      <c r="D79" s="650" t="s">
        <v>6301</v>
      </c>
      <c r="E79" s="650" t="s">
        <v>6302</v>
      </c>
      <c r="F79" s="653">
        <v>1</v>
      </c>
      <c r="G79" s="653">
        <v>34</v>
      </c>
      <c r="H79" s="653">
        <v>1</v>
      </c>
      <c r="I79" s="653">
        <v>34</v>
      </c>
      <c r="J79" s="653">
        <v>2</v>
      </c>
      <c r="K79" s="653">
        <v>68</v>
      </c>
      <c r="L79" s="653">
        <v>2</v>
      </c>
      <c r="M79" s="653">
        <v>34</v>
      </c>
      <c r="N79" s="653">
        <v>2</v>
      </c>
      <c r="O79" s="653">
        <v>69</v>
      </c>
      <c r="P79" s="666">
        <v>2.0294117647058822</v>
      </c>
      <c r="Q79" s="654">
        <v>34.5</v>
      </c>
    </row>
    <row r="80" spans="1:17" ht="14.4" customHeight="1" x14ac:dyDescent="0.3">
      <c r="A80" s="649" t="s">
        <v>6447</v>
      </c>
      <c r="B80" s="650" t="s">
        <v>6023</v>
      </c>
      <c r="C80" s="650" t="s">
        <v>6294</v>
      </c>
      <c r="D80" s="650" t="s">
        <v>6337</v>
      </c>
      <c r="E80" s="650" t="s">
        <v>6338</v>
      </c>
      <c r="F80" s="653">
        <v>1</v>
      </c>
      <c r="G80" s="653">
        <v>112</v>
      </c>
      <c r="H80" s="653">
        <v>1</v>
      </c>
      <c r="I80" s="653">
        <v>112</v>
      </c>
      <c r="J80" s="653"/>
      <c r="K80" s="653"/>
      <c r="L80" s="653"/>
      <c r="M80" s="653"/>
      <c r="N80" s="653">
        <v>3</v>
      </c>
      <c r="O80" s="653">
        <v>338</v>
      </c>
      <c r="P80" s="666">
        <v>3.0178571428571428</v>
      </c>
      <c r="Q80" s="654">
        <v>112.66666666666667</v>
      </c>
    </row>
    <row r="81" spans="1:17" ht="14.4" customHeight="1" x14ac:dyDescent="0.3">
      <c r="A81" s="649" t="s">
        <v>6447</v>
      </c>
      <c r="B81" s="650" t="s">
        <v>6341</v>
      </c>
      <c r="C81" s="650" t="s">
        <v>6294</v>
      </c>
      <c r="D81" s="650" t="s">
        <v>6301</v>
      </c>
      <c r="E81" s="650" t="s">
        <v>6302</v>
      </c>
      <c r="F81" s="653">
        <v>4</v>
      </c>
      <c r="G81" s="653">
        <v>136</v>
      </c>
      <c r="H81" s="653">
        <v>1</v>
      </c>
      <c r="I81" s="653">
        <v>34</v>
      </c>
      <c r="J81" s="653">
        <v>2</v>
      </c>
      <c r="K81" s="653">
        <v>68</v>
      </c>
      <c r="L81" s="653">
        <v>0.5</v>
      </c>
      <c r="M81" s="653">
        <v>34</v>
      </c>
      <c r="N81" s="653"/>
      <c r="O81" s="653"/>
      <c r="P81" s="666"/>
      <c r="Q81" s="654"/>
    </row>
    <row r="82" spans="1:17" ht="14.4" customHeight="1" x14ac:dyDescent="0.3">
      <c r="A82" s="649" t="s">
        <v>6447</v>
      </c>
      <c r="B82" s="650" t="s">
        <v>6341</v>
      </c>
      <c r="C82" s="650" t="s">
        <v>6294</v>
      </c>
      <c r="D82" s="650" t="s">
        <v>6307</v>
      </c>
      <c r="E82" s="650" t="s">
        <v>6308</v>
      </c>
      <c r="F82" s="653"/>
      <c r="G82" s="653"/>
      <c r="H82" s="653"/>
      <c r="I82" s="653"/>
      <c r="J82" s="653">
        <v>2</v>
      </c>
      <c r="K82" s="653">
        <v>326</v>
      </c>
      <c r="L82" s="653"/>
      <c r="M82" s="653">
        <v>163</v>
      </c>
      <c r="N82" s="653">
        <v>1</v>
      </c>
      <c r="O82" s="653">
        <v>163</v>
      </c>
      <c r="P82" s="666"/>
      <c r="Q82" s="654">
        <v>163</v>
      </c>
    </row>
    <row r="83" spans="1:17" ht="14.4" customHeight="1" x14ac:dyDescent="0.3">
      <c r="A83" s="649" t="s">
        <v>6447</v>
      </c>
      <c r="B83" s="650" t="s">
        <v>6341</v>
      </c>
      <c r="C83" s="650" t="s">
        <v>6294</v>
      </c>
      <c r="D83" s="650" t="s">
        <v>6376</v>
      </c>
      <c r="E83" s="650" t="s">
        <v>6377</v>
      </c>
      <c r="F83" s="653"/>
      <c r="G83" s="653"/>
      <c r="H83" s="653"/>
      <c r="I83" s="653"/>
      <c r="J83" s="653"/>
      <c r="K83" s="653"/>
      <c r="L83" s="653"/>
      <c r="M83" s="653"/>
      <c r="N83" s="653">
        <v>1</v>
      </c>
      <c r="O83" s="653">
        <v>1186</v>
      </c>
      <c r="P83" s="666"/>
      <c r="Q83" s="654">
        <v>1186</v>
      </c>
    </row>
    <row r="84" spans="1:17" ht="14.4" customHeight="1" x14ac:dyDescent="0.3">
      <c r="A84" s="649" t="s">
        <v>6447</v>
      </c>
      <c r="B84" s="650" t="s">
        <v>6341</v>
      </c>
      <c r="C84" s="650" t="s">
        <v>6294</v>
      </c>
      <c r="D84" s="650" t="s">
        <v>6315</v>
      </c>
      <c r="E84" s="650" t="s">
        <v>6316</v>
      </c>
      <c r="F84" s="653"/>
      <c r="G84" s="653"/>
      <c r="H84" s="653"/>
      <c r="I84" s="653"/>
      <c r="J84" s="653"/>
      <c r="K84" s="653"/>
      <c r="L84" s="653"/>
      <c r="M84" s="653"/>
      <c r="N84" s="653">
        <v>1</v>
      </c>
      <c r="O84" s="653">
        <v>0</v>
      </c>
      <c r="P84" s="666"/>
      <c r="Q84" s="654">
        <v>0</v>
      </c>
    </row>
    <row r="85" spans="1:17" ht="14.4" customHeight="1" x14ac:dyDescent="0.3">
      <c r="A85" s="649" t="s">
        <v>6447</v>
      </c>
      <c r="B85" s="650" t="s">
        <v>6341</v>
      </c>
      <c r="C85" s="650" t="s">
        <v>6294</v>
      </c>
      <c r="D85" s="650" t="s">
        <v>6396</v>
      </c>
      <c r="E85" s="650" t="s">
        <v>6397</v>
      </c>
      <c r="F85" s="653">
        <v>1</v>
      </c>
      <c r="G85" s="653">
        <v>326</v>
      </c>
      <c r="H85" s="653">
        <v>1</v>
      </c>
      <c r="I85" s="653">
        <v>326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6447</v>
      </c>
      <c r="B86" s="650" t="s">
        <v>6341</v>
      </c>
      <c r="C86" s="650" t="s">
        <v>6294</v>
      </c>
      <c r="D86" s="650" t="s">
        <v>6337</v>
      </c>
      <c r="E86" s="650" t="s">
        <v>6338</v>
      </c>
      <c r="F86" s="653">
        <v>5</v>
      </c>
      <c r="G86" s="653">
        <v>560</v>
      </c>
      <c r="H86" s="653">
        <v>1</v>
      </c>
      <c r="I86" s="653">
        <v>112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6447</v>
      </c>
      <c r="B87" s="650" t="s">
        <v>6341</v>
      </c>
      <c r="C87" s="650" t="s">
        <v>6294</v>
      </c>
      <c r="D87" s="650" t="s">
        <v>6402</v>
      </c>
      <c r="E87" s="650" t="s">
        <v>6403</v>
      </c>
      <c r="F87" s="653">
        <v>1</v>
      </c>
      <c r="G87" s="653">
        <v>3692</v>
      </c>
      <c r="H87" s="653">
        <v>1</v>
      </c>
      <c r="I87" s="653">
        <v>3692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6447</v>
      </c>
      <c r="B88" s="650" t="s">
        <v>6341</v>
      </c>
      <c r="C88" s="650" t="s">
        <v>6294</v>
      </c>
      <c r="D88" s="650" t="s">
        <v>6404</v>
      </c>
      <c r="E88" s="650" t="s">
        <v>6405</v>
      </c>
      <c r="F88" s="653">
        <v>1</v>
      </c>
      <c r="G88" s="653">
        <v>1885</v>
      </c>
      <c r="H88" s="653">
        <v>1</v>
      </c>
      <c r="I88" s="653">
        <v>1885</v>
      </c>
      <c r="J88" s="653"/>
      <c r="K88" s="653"/>
      <c r="L88" s="653"/>
      <c r="M88" s="653"/>
      <c r="N88" s="653">
        <v>1</v>
      </c>
      <c r="O88" s="653">
        <v>1888</v>
      </c>
      <c r="P88" s="666">
        <v>1.0015915119363394</v>
      </c>
      <c r="Q88" s="654">
        <v>1888</v>
      </c>
    </row>
    <row r="89" spans="1:17" ht="14.4" customHeight="1" x14ac:dyDescent="0.3">
      <c r="A89" s="649" t="s">
        <v>6448</v>
      </c>
      <c r="B89" s="650" t="s">
        <v>6023</v>
      </c>
      <c r="C89" s="650" t="s">
        <v>6294</v>
      </c>
      <c r="D89" s="650" t="s">
        <v>6333</v>
      </c>
      <c r="E89" s="650" t="s">
        <v>6334</v>
      </c>
      <c r="F89" s="653"/>
      <c r="G89" s="653"/>
      <c r="H89" s="653"/>
      <c r="I89" s="653"/>
      <c r="J89" s="653"/>
      <c r="K89" s="653"/>
      <c r="L89" s="653"/>
      <c r="M89" s="653"/>
      <c r="N89" s="653">
        <v>1</v>
      </c>
      <c r="O89" s="653">
        <v>645</v>
      </c>
      <c r="P89" s="666"/>
      <c r="Q89" s="654">
        <v>645</v>
      </c>
    </row>
    <row r="90" spans="1:17" ht="14.4" customHeight="1" x14ac:dyDescent="0.3">
      <c r="A90" s="649" t="s">
        <v>6449</v>
      </c>
      <c r="B90" s="650" t="s">
        <v>6023</v>
      </c>
      <c r="C90" s="650" t="s">
        <v>6294</v>
      </c>
      <c r="D90" s="650" t="s">
        <v>6301</v>
      </c>
      <c r="E90" s="650" t="s">
        <v>6302</v>
      </c>
      <c r="F90" s="653">
        <v>1</v>
      </c>
      <c r="G90" s="653">
        <v>34</v>
      </c>
      <c r="H90" s="653">
        <v>1</v>
      </c>
      <c r="I90" s="653">
        <v>34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6449</v>
      </c>
      <c r="B91" s="650" t="s">
        <v>6341</v>
      </c>
      <c r="C91" s="650" t="s">
        <v>6294</v>
      </c>
      <c r="D91" s="650" t="s">
        <v>6301</v>
      </c>
      <c r="E91" s="650" t="s">
        <v>6302</v>
      </c>
      <c r="F91" s="653"/>
      <c r="G91" s="653"/>
      <c r="H91" s="653"/>
      <c r="I91" s="653"/>
      <c r="J91" s="653">
        <v>1</v>
      </c>
      <c r="K91" s="653">
        <v>34</v>
      </c>
      <c r="L91" s="653"/>
      <c r="M91" s="653">
        <v>34</v>
      </c>
      <c r="N91" s="653"/>
      <c r="O91" s="653"/>
      <c r="P91" s="666"/>
      <c r="Q91" s="654"/>
    </row>
    <row r="92" spans="1:17" ht="14.4" customHeight="1" x14ac:dyDescent="0.3">
      <c r="A92" s="649" t="s">
        <v>6450</v>
      </c>
      <c r="B92" s="650" t="s">
        <v>6023</v>
      </c>
      <c r="C92" s="650" t="s">
        <v>6294</v>
      </c>
      <c r="D92" s="650" t="s">
        <v>6301</v>
      </c>
      <c r="E92" s="650" t="s">
        <v>6302</v>
      </c>
      <c r="F92" s="653">
        <v>9</v>
      </c>
      <c r="G92" s="653">
        <v>306</v>
      </c>
      <c r="H92" s="653">
        <v>1</v>
      </c>
      <c r="I92" s="653">
        <v>34</v>
      </c>
      <c r="J92" s="653">
        <v>4</v>
      </c>
      <c r="K92" s="653">
        <v>136</v>
      </c>
      <c r="L92" s="653">
        <v>0.44444444444444442</v>
      </c>
      <c r="M92" s="653">
        <v>34</v>
      </c>
      <c r="N92" s="653">
        <v>2</v>
      </c>
      <c r="O92" s="653">
        <v>70</v>
      </c>
      <c r="P92" s="666">
        <v>0.22875816993464052</v>
      </c>
      <c r="Q92" s="654">
        <v>35</v>
      </c>
    </row>
    <row r="93" spans="1:17" ht="14.4" customHeight="1" x14ac:dyDescent="0.3">
      <c r="A93" s="649" t="s">
        <v>6450</v>
      </c>
      <c r="B93" s="650" t="s">
        <v>6023</v>
      </c>
      <c r="C93" s="650" t="s">
        <v>6294</v>
      </c>
      <c r="D93" s="650" t="s">
        <v>6333</v>
      </c>
      <c r="E93" s="650" t="s">
        <v>6334</v>
      </c>
      <c r="F93" s="653"/>
      <c r="G93" s="653"/>
      <c r="H93" s="653"/>
      <c r="I93" s="653"/>
      <c r="J93" s="653"/>
      <c r="K93" s="653"/>
      <c r="L93" s="653"/>
      <c r="M93" s="653"/>
      <c r="N93" s="653">
        <v>3</v>
      </c>
      <c r="O93" s="653">
        <v>1935</v>
      </c>
      <c r="P93" s="666"/>
      <c r="Q93" s="654">
        <v>645</v>
      </c>
    </row>
    <row r="94" spans="1:17" ht="14.4" customHeight="1" x14ac:dyDescent="0.3">
      <c r="A94" s="649" t="s">
        <v>6450</v>
      </c>
      <c r="B94" s="650" t="s">
        <v>6023</v>
      </c>
      <c r="C94" s="650" t="s">
        <v>6294</v>
      </c>
      <c r="D94" s="650" t="s">
        <v>6337</v>
      </c>
      <c r="E94" s="650" t="s">
        <v>6338</v>
      </c>
      <c r="F94" s="653">
        <v>2</v>
      </c>
      <c r="G94" s="653">
        <v>224</v>
      </c>
      <c r="H94" s="653">
        <v>1</v>
      </c>
      <c r="I94" s="653">
        <v>112</v>
      </c>
      <c r="J94" s="653">
        <v>3</v>
      </c>
      <c r="K94" s="653">
        <v>336</v>
      </c>
      <c r="L94" s="653">
        <v>1.5</v>
      </c>
      <c r="M94" s="653">
        <v>112</v>
      </c>
      <c r="N94" s="653">
        <v>5</v>
      </c>
      <c r="O94" s="653">
        <v>566</v>
      </c>
      <c r="P94" s="666">
        <v>2.5267857142857144</v>
      </c>
      <c r="Q94" s="654">
        <v>113.2</v>
      </c>
    </row>
    <row r="95" spans="1:17" ht="14.4" customHeight="1" x14ac:dyDescent="0.3">
      <c r="A95" s="649" t="s">
        <v>6450</v>
      </c>
      <c r="B95" s="650" t="s">
        <v>6341</v>
      </c>
      <c r="C95" s="650" t="s">
        <v>6294</v>
      </c>
      <c r="D95" s="650" t="s">
        <v>6301</v>
      </c>
      <c r="E95" s="650" t="s">
        <v>6302</v>
      </c>
      <c r="F95" s="653">
        <v>7</v>
      </c>
      <c r="G95" s="653">
        <v>238</v>
      </c>
      <c r="H95" s="653">
        <v>1</v>
      </c>
      <c r="I95" s="653">
        <v>34</v>
      </c>
      <c r="J95" s="653">
        <v>4</v>
      </c>
      <c r="K95" s="653">
        <v>136</v>
      </c>
      <c r="L95" s="653">
        <v>0.5714285714285714</v>
      </c>
      <c r="M95" s="653">
        <v>34</v>
      </c>
      <c r="N95" s="653">
        <v>2</v>
      </c>
      <c r="O95" s="653">
        <v>69</v>
      </c>
      <c r="P95" s="666">
        <v>0.28991596638655465</v>
      </c>
      <c r="Q95" s="654">
        <v>34.5</v>
      </c>
    </row>
    <row r="96" spans="1:17" ht="14.4" customHeight="1" x14ac:dyDescent="0.3">
      <c r="A96" s="649" t="s">
        <v>6450</v>
      </c>
      <c r="B96" s="650" t="s">
        <v>6341</v>
      </c>
      <c r="C96" s="650" t="s">
        <v>6294</v>
      </c>
      <c r="D96" s="650" t="s">
        <v>6307</v>
      </c>
      <c r="E96" s="650" t="s">
        <v>6308</v>
      </c>
      <c r="F96" s="653"/>
      <c r="G96" s="653"/>
      <c r="H96" s="653"/>
      <c r="I96" s="653"/>
      <c r="J96" s="653">
        <v>1</v>
      </c>
      <c r="K96" s="653">
        <v>163</v>
      </c>
      <c r="L96" s="653"/>
      <c r="M96" s="653">
        <v>163</v>
      </c>
      <c r="N96" s="653"/>
      <c r="O96" s="653"/>
      <c r="P96" s="666"/>
      <c r="Q96" s="654"/>
    </row>
    <row r="97" spans="1:17" ht="14.4" customHeight="1" x14ac:dyDescent="0.3">
      <c r="A97" s="649" t="s">
        <v>6450</v>
      </c>
      <c r="B97" s="650" t="s">
        <v>6341</v>
      </c>
      <c r="C97" s="650" t="s">
        <v>6294</v>
      </c>
      <c r="D97" s="650" t="s">
        <v>6378</v>
      </c>
      <c r="E97" s="650" t="s">
        <v>6379</v>
      </c>
      <c r="F97" s="653"/>
      <c r="G97" s="653"/>
      <c r="H97" s="653"/>
      <c r="I97" s="653"/>
      <c r="J97" s="653"/>
      <c r="K97" s="653"/>
      <c r="L97" s="653"/>
      <c r="M97" s="653"/>
      <c r="N97" s="653">
        <v>8</v>
      </c>
      <c r="O97" s="653">
        <v>5656</v>
      </c>
      <c r="P97" s="666"/>
      <c r="Q97" s="654">
        <v>707</v>
      </c>
    </row>
    <row r="98" spans="1:17" ht="14.4" customHeight="1" x14ac:dyDescent="0.3">
      <c r="A98" s="649" t="s">
        <v>6450</v>
      </c>
      <c r="B98" s="650" t="s">
        <v>6341</v>
      </c>
      <c r="C98" s="650" t="s">
        <v>6294</v>
      </c>
      <c r="D98" s="650" t="s">
        <v>6396</v>
      </c>
      <c r="E98" s="650" t="s">
        <v>6397</v>
      </c>
      <c r="F98" s="653"/>
      <c r="G98" s="653"/>
      <c r="H98" s="653"/>
      <c r="I98" s="653"/>
      <c r="J98" s="653">
        <v>1</v>
      </c>
      <c r="K98" s="653">
        <v>327</v>
      </c>
      <c r="L98" s="653"/>
      <c r="M98" s="653">
        <v>327</v>
      </c>
      <c r="N98" s="653"/>
      <c r="O98" s="653"/>
      <c r="P98" s="666"/>
      <c r="Q98" s="654"/>
    </row>
    <row r="99" spans="1:17" ht="14.4" customHeight="1" x14ac:dyDescent="0.3">
      <c r="A99" s="649" t="s">
        <v>6451</v>
      </c>
      <c r="B99" s="650" t="s">
        <v>6023</v>
      </c>
      <c r="C99" s="650" t="s">
        <v>6294</v>
      </c>
      <c r="D99" s="650" t="s">
        <v>6301</v>
      </c>
      <c r="E99" s="650" t="s">
        <v>6302</v>
      </c>
      <c r="F99" s="653">
        <v>2</v>
      </c>
      <c r="G99" s="653">
        <v>68</v>
      </c>
      <c r="H99" s="653">
        <v>1</v>
      </c>
      <c r="I99" s="653">
        <v>34</v>
      </c>
      <c r="J99" s="653"/>
      <c r="K99" s="653"/>
      <c r="L99" s="653"/>
      <c r="M99" s="653"/>
      <c r="N99" s="653">
        <v>3</v>
      </c>
      <c r="O99" s="653">
        <v>105</v>
      </c>
      <c r="P99" s="666">
        <v>1.5441176470588236</v>
      </c>
      <c r="Q99" s="654">
        <v>35</v>
      </c>
    </row>
    <row r="100" spans="1:17" ht="14.4" customHeight="1" x14ac:dyDescent="0.3">
      <c r="A100" s="649" t="s">
        <v>6451</v>
      </c>
      <c r="B100" s="650" t="s">
        <v>6023</v>
      </c>
      <c r="C100" s="650" t="s">
        <v>6294</v>
      </c>
      <c r="D100" s="650" t="s">
        <v>6303</v>
      </c>
      <c r="E100" s="650" t="s">
        <v>6304</v>
      </c>
      <c r="F100" s="653"/>
      <c r="G100" s="653"/>
      <c r="H100" s="653"/>
      <c r="I100" s="653"/>
      <c r="J100" s="653"/>
      <c r="K100" s="653"/>
      <c r="L100" s="653"/>
      <c r="M100" s="653"/>
      <c r="N100" s="653">
        <v>1</v>
      </c>
      <c r="O100" s="653">
        <v>5</v>
      </c>
      <c r="P100" s="666"/>
      <c r="Q100" s="654">
        <v>5</v>
      </c>
    </row>
    <row r="101" spans="1:17" ht="14.4" customHeight="1" x14ac:dyDescent="0.3">
      <c r="A101" s="649" t="s">
        <v>6451</v>
      </c>
      <c r="B101" s="650" t="s">
        <v>6023</v>
      </c>
      <c r="C101" s="650" t="s">
        <v>6294</v>
      </c>
      <c r="D101" s="650" t="s">
        <v>6337</v>
      </c>
      <c r="E101" s="650" t="s">
        <v>6338</v>
      </c>
      <c r="F101" s="653"/>
      <c r="G101" s="653"/>
      <c r="H101" s="653"/>
      <c r="I101" s="653"/>
      <c r="J101" s="653">
        <v>1</v>
      </c>
      <c r="K101" s="653">
        <v>112</v>
      </c>
      <c r="L101" s="653"/>
      <c r="M101" s="653">
        <v>112</v>
      </c>
      <c r="N101" s="653"/>
      <c r="O101" s="653"/>
      <c r="P101" s="666"/>
      <c r="Q101" s="654"/>
    </row>
    <row r="102" spans="1:17" ht="14.4" customHeight="1" x14ac:dyDescent="0.3">
      <c r="A102" s="649" t="s">
        <v>6451</v>
      </c>
      <c r="B102" s="650" t="s">
        <v>6341</v>
      </c>
      <c r="C102" s="650" t="s">
        <v>6294</v>
      </c>
      <c r="D102" s="650" t="s">
        <v>6301</v>
      </c>
      <c r="E102" s="650" t="s">
        <v>6302</v>
      </c>
      <c r="F102" s="653">
        <v>17</v>
      </c>
      <c r="G102" s="653">
        <v>578</v>
      </c>
      <c r="H102" s="653">
        <v>1</v>
      </c>
      <c r="I102" s="653">
        <v>34</v>
      </c>
      <c r="J102" s="653">
        <v>24</v>
      </c>
      <c r="K102" s="653">
        <v>816</v>
      </c>
      <c r="L102" s="653">
        <v>1.411764705882353</v>
      </c>
      <c r="M102" s="653">
        <v>34</v>
      </c>
      <c r="N102" s="653">
        <v>13</v>
      </c>
      <c r="O102" s="653">
        <v>448</v>
      </c>
      <c r="P102" s="666">
        <v>0.77508650519031141</v>
      </c>
      <c r="Q102" s="654">
        <v>34.46153846153846</v>
      </c>
    </row>
    <row r="103" spans="1:17" ht="14.4" customHeight="1" x14ac:dyDescent="0.3">
      <c r="A103" s="649" t="s">
        <v>6451</v>
      </c>
      <c r="B103" s="650" t="s">
        <v>6341</v>
      </c>
      <c r="C103" s="650" t="s">
        <v>6294</v>
      </c>
      <c r="D103" s="650" t="s">
        <v>6307</v>
      </c>
      <c r="E103" s="650" t="s">
        <v>6308</v>
      </c>
      <c r="F103" s="653">
        <v>1</v>
      </c>
      <c r="G103" s="653">
        <v>162</v>
      </c>
      <c r="H103" s="653">
        <v>1</v>
      </c>
      <c r="I103" s="653">
        <v>162</v>
      </c>
      <c r="J103" s="653">
        <v>3</v>
      </c>
      <c r="K103" s="653">
        <v>489</v>
      </c>
      <c r="L103" s="653">
        <v>3.0185185185185186</v>
      </c>
      <c r="M103" s="653">
        <v>163</v>
      </c>
      <c r="N103" s="653">
        <v>1</v>
      </c>
      <c r="O103" s="653">
        <v>163</v>
      </c>
      <c r="P103" s="666">
        <v>1.0061728395061729</v>
      </c>
      <c r="Q103" s="654">
        <v>163</v>
      </c>
    </row>
    <row r="104" spans="1:17" ht="14.4" customHeight="1" x14ac:dyDescent="0.3">
      <c r="A104" s="649" t="s">
        <v>6451</v>
      </c>
      <c r="B104" s="650" t="s">
        <v>6341</v>
      </c>
      <c r="C104" s="650" t="s">
        <v>6294</v>
      </c>
      <c r="D104" s="650" t="s">
        <v>6386</v>
      </c>
      <c r="E104" s="650" t="s">
        <v>6387</v>
      </c>
      <c r="F104" s="653"/>
      <c r="G104" s="653"/>
      <c r="H104" s="653"/>
      <c r="I104" s="653"/>
      <c r="J104" s="653"/>
      <c r="K104" s="653"/>
      <c r="L104" s="653"/>
      <c r="M104" s="653"/>
      <c r="N104" s="653">
        <v>2</v>
      </c>
      <c r="O104" s="653">
        <v>248</v>
      </c>
      <c r="P104" s="666"/>
      <c r="Q104" s="654">
        <v>124</v>
      </c>
    </row>
    <row r="105" spans="1:17" ht="14.4" customHeight="1" x14ac:dyDescent="0.3">
      <c r="A105" s="649" t="s">
        <v>6451</v>
      </c>
      <c r="B105" s="650" t="s">
        <v>6341</v>
      </c>
      <c r="C105" s="650" t="s">
        <v>6294</v>
      </c>
      <c r="D105" s="650" t="s">
        <v>6392</v>
      </c>
      <c r="E105" s="650" t="s">
        <v>6393</v>
      </c>
      <c r="F105" s="653">
        <v>49</v>
      </c>
      <c r="G105" s="653">
        <v>42532</v>
      </c>
      <c r="H105" s="653">
        <v>1</v>
      </c>
      <c r="I105" s="653">
        <v>868</v>
      </c>
      <c r="J105" s="653"/>
      <c r="K105" s="653"/>
      <c r="L105" s="653"/>
      <c r="M105" s="653"/>
      <c r="N105" s="653">
        <v>160</v>
      </c>
      <c r="O105" s="653">
        <v>138880</v>
      </c>
      <c r="P105" s="666">
        <v>3.2653061224489797</v>
      </c>
      <c r="Q105" s="654">
        <v>868</v>
      </c>
    </row>
    <row r="106" spans="1:17" ht="14.4" customHeight="1" x14ac:dyDescent="0.3">
      <c r="A106" s="649" t="s">
        <v>6451</v>
      </c>
      <c r="B106" s="650" t="s">
        <v>6341</v>
      </c>
      <c r="C106" s="650" t="s">
        <v>6294</v>
      </c>
      <c r="D106" s="650" t="s">
        <v>6396</v>
      </c>
      <c r="E106" s="650" t="s">
        <v>6397</v>
      </c>
      <c r="F106" s="653"/>
      <c r="G106" s="653"/>
      <c r="H106" s="653"/>
      <c r="I106" s="653"/>
      <c r="J106" s="653"/>
      <c r="K106" s="653"/>
      <c r="L106" s="653"/>
      <c r="M106" s="653"/>
      <c r="N106" s="653">
        <v>1</v>
      </c>
      <c r="O106" s="653">
        <v>330</v>
      </c>
      <c r="P106" s="666"/>
      <c r="Q106" s="654">
        <v>330</v>
      </c>
    </row>
    <row r="107" spans="1:17" ht="14.4" customHeight="1" x14ac:dyDescent="0.3">
      <c r="A107" s="649" t="s">
        <v>6451</v>
      </c>
      <c r="B107" s="650" t="s">
        <v>6341</v>
      </c>
      <c r="C107" s="650" t="s">
        <v>6294</v>
      </c>
      <c r="D107" s="650" t="s">
        <v>6402</v>
      </c>
      <c r="E107" s="650" t="s">
        <v>6403</v>
      </c>
      <c r="F107" s="653">
        <v>1</v>
      </c>
      <c r="G107" s="653">
        <v>3692</v>
      </c>
      <c r="H107" s="653">
        <v>1</v>
      </c>
      <c r="I107" s="653">
        <v>3692</v>
      </c>
      <c r="J107" s="653"/>
      <c r="K107" s="653"/>
      <c r="L107" s="653"/>
      <c r="M107" s="653"/>
      <c r="N107" s="653">
        <v>1</v>
      </c>
      <c r="O107" s="653">
        <v>3696</v>
      </c>
      <c r="P107" s="666">
        <v>1.0010834236186348</v>
      </c>
      <c r="Q107" s="654">
        <v>3696</v>
      </c>
    </row>
    <row r="108" spans="1:17" ht="14.4" customHeight="1" x14ac:dyDescent="0.3">
      <c r="A108" s="649" t="s">
        <v>6451</v>
      </c>
      <c r="B108" s="650" t="s">
        <v>6341</v>
      </c>
      <c r="C108" s="650" t="s">
        <v>6294</v>
      </c>
      <c r="D108" s="650" t="s">
        <v>6404</v>
      </c>
      <c r="E108" s="650" t="s">
        <v>6405</v>
      </c>
      <c r="F108" s="653">
        <v>2</v>
      </c>
      <c r="G108" s="653">
        <v>3770</v>
      </c>
      <c r="H108" s="653">
        <v>1</v>
      </c>
      <c r="I108" s="653">
        <v>1885</v>
      </c>
      <c r="J108" s="653"/>
      <c r="K108" s="653"/>
      <c r="L108" s="653"/>
      <c r="M108" s="653"/>
      <c r="N108" s="653">
        <v>1</v>
      </c>
      <c r="O108" s="653">
        <v>1888</v>
      </c>
      <c r="P108" s="666">
        <v>0.50079575596816972</v>
      </c>
      <c r="Q108" s="654">
        <v>1888</v>
      </c>
    </row>
    <row r="109" spans="1:17" ht="14.4" customHeight="1" x14ac:dyDescent="0.3">
      <c r="A109" s="649" t="s">
        <v>6452</v>
      </c>
      <c r="B109" s="650" t="s">
        <v>6023</v>
      </c>
      <c r="C109" s="650" t="s">
        <v>6294</v>
      </c>
      <c r="D109" s="650" t="s">
        <v>6315</v>
      </c>
      <c r="E109" s="650" t="s">
        <v>6316</v>
      </c>
      <c r="F109" s="653"/>
      <c r="G109" s="653"/>
      <c r="H109" s="653"/>
      <c r="I109" s="653"/>
      <c r="J109" s="653"/>
      <c r="K109" s="653"/>
      <c r="L109" s="653"/>
      <c r="M109" s="653"/>
      <c r="N109" s="653">
        <v>1</v>
      </c>
      <c r="O109" s="653">
        <v>0</v>
      </c>
      <c r="P109" s="666"/>
      <c r="Q109" s="654">
        <v>0</v>
      </c>
    </row>
    <row r="110" spans="1:17" ht="14.4" customHeight="1" x14ac:dyDescent="0.3">
      <c r="A110" s="649" t="s">
        <v>6452</v>
      </c>
      <c r="B110" s="650" t="s">
        <v>6341</v>
      </c>
      <c r="C110" s="650" t="s">
        <v>6294</v>
      </c>
      <c r="D110" s="650" t="s">
        <v>6301</v>
      </c>
      <c r="E110" s="650" t="s">
        <v>6302</v>
      </c>
      <c r="F110" s="653">
        <v>2</v>
      </c>
      <c r="G110" s="653">
        <v>68</v>
      </c>
      <c r="H110" s="653">
        <v>1</v>
      </c>
      <c r="I110" s="653">
        <v>34</v>
      </c>
      <c r="J110" s="653"/>
      <c r="K110" s="653"/>
      <c r="L110" s="653"/>
      <c r="M110" s="653"/>
      <c r="N110" s="653"/>
      <c r="O110" s="653"/>
      <c r="P110" s="666"/>
      <c r="Q110" s="654"/>
    </row>
    <row r="111" spans="1:17" ht="14.4" customHeight="1" x14ac:dyDescent="0.3">
      <c r="A111" s="649" t="s">
        <v>6452</v>
      </c>
      <c r="B111" s="650" t="s">
        <v>6341</v>
      </c>
      <c r="C111" s="650" t="s">
        <v>6294</v>
      </c>
      <c r="D111" s="650" t="s">
        <v>6307</v>
      </c>
      <c r="E111" s="650" t="s">
        <v>6308</v>
      </c>
      <c r="F111" s="653"/>
      <c r="G111" s="653"/>
      <c r="H111" s="653"/>
      <c r="I111" s="653"/>
      <c r="J111" s="653"/>
      <c r="K111" s="653"/>
      <c r="L111" s="653"/>
      <c r="M111" s="653"/>
      <c r="N111" s="653">
        <v>1</v>
      </c>
      <c r="O111" s="653">
        <v>164</v>
      </c>
      <c r="P111" s="666"/>
      <c r="Q111" s="654">
        <v>164</v>
      </c>
    </row>
    <row r="112" spans="1:17" ht="14.4" customHeight="1" x14ac:dyDescent="0.3">
      <c r="A112" s="649" t="s">
        <v>6452</v>
      </c>
      <c r="B112" s="650" t="s">
        <v>6341</v>
      </c>
      <c r="C112" s="650" t="s">
        <v>6294</v>
      </c>
      <c r="D112" s="650" t="s">
        <v>6378</v>
      </c>
      <c r="E112" s="650" t="s">
        <v>6379</v>
      </c>
      <c r="F112" s="653">
        <v>7</v>
      </c>
      <c r="G112" s="653">
        <v>4935</v>
      </c>
      <c r="H112" s="653">
        <v>1</v>
      </c>
      <c r="I112" s="653">
        <v>705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6453</v>
      </c>
      <c r="B113" s="650" t="s">
        <v>6023</v>
      </c>
      <c r="C113" s="650" t="s">
        <v>1467</v>
      </c>
      <c r="D113" s="650" t="s">
        <v>6216</v>
      </c>
      <c r="E113" s="650" t="s">
        <v>6214</v>
      </c>
      <c r="F113" s="653"/>
      <c r="G113" s="653"/>
      <c r="H113" s="653"/>
      <c r="I113" s="653"/>
      <c r="J113" s="653">
        <v>0</v>
      </c>
      <c r="K113" s="653">
        <v>0</v>
      </c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6453</v>
      </c>
      <c r="B114" s="650" t="s">
        <v>6023</v>
      </c>
      <c r="C114" s="650" t="s">
        <v>1467</v>
      </c>
      <c r="D114" s="650" t="s">
        <v>6216</v>
      </c>
      <c r="E114" s="650" t="s">
        <v>3231</v>
      </c>
      <c r="F114" s="653"/>
      <c r="G114" s="653"/>
      <c r="H114" s="653"/>
      <c r="I114" s="653"/>
      <c r="J114" s="653">
        <v>1</v>
      </c>
      <c r="K114" s="653">
        <v>78052.070000000007</v>
      </c>
      <c r="L114" s="653"/>
      <c r="M114" s="653">
        <v>78052.070000000007</v>
      </c>
      <c r="N114" s="653"/>
      <c r="O114" s="653"/>
      <c r="P114" s="666"/>
      <c r="Q114" s="654"/>
    </row>
    <row r="115" spans="1:17" ht="14.4" customHeight="1" x14ac:dyDescent="0.3">
      <c r="A115" s="649" t="s">
        <v>6453</v>
      </c>
      <c r="B115" s="650" t="s">
        <v>6023</v>
      </c>
      <c r="C115" s="650" t="s">
        <v>6294</v>
      </c>
      <c r="D115" s="650" t="s">
        <v>6301</v>
      </c>
      <c r="E115" s="650" t="s">
        <v>6302</v>
      </c>
      <c r="F115" s="653">
        <v>2</v>
      </c>
      <c r="G115" s="653">
        <v>68</v>
      </c>
      <c r="H115" s="653">
        <v>1</v>
      </c>
      <c r="I115" s="653">
        <v>34</v>
      </c>
      <c r="J115" s="653"/>
      <c r="K115" s="653"/>
      <c r="L115" s="653"/>
      <c r="M115" s="653"/>
      <c r="N115" s="653">
        <v>2</v>
      </c>
      <c r="O115" s="653">
        <v>70</v>
      </c>
      <c r="P115" s="666">
        <v>1.0294117647058822</v>
      </c>
      <c r="Q115" s="654">
        <v>35</v>
      </c>
    </row>
    <row r="116" spans="1:17" ht="14.4" customHeight="1" x14ac:dyDescent="0.3">
      <c r="A116" s="649" t="s">
        <v>6453</v>
      </c>
      <c r="B116" s="650" t="s">
        <v>6023</v>
      </c>
      <c r="C116" s="650" t="s">
        <v>6294</v>
      </c>
      <c r="D116" s="650" t="s">
        <v>6311</v>
      </c>
      <c r="E116" s="650" t="s">
        <v>6312</v>
      </c>
      <c r="F116" s="653"/>
      <c r="G116" s="653"/>
      <c r="H116" s="653"/>
      <c r="I116" s="653"/>
      <c r="J116" s="653">
        <v>1</v>
      </c>
      <c r="K116" s="653">
        <v>0</v>
      </c>
      <c r="L116" s="653"/>
      <c r="M116" s="653">
        <v>0</v>
      </c>
      <c r="N116" s="653"/>
      <c r="O116" s="653"/>
      <c r="P116" s="666"/>
      <c r="Q116" s="654"/>
    </row>
    <row r="117" spans="1:17" ht="14.4" customHeight="1" x14ac:dyDescent="0.3">
      <c r="A117" s="649" t="s">
        <v>6453</v>
      </c>
      <c r="B117" s="650" t="s">
        <v>6023</v>
      </c>
      <c r="C117" s="650" t="s">
        <v>6294</v>
      </c>
      <c r="D117" s="650" t="s">
        <v>6329</v>
      </c>
      <c r="E117" s="650" t="s">
        <v>6330</v>
      </c>
      <c r="F117" s="653"/>
      <c r="G117" s="653"/>
      <c r="H117" s="653"/>
      <c r="I117" s="653"/>
      <c r="J117" s="653">
        <v>1</v>
      </c>
      <c r="K117" s="653">
        <v>327</v>
      </c>
      <c r="L117" s="653"/>
      <c r="M117" s="653">
        <v>327</v>
      </c>
      <c r="N117" s="653"/>
      <c r="O117" s="653"/>
      <c r="P117" s="666"/>
      <c r="Q117" s="654"/>
    </row>
    <row r="118" spans="1:17" ht="14.4" customHeight="1" x14ac:dyDescent="0.3">
      <c r="A118" s="649" t="s">
        <v>6453</v>
      </c>
      <c r="B118" s="650" t="s">
        <v>6023</v>
      </c>
      <c r="C118" s="650" t="s">
        <v>6294</v>
      </c>
      <c r="D118" s="650" t="s">
        <v>6337</v>
      </c>
      <c r="E118" s="650" t="s">
        <v>6338</v>
      </c>
      <c r="F118" s="653"/>
      <c r="G118" s="653"/>
      <c r="H118" s="653"/>
      <c r="I118" s="653"/>
      <c r="J118" s="653">
        <v>1</v>
      </c>
      <c r="K118" s="653">
        <v>112</v>
      </c>
      <c r="L118" s="653"/>
      <c r="M118" s="653">
        <v>112</v>
      </c>
      <c r="N118" s="653">
        <v>8</v>
      </c>
      <c r="O118" s="653">
        <v>906</v>
      </c>
      <c r="P118" s="666"/>
      <c r="Q118" s="654">
        <v>113.25</v>
      </c>
    </row>
    <row r="119" spans="1:17" ht="14.4" customHeight="1" x14ac:dyDescent="0.3">
      <c r="A119" s="649" t="s">
        <v>6453</v>
      </c>
      <c r="B119" s="650" t="s">
        <v>6341</v>
      </c>
      <c r="C119" s="650" t="s">
        <v>6282</v>
      </c>
      <c r="D119" s="650" t="s">
        <v>6367</v>
      </c>
      <c r="E119" s="650" t="s">
        <v>6368</v>
      </c>
      <c r="F119" s="653">
        <v>18</v>
      </c>
      <c r="G119" s="653">
        <v>12790.800000000003</v>
      </c>
      <c r="H119" s="653">
        <v>1</v>
      </c>
      <c r="I119" s="653">
        <v>710.60000000000014</v>
      </c>
      <c r="J119" s="653">
        <v>12</v>
      </c>
      <c r="K119" s="653">
        <v>8527.2000000000007</v>
      </c>
      <c r="L119" s="653">
        <v>0.66666666666666652</v>
      </c>
      <c r="M119" s="653">
        <v>710.6</v>
      </c>
      <c r="N119" s="653">
        <v>17</v>
      </c>
      <c r="O119" s="653">
        <v>12080.199999999999</v>
      </c>
      <c r="P119" s="666">
        <v>0.9444444444444442</v>
      </c>
      <c r="Q119" s="654">
        <v>710.59999999999991</v>
      </c>
    </row>
    <row r="120" spans="1:17" ht="14.4" customHeight="1" x14ac:dyDescent="0.3">
      <c r="A120" s="649" t="s">
        <v>6453</v>
      </c>
      <c r="B120" s="650" t="s">
        <v>6341</v>
      </c>
      <c r="C120" s="650" t="s">
        <v>6282</v>
      </c>
      <c r="D120" s="650" t="s">
        <v>6369</v>
      </c>
      <c r="E120" s="650" t="s">
        <v>6370</v>
      </c>
      <c r="F120" s="653"/>
      <c r="G120" s="653"/>
      <c r="H120" s="653"/>
      <c r="I120" s="653"/>
      <c r="J120" s="653"/>
      <c r="K120" s="653"/>
      <c r="L120" s="653"/>
      <c r="M120" s="653"/>
      <c r="N120" s="653">
        <v>1</v>
      </c>
      <c r="O120" s="653">
        <v>746.4</v>
      </c>
      <c r="P120" s="666"/>
      <c r="Q120" s="654">
        <v>746.4</v>
      </c>
    </row>
    <row r="121" spans="1:17" ht="14.4" customHeight="1" x14ac:dyDescent="0.3">
      <c r="A121" s="649" t="s">
        <v>6453</v>
      </c>
      <c r="B121" s="650" t="s">
        <v>6341</v>
      </c>
      <c r="C121" s="650" t="s">
        <v>6282</v>
      </c>
      <c r="D121" s="650" t="s">
        <v>6371</v>
      </c>
      <c r="E121" s="650" t="s">
        <v>6372</v>
      </c>
      <c r="F121" s="653"/>
      <c r="G121" s="653"/>
      <c r="H121" s="653"/>
      <c r="I121" s="653"/>
      <c r="J121" s="653">
        <v>1</v>
      </c>
      <c r="K121" s="653">
        <v>2011.4</v>
      </c>
      <c r="L121" s="653"/>
      <c r="M121" s="653">
        <v>2011.4</v>
      </c>
      <c r="N121" s="653"/>
      <c r="O121" s="653"/>
      <c r="P121" s="666"/>
      <c r="Q121" s="654"/>
    </row>
    <row r="122" spans="1:17" ht="14.4" customHeight="1" x14ac:dyDescent="0.3">
      <c r="A122" s="649" t="s">
        <v>6453</v>
      </c>
      <c r="B122" s="650" t="s">
        <v>6341</v>
      </c>
      <c r="C122" s="650" t="s">
        <v>6294</v>
      </c>
      <c r="D122" s="650" t="s">
        <v>6301</v>
      </c>
      <c r="E122" s="650" t="s">
        <v>6302</v>
      </c>
      <c r="F122" s="653">
        <v>32</v>
      </c>
      <c r="G122" s="653">
        <v>1088</v>
      </c>
      <c r="H122" s="653">
        <v>1</v>
      </c>
      <c r="I122" s="653">
        <v>34</v>
      </c>
      <c r="J122" s="653">
        <v>14</v>
      </c>
      <c r="K122" s="653">
        <v>476</v>
      </c>
      <c r="L122" s="653">
        <v>0.4375</v>
      </c>
      <c r="M122" s="653">
        <v>34</v>
      </c>
      <c r="N122" s="653">
        <v>26</v>
      </c>
      <c r="O122" s="653">
        <v>895</v>
      </c>
      <c r="P122" s="666">
        <v>0.82261029411764708</v>
      </c>
      <c r="Q122" s="654">
        <v>34.42307692307692</v>
      </c>
    </row>
    <row r="123" spans="1:17" ht="14.4" customHeight="1" x14ac:dyDescent="0.3">
      <c r="A123" s="649" t="s">
        <v>6453</v>
      </c>
      <c r="B123" s="650" t="s">
        <v>6341</v>
      </c>
      <c r="C123" s="650" t="s">
        <v>6294</v>
      </c>
      <c r="D123" s="650" t="s">
        <v>6307</v>
      </c>
      <c r="E123" s="650" t="s">
        <v>6308</v>
      </c>
      <c r="F123" s="653">
        <v>46</v>
      </c>
      <c r="G123" s="653">
        <v>7452</v>
      </c>
      <c r="H123" s="653">
        <v>1</v>
      </c>
      <c r="I123" s="653">
        <v>162</v>
      </c>
      <c r="J123" s="653">
        <v>48</v>
      </c>
      <c r="K123" s="653">
        <v>7824</v>
      </c>
      <c r="L123" s="653">
        <v>1.0499194847020934</v>
      </c>
      <c r="M123" s="653">
        <v>163</v>
      </c>
      <c r="N123" s="653">
        <v>65</v>
      </c>
      <c r="O123" s="653">
        <v>10623</v>
      </c>
      <c r="P123" s="666">
        <v>1.4255233494363928</v>
      </c>
      <c r="Q123" s="654">
        <v>163.43076923076924</v>
      </c>
    </row>
    <row r="124" spans="1:17" ht="14.4" customHeight="1" x14ac:dyDescent="0.3">
      <c r="A124" s="649" t="s">
        <v>6453</v>
      </c>
      <c r="B124" s="650" t="s">
        <v>6341</v>
      </c>
      <c r="C124" s="650" t="s">
        <v>6294</v>
      </c>
      <c r="D124" s="650" t="s">
        <v>6376</v>
      </c>
      <c r="E124" s="650" t="s">
        <v>6377</v>
      </c>
      <c r="F124" s="653">
        <v>3</v>
      </c>
      <c r="G124" s="653">
        <v>3549</v>
      </c>
      <c r="H124" s="653">
        <v>1</v>
      </c>
      <c r="I124" s="653">
        <v>1183</v>
      </c>
      <c r="J124" s="653">
        <v>2</v>
      </c>
      <c r="K124" s="653">
        <v>2372</v>
      </c>
      <c r="L124" s="653">
        <v>0.66835728374189918</v>
      </c>
      <c r="M124" s="653">
        <v>1186</v>
      </c>
      <c r="N124" s="653">
        <v>5</v>
      </c>
      <c r="O124" s="653">
        <v>5942</v>
      </c>
      <c r="P124" s="666">
        <v>1.6742744435052128</v>
      </c>
      <c r="Q124" s="654">
        <v>1188.4000000000001</v>
      </c>
    </row>
    <row r="125" spans="1:17" ht="14.4" customHeight="1" x14ac:dyDescent="0.3">
      <c r="A125" s="649" t="s">
        <v>6453</v>
      </c>
      <c r="B125" s="650" t="s">
        <v>6341</v>
      </c>
      <c r="C125" s="650" t="s">
        <v>6294</v>
      </c>
      <c r="D125" s="650" t="s">
        <v>6378</v>
      </c>
      <c r="E125" s="650" t="s">
        <v>6379</v>
      </c>
      <c r="F125" s="653">
        <v>902</v>
      </c>
      <c r="G125" s="653">
        <v>635910</v>
      </c>
      <c r="H125" s="653">
        <v>1</v>
      </c>
      <c r="I125" s="653">
        <v>705</v>
      </c>
      <c r="J125" s="653">
        <v>959</v>
      </c>
      <c r="K125" s="653">
        <v>677054</v>
      </c>
      <c r="L125" s="653">
        <v>1.0647009796983851</v>
      </c>
      <c r="M125" s="653">
        <v>706</v>
      </c>
      <c r="N125" s="653">
        <v>1149</v>
      </c>
      <c r="O125" s="653">
        <v>811556</v>
      </c>
      <c r="P125" s="666">
        <v>1.2762120425846424</v>
      </c>
      <c r="Q125" s="654">
        <v>706.31505657093123</v>
      </c>
    </row>
    <row r="126" spans="1:17" ht="14.4" customHeight="1" x14ac:dyDescent="0.3">
      <c r="A126" s="649" t="s">
        <v>6453</v>
      </c>
      <c r="B126" s="650" t="s">
        <v>6341</v>
      </c>
      <c r="C126" s="650" t="s">
        <v>6294</v>
      </c>
      <c r="D126" s="650" t="s">
        <v>6384</v>
      </c>
      <c r="E126" s="650" t="s">
        <v>6385</v>
      </c>
      <c r="F126" s="653">
        <v>9</v>
      </c>
      <c r="G126" s="653">
        <v>58932</v>
      </c>
      <c r="H126" s="653">
        <v>1</v>
      </c>
      <c r="I126" s="653">
        <v>6548</v>
      </c>
      <c r="J126" s="653">
        <v>11</v>
      </c>
      <c r="K126" s="653">
        <v>72127</v>
      </c>
      <c r="L126" s="653">
        <v>1.2239021244824544</v>
      </c>
      <c r="M126" s="653">
        <v>6557</v>
      </c>
      <c r="N126" s="653">
        <v>6</v>
      </c>
      <c r="O126" s="653">
        <v>39393</v>
      </c>
      <c r="P126" s="666">
        <v>0.66844838118509464</v>
      </c>
      <c r="Q126" s="654">
        <v>6565.5</v>
      </c>
    </row>
    <row r="127" spans="1:17" ht="14.4" customHeight="1" x14ac:dyDescent="0.3">
      <c r="A127" s="649" t="s">
        <v>6453</v>
      </c>
      <c r="B127" s="650" t="s">
        <v>6341</v>
      </c>
      <c r="C127" s="650" t="s">
        <v>6294</v>
      </c>
      <c r="D127" s="650" t="s">
        <v>6386</v>
      </c>
      <c r="E127" s="650" t="s">
        <v>6387</v>
      </c>
      <c r="F127" s="653">
        <v>21</v>
      </c>
      <c r="G127" s="653">
        <v>2583</v>
      </c>
      <c r="H127" s="653">
        <v>1</v>
      </c>
      <c r="I127" s="653">
        <v>123</v>
      </c>
      <c r="J127" s="653">
        <v>10</v>
      </c>
      <c r="K127" s="653">
        <v>1240</v>
      </c>
      <c r="L127" s="653">
        <v>0.4800619434765776</v>
      </c>
      <c r="M127" s="653">
        <v>124</v>
      </c>
      <c r="N127" s="653">
        <v>25</v>
      </c>
      <c r="O127" s="653">
        <v>3109</v>
      </c>
      <c r="P127" s="666">
        <v>1.2036391792489354</v>
      </c>
      <c r="Q127" s="654">
        <v>124.36</v>
      </c>
    </row>
    <row r="128" spans="1:17" ht="14.4" customHeight="1" x14ac:dyDescent="0.3">
      <c r="A128" s="649" t="s">
        <v>6453</v>
      </c>
      <c r="B128" s="650" t="s">
        <v>6341</v>
      </c>
      <c r="C128" s="650" t="s">
        <v>6294</v>
      </c>
      <c r="D128" s="650" t="s">
        <v>6390</v>
      </c>
      <c r="E128" s="650" t="s">
        <v>6391</v>
      </c>
      <c r="F128" s="653">
        <v>18</v>
      </c>
      <c r="G128" s="653">
        <v>12024</v>
      </c>
      <c r="H128" s="653">
        <v>1</v>
      </c>
      <c r="I128" s="653">
        <v>668</v>
      </c>
      <c r="J128" s="653">
        <v>15</v>
      </c>
      <c r="K128" s="653">
        <v>10110</v>
      </c>
      <c r="L128" s="653">
        <v>0.84081836327345305</v>
      </c>
      <c r="M128" s="653">
        <v>674</v>
      </c>
      <c r="N128" s="653">
        <v>20</v>
      </c>
      <c r="O128" s="653">
        <v>13612</v>
      </c>
      <c r="P128" s="666">
        <v>1.1320691949434465</v>
      </c>
      <c r="Q128" s="654">
        <v>680.6</v>
      </c>
    </row>
    <row r="129" spans="1:17" ht="14.4" customHeight="1" x14ac:dyDescent="0.3">
      <c r="A129" s="649" t="s">
        <v>6453</v>
      </c>
      <c r="B129" s="650" t="s">
        <v>6341</v>
      </c>
      <c r="C129" s="650" t="s">
        <v>6294</v>
      </c>
      <c r="D129" s="650" t="s">
        <v>6392</v>
      </c>
      <c r="E129" s="650" t="s">
        <v>6393</v>
      </c>
      <c r="F129" s="653">
        <v>155</v>
      </c>
      <c r="G129" s="653">
        <v>134540</v>
      </c>
      <c r="H129" s="653">
        <v>1</v>
      </c>
      <c r="I129" s="653">
        <v>868</v>
      </c>
      <c r="J129" s="653">
        <v>112</v>
      </c>
      <c r="K129" s="653">
        <v>97216</v>
      </c>
      <c r="L129" s="653">
        <v>0.72258064516129028</v>
      </c>
      <c r="M129" s="653">
        <v>868</v>
      </c>
      <c r="N129" s="653">
        <v>180</v>
      </c>
      <c r="O129" s="653">
        <v>156300</v>
      </c>
      <c r="P129" s="666">
        <v>1.1617362866062138</v>
      </c>
      <c r="Q129" s="654">
        <v>868.33333333333337</v>
      </c>
    </row>
    <row r="130" spans="1:17" ht="14.4" customHeight="1" x14ac:dyDescent="0.3">
      <c r="A130" s="649" t="s">
        <v>6453</v>
      </c>
      <c r="B130" s="650" t="s">
        <v>6341</v>
      </c>
      <c r="C130" s="650" t="s">
        <v>6294</v>
      </c>
      <c r="D130" s="650" t="s">
        <v>6315</v>
      </c>
      <c r="E130" s="650" t="s">
        <v>6316</v>
      </c>
      <c r="F130" s="653">
        <v>1</v>
      </c>
      <c r="G130" s="653">
        <v>0</v>
      </c>
      <c r="H130" s="653"/>
      <c r="I130" s="653">
        <v>0</v>
      </c>
      <c r="J130" s="653"/>
      <c r="K130" s="653"/>
      <c r="L130" s="653"/>
      <c r="M130" s="653"/>
      <c r="N130" s="653"/>
      <c r="O130" s="653"/>
      <c r="P130" s="666"/>
      <c r="Q130" s="654"/>
    </row>
    <row r="131" spans="1:17" ht="14.4" customHeight="1" x14ac:dyDescent="0.3">
      <c r="A131" s="649" t="s">
        <v>6453</v>
      </c>
      <c r="B131" s="650" t="s">
        <v>6341</v>
      </c>
      <c r="C131" s="650" t="s">
        <v>6294</v>
      </c>
      <c r="D131" s="650" t="s">
        <v>6394</v>
      </c>
      <c r="E131" s="650" t="s">
        <v>6395</v>
      </c>
      <c r="F131" s="653">
        <v>9</v>
      </c>
      <c r="G131" s="653">
        <v>8190</v>
      </c>
      <c r="H131" s="653">
        <v>1</v>
      </c>
      <c r="I131" s="653">
        <v>910</v>
      </c>
      <c r="J131" s="653">
        <v>10</v>
      </c>
      <c r="K131" s="653">
        <v>9110</v>
      </c>
      <c r="L131" s="653">
        <v>1.1123321123321124</v>
      </c>
      <c r="M131" s="653">
        <v>911</v>
      </c>
      <c r="N131" s="653">
        <v>6</v>
      </c>
      <c r="O131" s="653">
        <v>5475</v>
      </c>
      <c r="P131" s="666">
        <v>0.66849816849816845</v>
      </c>
      <c r="Q131" s="654">
        <v>912.5</v>
      </c>
    </row>
    <row r="132" spans="1:17" ht="14.4" customHeight="1" x14ac:dyDescent="0.3">
      <c r="A132" s="649" t="s">
        <v>6453</v>
      </c>
      <c r="B132" s="650" t="s">
        <v>6341</v>
      </c>
      <c r="C132" s="650" t="s">
        <v>6294</v>
      </c>
      <c r="D132" s="650" t="s">
        <v>6396</v>
      </c>
      <c r="E132" s="650" t="s">
        <v>6397</v>
      </c>
      <c r="F132" s="653">
        <v>19</v>
      </c>
      <c r="G132" s="653">
        <v>6194</v>
      </c>
      <c r="H132" s="653">
        <v>1</v>
      </c>
      <c r="I132" s="653">
        <v>326</v>
      </c>
      <c r="J132" s="653">
        <v>24</v>
      </c>
      <c r="K132" s="653">
        <v>7848</v>
      </c>
      <c r="L132" s="653">
        <v>1.2670326122053601</v>
      </c>
      <c r="M132" s="653">
        <v>327</v>
      </c>
      <c r="N132" s="653">
        <v>15</v>
      </c>
      <c r="O132" s="653">
        <v>4923</v>
      </c>
      <c r="P132" s="666">
        <v>0.79480142072973847</v>
      </c>
      <c r="Q132" s="654">
        <v>328.2</v>
      </c>
    </row>
    <row r="133" spans="1:17" ht="14.4" customHeight="1" x14ac:dyDescent="0.3">
      <c r="A133" s="649" t="s">
        <v>6453</v>
      </c>
      <c r="B133" s="650" t="s">
        <v>6341</v>
      </c>
      <c r="C133" s="650" t="s">
        <v>6294</v>
      </c>
      <c r="D133" s="650" t="s">
        <v>6400</v>
      </c>
      <c r="E133" s="650" t="s">
        <v>6401</v>
      </c>
      <c r="F133" s="653">
        <v>46</v>
      </c>
      <c r="G133" s="653">
        <v>22770</v>
      </c>
      <c r="H133" s="653">
        <v>1</v>
      </c>
      <c r="I133" s="653">
        <v>495</v>
      </c>
      <c r="J133" s="653">
        <v>42</v>
      </c>
      <c r="K133" s="653">
        <v>20874</v>
      </c>
      <c r="L133" s="653">
        <v>0.91673254281949934</v>
      </c>
      <c r="M133" s="653">
        <v>497</v>
      </c>
      <c r="N133" s="653">
        <v>48</v>
      </c>
      <c r="O133" s="653">
        <v>23936</v>
      </c>
      <c r="P133" s="666">
        <v>1.0512077294685991</v>
      </c>
      <c r="Q133" s="654">
        <v>498.66666666666669</v>
      </c>
    </row>
    <row r="134" spans="1:17" ht="14.4" customHeight="1" x14ac:dyDescent="0.3">
      <c r="A134" s="649" t="s">
        <v>6453</v>
      </c>
      <c r="B134" s="650" t="s">
        <v>6341</v>
      </c>
      <c r="C134" s="650" t="s">
        <v>6294</v>
      </c>
      <c r="D134" s="650" t="s">
        <v>6402</v>
      </c>
      <c r="E134" s="650" t="s">
        <v>6403</v>
      </c>
      <c r="F134" s="653">
        <v>1</v>
      </c>
      <c r="G134" s="653">
        <v>3692</v>
      </c>
      <c r="H134" s="653">
        <v>1</v>
      </c>
      <c r="I134" s="653">
        <v>3692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6453</v>
      </c>
      <c r="B135" s="650" t="s">
        <v>6341</v>
      </c>
      <c r="C135" s="650" t="s">
        <v>6294</v>
      </c>
      <c r="D135" s="650" t="s">
        <v>6404</v>
      </c>
      <c r="E135" s="650" t="s">
        <v>6405</v>
      </c>
      <c r="F135" s="653">
        <v>87</v>
      </c>
      <c r="G135" s="653">
        <v>163995</v>
      </c>
      <c r="H135" s="653">
        <v>1</v>
      </c>
      <c r="I135" s="653">
        <v>1885</v>
      </c>
      <c r="J135" s="653">
        <v>70</v>
      </c>
      <c r="K135" s="653">
        <v>132160</v>
      </c>
      <c r="L135" s="653">
        <v>0.80587822799475595</v>
      </c>
      <c r="M135" s="653">
        <v>1888</v>
      </c>
      <c r="N135" s="653">
        <v>92</v>
      </c>
      <c r="O135" s="653">
        <v>173900</v>
      </c>
      <c r="P135" s="666">
        <v>1.0603981828714291</v>
      </c>
      <c r="Q135" s="654">
        <v>1890.2173913043478</v>
      </c>
    </row>
    <row r="136" spans="1:17" ht="14.4" customHeight="1" x14ac:dyDescent="0.3">
      <c r="A136" s="649" t="s">
        <v>6453</v>
      </c>
      <c r="B136" s="650" t="s">
        <v>6341</v>
      </c>
      <c r="C136" s="650" t="s">
        <v>6294</v>
      </c>
      <c r="D136" s="650" t="s">
        <v>6406</v>
      </c>
      <c r="E136" s="650" t="s">
        <v>6407</v>
      </c>
      <c r="F136" s="653">
        <v>4</v>
      </c>
      <c r="G136" s="653">
        <v>1408</v>
      </c>
      <c r="H136" s="653">
        <v>1</v>
      </c>
      <c r="I136" s="653">
        <v>352</v>
      </c>
      <c r="J136" s="653">
        <v>3</v>
      </c>
      <c r="K136" s="653">
        <v>1056</v>
      </c>
      <c r="L136" s="653">
        <v>0.75</v>
      </c>
      <c r="M136" s="653">
        <v>352</v>
      </c>
      <c r="N136" s="653">
        <v>3</v>
      </c>
      <c r="O136" s="653">
        <v>1056</v>
      </c>
      <c r="P136" s="666">
        <v>0.75</v>
      </c>
      <c r="Q136" s="654">
        <v>352</v>
      </c>
    </row>
    <row r="137" spans="1:17" ht="14.4" customHeight="1" x14ac:dyDescent="0.3">
      <c r="A137" s="649" t="s">
        <v>6454</v>
      </c>
      <c r="B137" s="650" t="s">
        <v>6023</v>
      </c>
      <c r="C137" s="650" t="s">
        <v>1467</v>
      </c>
      <c r="D137" s="650" t="s">
        <v>6260</v>
      </c>
      <c r="E137" s="650" t="s">
        <v>6257</v>
      </c>
      <c r="F137" s="653"/>
      <c r="G137" s="653"/>
      <c r="H137" s="653"/>
      <c r="I137" s="653"/>
      <c r="J137" s="653"/>
      <c r="K137" s="653"/>
      <c r="L137" s="653"/>
      <c r="M137" s="653"/>
      <c r="N137" s="653">
        <v>0.52</v>
      </c>
      <c r="O137" s="653">
        <v>7189.46</v>
      </c>
      <c r="P137" s="666"/>
      <c r="Q137" s="654">
        <v>13825.884615384615</v>
      </c>
    </row>
    <row r="138" spans="1:17" ht="14.4" customHeight="1" x14ac:dyDescent="0.3">
      <c r="A138" s="649" t="s">
        <v>6454</v>
      </c>
      <c r="B138" s="650" t="s">
        <v>6023</v>
      </c>
      <c r="C138" s="650" t="s">
        <v>6294</v>
      </c>
      <c r="D138" s="650" t="s">
        <v>6301</v>
      </c>
      <c r="E138" s="650" t="s">
        <v>6302</v>
      </c>
      <c r="F138" s="653">
        <v>1</v>
      </c>
      <c r="G138" s="653">
        <v>34</v>
      </c>
      <c r="H138" s="653">
        <v>1</v>
      </c>
      <c r="I138" s="653">
        <v>34</v>
      </c>
      <c r="J138" s="653"/>
      <c r="K138" s="653"/>
      <c r="L138" s="653"/>
      <c r="M138" s="653"/>
      <c r="N138" s="653">
        <v>3</v>
      </c>
      <c r="O138" s="653">
        <v>103</v>
      </c>
      <c r="P138" s="666">
        <v>3.0294117647058822</v>
      </c>
      <c r="Q138" s="654">
        <v>34.333333333333336</v>
      </c>
    </row>
    <row r="139" spans="1:17" ht="14.4" customHeight="1" x14ac:dyDescent="0.3">
      <c r="A139" s="649" t="s">
        <v>6454</v>
      </c>
      <c r="B139" s="650" t="s">
        <v>6023</v>
      </c>
      <c r="C139" s="650" t="s">
        <v>6294</v>
      </c>
      <c r="D139" s="650" t="s">
        <v>6305</v>
      </c>
      <c r="E139" s="650" t="s">
        <v>6306</v>
      </c>
      <c r="F139" s="653">
        <v>4</v>
      </c>
      <c r="G139" s="653">
        <v>652</v>
      </c>
      <c r="H139" s="653">
        <v>1</v>
      </c>
      <c r="I139" s="653">
        <v>163</v>
      </c>
      <c r="J139" s="653"/>
      <c r="K139" s="653"/>
      <c r="L139" s="653"/>
      <c r="M139" s="653"/>
      <c r="N139" s="653">
        <v>1</v>
      </c>
      <c r="O139" s="653">
        <v>164</v>
      </c>
      <c r="P139" s="666">
        <v>0.25153374233128833</v>
      </c>
      <c r="Q139" s="654">
        <v>164</v>
      </c>
    </row>
    <row r="140" spans="1:17" ht="14.4" customHeight="1" x14ac:dyDescent="0.3">
      <c r="A140" s="649" t="s">
        <v>6454</v>
      </c>
      <c r="B140" s="650" t="s">
        <v>6023</v>
      </c>
      <c r="C140" s="650" t="s">
        <v>6294</v>
      </c>
      <c r="D140" s="650" t="s">
        <v>6313</v>
      </c>
      <c r="E140" s="650" t="s">
        <v>6314</v>
      </c>
      <c r="F140" s="653"/>
      <c r="G140" s="653"/>
      <c r="H140" s="653"/>
      <c r="I140" s="653"/>
      <c r="J140" s="653"/>
      <c r="K140" s="653"/>
      <c r="L140" s="653"/>
      <c r="M140" s="653"/>
      <c r="N140" s="653">
        <v>1</v>
      </c>
      <c r="O140" s="653">
        <v>104</v>
      </c>
      <c r="P140" s="666"/>
      <c r="Q140" s="654">
        <v>104</v>
      </c>
    </row>
    <row r="141" spans="1:17" ht="14.4" customHeight="1" x14ac:dyDescent="0.3">
      <c r="A141" s="649" t="s">
        <v>6454</v>
      </c>
      <c r="B141" s="650" t="s">
        <v>6023</v>
      </c>
      <c r="C141" s="650" t="s">
        <v>6294</v>
      </c>
      <c r="D141" s="650" t="s">
        <v>6337</v>
      </c>
      <c r="E141" s="650" t="s">
        <v>6338</v>
      </c>
      <c r="F141" s="653">
        <v>1</v>
      </c>
      <c r="G141" s="653">
        <v>112</v>
      </c>
      <c r="H141" s="653">
        <v>1</v>
      </c>
      <c r="I141" s="653">
        <v>112</v>
      </c>
      <c r="J141" s="653">
        <v>1</v>
      </c>
      <c r="K141" s="653">
        <v>112</v>
      </c>
      <c r="L141" s="653">
        <v>1</v>
      </c>
      <c r="M141" s="653">
        <v>112</v>
      </c>
      <c r="N141" s="653">
        <v>2</v>
      </c>
      <c r="O141" s="653">
        <v>228</v>
      </c>
      <c r="P141" s="666">
        <v>2.0357142857142856</v>
      </c>
      <c r="Q141" s="654">
        <v>114</v>
      </c>
    </row>
    <row r="142" spans="1:17" ht="14.4" customHeight="1" x14ac:dyDescent="0.3">
      <c r="A142" s="649" t="s">
        <v>6454</v>
      </c>
      <c r="B142" s="650" t="s">
        <v>6341</v>
      </c>
      <c r="C142" s="650" t="s">
        <v>6282</v>
      </c>
      <c r="D142" s="650" t="s">
        <v>6367</v>
      </c>
      <c r="E142" s="650" t="s">
        <v>6368</v>
      </c>
      <c r="F142" s="653">
        <v>1</v>
      </c>
      <c r="G142" s="653">
        <v>710.6</v>
      </c>
      <c r="H142" s="653">
        <v>1</v>
      </c>
      <c r="I142" s="653">
        <v>710.6</v>
      </c>
      <c r="J142" s="653"/>
      <c r="K142" s="653"/>
      <c r="L142" s="653"/>
      <c r="M142" s="653"/>
      <c r="N142" s="653"/>
      <c r="O142" s="653"/>
      <c r="P142" s="666"/>
      <c r="Q142" s="654"/>
    </row>
    <row r="143" spans="1:17" ht="14.4" customHeight="1" x14ac:dyDescent="0.3">
      <c r="A143" s="649" t="s">
        <v>6454</v>
      </c>
      <c r="B143" s="650" t="s">
        <v>6341</v>
      </c>
      <c r="C143" s="650" t="s">
        <v>6294</v>
      </c>
      <c r="D143" s="650" t="s">
        <v>6301</v>
      </c>
      <c r="E143" s="650" t="s">
        <v>6302</v>
      </c>
      <c r="F143" s="653">
        <v>4</v>
      </c>
      <c r="G143" s="653">
        <v>136</v>
      </c>
      <c r="H143" s="653">
        <v>1</v>
      </c>
      <c r="I143" s="653">
        <v>34</v>
      </c>
      <c r="J143" s="653">
        <v>2</v>
      </c>
      <c r="K143" s="653">
        <v>68</v>
      </c>
      <c r="L143" s="653">
        <v>0.5</v>
      </c>
      <c r="M143" s="653">
        <v>34</v>
      </c>
      <c r="N143" s="653">
        <v>2</v>
      </c>
      <c r="O143" s="653">
        <v>70</v>
      </c>
      <c r="P143" s="666">
        <v>0.51470588235294112</v>
      </c>
      <c r="Q143" s="654">
        <v>35</v>
      </c>
    </row>
    <row r="144" spans="1:17" ht="14.4" customHeight="1" x14ac:dyDescent="0.3">
      <c r="A144" s="649" t="s">
        <v>6454</v>
      </c>
      <c r="B144" s="650" t="s">
        <v>6341</v>
      </c>
      <c r="C144" s="650" t="s">
        <v>6294</v>
      </c>
      <c r="D144" s="650" t="s">
        <v>6307</v>
      </c>
      <c r="E144" s="650" t="s">
        <v>6308</v>
      </c>
      <c r="F144" s="653">
        <v>2</v>
      </c>
      <c r="G144" s="653">
        <v>324</v>
      </c>
      <c r="H144" s="653">
        <v>1</v>
      </c>
      <c r="I144" s="653">
        <v>162</v>
      </c>
      <c r="J144" s="653">
        <v>1</v>
      </c>
      <c r="K144" s="653">
        <v>163</v>
      </c>
      <c r="L144" s="653">
        <v>0.50308641975308643</v>
      </c>
      <c r="M144" s="653">
        <v>163</v>
      </c>
      <c r="N144" s="653"/>
      <c r="O144" s="653"/>
      <c r="P144" s="666"/>
      <c r="Q144" s="654"/>
    </row>
    <row r="145" spans="1:17" ht="14.4" customHeight="1" x14ac:dyDescent="0.3">
      <c r="A145" s="649" t="s">
        <v>6454</v>
      </c>
      <c r="B145" s="650" t="s">
        <v>6341</v>
      </c>
      <c r="C145" s="650" t="s">
        <v>6294</v>
      </c>
      <c r="D145" s="650" t="s">
        <v>6378</v>
      </c>
      <c r="E145" s="650" t="s">
        <v>6379</v>
      </c>
      <c r="F145" s="653">
        <v>20</v>
      </c>
      <c r="G145" s="653">
        <v>14100</v>
      </c>
      <c r="H145" s="653">
        <v>1</v>
      </c>
      <c r="I145" s="653">
        <v>705</v>
      </c>
      <c r="J145" s="653"/>
      <c r="K145" s="653"/>
      <c r="L145" s="653"/>
      <c r="M145" s="653"/>
      <c r="N145" s="653"/>
      <c r="O145" s="653"/>
      <c r="P145" s="666"/>
      <c r="Q145" s="654"/>
    </row>
    <row r="146" spans="1:17" ht="14.4" customHeight="1" x14ac:dyDescent="0.3">
      <c r="A146" s="649" t="s">
        <v>6454</v>
      </c>
      <c r="B146" s="650" t="s">
        <v>6341</v>
      </c>
      <c r="C146" s="650" t="s">
        <v>6294</v>
      </c>
      <c r="D146" s="650" t="s">
        <v>6390</v>
      </c>
      <c r="E146" s="650" t="s">
        <v>6391</v>
      </c>
      <c r="F146" s="653">
        <v>1</v>
      </c>
      <c r="G146" s="653">
        <v>668</v>
      </c>
      <c r="H146" s="653">
        <v>1</v>
      </c>
      <c r="I146" s="653">
        <v>668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6454</v>
      </c>
      <c r="B147" s="650" t="s">
        <v>6341</v>
      </c>
      <c r="C147" s="650" t="s">
        <v>6294</v>
      </c>
      <c r="D147" s="650" t="s">
        <v>6392</v>
      </c>
      <c r="E147" s="650" t="s">
        <v>6393</v>
      </c>
      <c r="F147" s="653"/>
      <c r="G147" s="653"/>
      <c r="H147" s="653"/>
      <c r="I147" s="653"/>
      <c r="J147" s="653"/>
      <c r="K147" s="653"/>
      <c r="L147" s="653"/>
      <c r="M147" s="653"/>
      <c r="N147" s="653">
        <v>10</v>
      </c>
      <c r="O147" s="653">
        <v>8700</v>
      </c>
      <c r="P147" s="666"/>
      <c r="Q147" s="654">
        <v>870</v>
      </c>
    </row>
    <row r="148" spans="1:17" ht="14.4" customHeight="1" x14ac:dyDescent="0.3">
      <c r="A148" s="649" t="s">
        <v>6454</v>
      </c>
      <c r="B148" s="650" t="s">
        <v>6341</v>
      </c>
      <c r="C148" s="650" t="s">
        <v>6294</v>
      </c>
      <c r="D148" s="650" t="s">
        <v>6396</v>
      </c>
      <c r="E148" s="650" t="s">
        <v>6397</v>
      </c>
      <c r="F148" s="653"/>
      <c r="G148" s="653"/>
      <c r="H148" s="653"/>
      <c r="I148" s="653"/>
      <c r="J148" s="653">
        <v>1</v>
      </c>
      <c r="K148" s="653">
        <v>327</v>
      </c>
      <c r="L148" s="653"/>
      <c r="M148" s="653">
        <v>327</v>
      </c>
      <c r="N148" s="653">
        <v>2</v>
      </c>
      <c r="O148" s="653">
        <v>657</v>
      </c>
      <c r="P148" s="666"/>
      <c r="Q148" s="654">
        <v>328.5</v>
      </c>
    </row>
    <row r="149" spans="1:17" ht="14.4" customHeight="1" x14ac:dyDescent="0.3">
      <c r="A149" s="649" t="s">
        <v>6454</v>
      </c>
      <c r="B149" s="650" t="s">
        <v>6341</v>
      </c>
      <c r="C149" s="650" t="s">
        <v>6294</v>
      </c>
      <c r="D149" s="650" t="s">
        <v>6400</v>
      </c>
      <c r="E149" s="650" t="s">
        <v>6401</v>
      </c>
      <c r="F149" s="653">
        <v>1</v>
      </c>
      <c r="G149" s="653">
        <v>495</v>
      </c>
      <c r="H149" s="653">
        <v>1</v>
      </c>
      <c r="I149" s="653">
        <v>495</v>
      </c>
      <c r="J149" s="653"/>
      <c r="K149" s="653"/>
      <c r="L149" s="653"/>
      <c r="M149" s="653"/>
      <c r="N149" s="653"/>
      <c r="O149" s="653"/>
      <c r="P149" s="666"/>
      <c r="Q149" s="654"/>
    </row>
    <row r="150" spans="1:17" ht="14.4" customHeight="1" x14ac:dyDescent="0.3">
      <c r="A150" s="649" t="s">
        <v>6454</v>
      </c>
      <c r="B150" s="650" t="s">
        <v>6341</v>
      </c>
      <c r="C150" s="650" t="s">
        <v>6294</v>
      </c>
      <c r="D150" s="650" t="s">
        <v>6404</v>
      </c>
      <c r="E150" s="650" t="s">
        <v>6405</v>
      </c>
      <c r="F150" s="653">
        <v>1</v>
      </c>
      <c r="G150" s="653">
        <v>1885</v>
      </c>
      <c r="H150" s="653">
        <v>1</v>
      </c>
      <c r="I150" s="653">
        <v>1885</v>
      </c>
      <c r="J150" s="653"/>
      <c r="K150" s="653"/>
      <c r="L150" s="653"/>
      <c r="M150" s="653"/>
      <c r="N150" s="653">
        <v>1</v>
      </c>
      <c r="O150" s="653">
        <v>1894</v>
      </c>
      <c r="P150" s="666">
        <v>1.0047745358090185</v>
      </c>
      <c r="Q150" s="654">
        <v>1894</v>
      </c>
    </row>
    <row r="151" spans="1:17" ht="14.4" customHeight="1" x14ac:dyDescent="0.3">
      <c r="A151" s="649" t="s">
        <v>6455</v>
      </c>
      <c r="B151" s="650" t="s">
        <v>6023</v>
      </c>
      <c r="C151" s="650" t="s">
        <v>6294</v>
      </c>
      <c r="D151" s="650" t="s">
        <v>6305</v>
      </c>
      <c r="E151" s="650" t="s">
        <v>6306</v>
      </c>
      <c r="F151" s="653"/>
      <c r="G151" s="653"/>
      <c r="H151" s="653"/>
      <c r="I151" s="653"/>
      <c r="J151" s="653"/>
      <c r="K151" s="653"/>
      <c r="L151" s="653"/>
      <c r="M151" s="653"/>
      <c r="N151" s="653">
        <v>1</v>
      </c>
      <c r="O151" s="653">
        <v>164</v>
      </c>
      <c r="P151" s="666"/>
      <c r="Q151" s="654">
        <v>164</v>
      </c>
    </row>
    <row r="152" spans="1:17" ht="14.4" customHeight="1" x14ac:dyDescent="0.3">
      <c r="A152" s="649" t="s">
        <v>6455</v>
      </c>
      <c r="B152" s="650" t="s">
        <v>6341</v>
      </c>
      <c r="C152" s="650" t="s">
        <v>6294</v>
      </c>
      <c r="D152" s="650" t="s">
        <v>6301</v>
      </c>
      <c r="E152" s="650" t="s">
        <v>6302</v>
      </c>
      <c r="F152" s="653">
        <v>1</v>
      </c>
      <c r="G152" s="653">
        <v>34</v>
      </c>
      <c r="H152" s="653">
        <v>1</v>
      </c>
      <c r="I152" s="653">
        <v>34</v>
      </c>
      <c r="J152" s="653"/>
      <c r="K152" s="653"/>
      <c r="L152" s="653"/>
      <c r="M152" s="653"/>
      <c r="N152" s="653"/>
      <c r="O152" s="653"/>
      <c r="P152" s="666"/>
      <c r="Q152" s="654"/>
    </row>
    <row r="153" spans="1:17" ht="14.4" customHeight="1" x14ac:dyDescent="0.3">
      <c r="A153" s="649" t="s">
        <v>6455</v>
      </c>
      <c r="B153" s="650" t="s">
        <v>6341</v>
      </c>
      <c r="C153" s="650" t="s">
        <v>6294</v>
      </c>
      <c r="D153" s="650" t="s">
        <v>6307</v>
      </c>
      <c r="E153" s="650" t="s">
        <v>6308</v>
      </c>
      <c r="F153" s="653">
        <v>4</v>
      </c>
      <c r="G153" s="653">
        <v>648</v>
      </c>
      <c r="H153" s="653">
        <v>1</v>
      </c>
      <c r="I153" s="653">
        <v>162</v>
      </c>
      <c r="J153" s="653"/>
      <c r="K153" s="653"/>
      <c r="L153" s="653"/>
      <c r="M153" s="653"/>
      <c r="N153" s="653"/>
      <c r="O153" s="653"/>
      <c r="P153" s="666"/>
      <c r="Q153" s="654"/>
    </row>
    <row r="154" spans="1:17" ht="14.4" customHeight="1" x14ac:dyDescent="0.3">
      <c r="A154" s="649" t="s">
        <v>6455</v>
      </c>
      <c r="B154" s="650" t="s">
        <v>6341</v>
      </c>
      <c r="C154" s="650" t="s">
        <v>6294</v>
      </c>
      <c r="D154" s="650" t="s">
        <v>6378</v>
      </c>
      <c r="E154" s="650" t="s">
        <v>6379</v>
      </c>
      <c r="F154" s="653">
        <v>13</v>
      </c>
      <c r="G154" s="653">
        <v>9165</v>
      </c>
      <c r="H154" s="653">
        <v>1</v>
      </c>
      <c r="I154" s="653">
        <v>705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6455</v>
      </c>
      <c r="B155" s="650" t="s">
        <v>6341</v>
      </c>
      <c r="C155" s="650" t="s">
        <v>6294</v>
      </c>
      <c r="D155" s="650" t="s">
        <v>6384</v>
      </c>
      <c r="E155" s="650" t="s">
        <v>6385</v>
      </c>
      <c r="F155" s="653">
        <v>3</v>
      </c>
      <c r="G155" s="653">
        <v>19644</v>
      </c>
      <c r="H155" s="653">
        <v>1</v>
      </c>
      <c r="I155" s="653">
        <v>6548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6455</v>
      </c>
      <c r="B156" s="650" t="s">
        <v>6341</v>
      </c>
      <c r="C156" s="650" t="s">
        <v>6294</v>
      </c>
      <c r="D156" s="650" t="s">
        <v>6386</v>
      </c>
      <c r="E156" s="650" t="s">
        <v>6387</v>
      </c>
      <c r="F156" s="653">
        <v>2</v>
      </c>
      <c r="G156" s="653">
        <v>246</v>
      </c>
      <c r="H156" s="653">
        <v>1</v>
      </c>
      <c r="I156" s="653">
        <v>123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6455</v>
      </c>
      <c r="B157" s="650" t="s">
        <v>6341</v>
      </c>
      <c r="C157" s="650" t="s">
        <v>6294</v>
      </c>
      <c r="D157" s="650" t="s">
        <v>6392</v>
      </c>
      <c r="E157" s="650" t="s">
        <v>6393</v>
      </c>
      <c r="F157" s="653">
        <v>220</v>
      </c>
      <c r="G157" s="653">
        <v>190960</v>
      </c>
      <c r="H157" s="653">
        <v>1</v>
      </c>
      <c r="I157" s="653">
        <v>868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6455</v>
      </c>
      <c r="B158" s="650" t="s">
        <v>6341</v>
      </c>
      <c r="C158" s="650" t="s">
        <v>6294</v>
      </c>
      <c r="D158" s="650" t="s">
        <v>6394</v>
      </c>
      <c r="E158" s="650" t="s">
        <v>6395</v>
      </c>
      <c r="F158" s="653">
        <v>3</v>
      </c>
      <c r="G158" s="653">
        <v>2730</v>
      </c>
      <c r="H158" s="653">
        <v>1</v>
      </c>
      <c r="I158" s="653">
        <v>910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6455</v>
      </c>
      <c r="B159" s="650" t="s">
        <v>6341</v>
      </c>
      <c r="C159" s="650" t="s">
        <v>6294</v>
      </c>
      <c r="D159" s="650" t="s">
        <v>6396</v>
      </c>
      <c r="E159" s="650" t="s">
        <v>6397</v>
      </c>
      <c r="F159" s="653">
        <v>1</v>
      </c>
      <c r="G159" s="653">
        <v>326</v>
      </c>
      <c r="H159" s="653">
        <v>1</v>
      </c>
      <c r="I159" s="653">
        <v>326</v>
      </c>
      <c r="J159" s="653"/>
      <c r="K159" s="653"/>
      <c r="L159" s="653"/>
      <c r="M159" s="653"/>
      <c r="N159" s="653"/>
      <c r="O159" s="653"/>
      <c r="P159" s="666"/>
      <c r="Q159" s="654"/>
    </row>
    <row r="160" spans="1:17" ht="14.4" customHeight="1" x14ac:dyDescent="0.3">
      <c r="A160" s="649" t="s">
        <v>6455</v>
      </c>
      <c r="B160" s="650" t="s">
        <v>6341</v>
      </c>
      <c r="C160" s="650" t="s">
        <v>6294</v>
      </c>
      <c r="D160" s="650" t="s">
        <v>6404</v>
      </c>
      <c r="E160" s="650" t="s">
        <v>6405</v>
      </c>
      <c r="F160" s="653">
        <v>5</v>
      </c>
      <c r="G160" s="653">
        <v>9425</v>
      </c>
      <c r="H160" s="653">
        <v>1</v>
      </c>
      <c r="I160" s="653">
        <v>1885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6456</v>
      </c>
      <c r="B161" s="650" t="s">
        <v>6341</v>
      </c>
      <c r="C161" s="650" t="s">
        <v>6294</v>
      </c>
      <c r="D161" s="650" t="s">
        <v>6392</v>
      </c>
      <c r="E161" s="650" t="s">
        <v>6393</v>
      </c>
      <c r="F161" s="653"/>
      <c r="G161" s="653"/>
      <c r="H161" s="653"/>
      <c r="I161" s="653"/>
      <c r="J161" s="653"/>
      <c r="K161" s="653"/>
      <c r="L161" s="653"/>
      <c r="M161" s="653"/>
      <c r="N161" s="653">
        <v>20</v>
      </c>
      <c r="O161" s="653">
        <v>17400</v>
      </c>
      <c r="P161" s="666"/>
      <c r="Q161" s="654">
        <v>870</v>
      </c>
    </row>
    <row r="162" spans="1:17" ht="14.4" customHeight="1" x14ac:dyDescent="0.3">
      <c r="A162" s="649" t="s">
        <v>6456</v>
      </c>
      <c r="B162" s="650" t="s">
        <v>6341</v>
      </c>
      <c r="C162" s="650" t="s">
        <v>6294</v>
      </c>
      <c r="D162" s="650" t="s">
        <v>6396</v>
      </c>
      <c r="E162" s="650" t="s">
        <v>6397</v>
      </c>
      <c r="F162" s="653"/>
      <c r="G162" s="653"/>
      <c r="H162" s="653"/>
      <c r="I162" s="653"/>
      <c r="J162" s="653">
        <v>1</v>
      </c>
      <c r="K162" s="653">
        <v>327</v>
      </c>
      <c r="L162" s="653"/>
      <c r="M162" s="653">
        <v>327</v>
      </c>
      <c r="N162" s="653"/>
      <c r="O162" s="653"/>
      <c r="P162" s="666"/>
      <c r="Q162" s="654"/>
    </row>
    <row r="163" spans="1:17" ht="14.4" customHeight="1" x14ac:dyDescent="0.3">
      <c r="A163" s="649" t="s">
        <v>580</v>
      </c>
      <c r="B163" s="650" t="s">
        <v>6023</v>
      </c>
      <c r="C163" s="650" t="s">
        <v>1467</v>
      </c>
      <c r="D163" s="650" t="s">
        <v>6062</v>
      </c>
      <c r="E163" s="650" t="s">
        <v>6063</v>
      </c>
      <c r="F163" s="653">
        <v>0</v>
      </c>
      <c r="G163" s="653">
        <v>0</v>
      </c>
      <c r="H163" s="653"/>
      <c r="I163" s="653"/>
      <c r="J163" s="653"/>
      <c r="K163" s="653"/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580</v>
      </c>
      <c r="B164" s="650" t="s">
        <v>6023</v>
      </c>
      <c r="C164" s="650" t="s">
        <v>1467</v>
      </c>
      <c r="D164" s="650" t="s">
        <v>6062</v>
      </c>
      <c r="E164" s="650" t="s">
        <v>3239</v>
      </c>
      <c r="F164" s="653">
        <v>1.0900000000000001</v>
      </c>
      <c r="G164" s="653">
        <v>16308.9</v>
      </c>
      <c r="H164" s="653">
        <v>1</v>
      </c>
      <c r="I164" s="653">
        <v>14962.293577981651</v>
      </c>
      <c r="J164" s="653"/>
      <c r="K164" s="653"/>
      <c r="L164" s="653"/>
      <c r="M164" s="653"/>
      <c r="N164" s="653"/>
      <c r="O164" s="653"/>
      <c r="P164" s="666"/>
      <c r="Q164" s="654"/>
    </row>
    <row r="165" spans="1:17" ht="14.4" customHeight="1" x14ac:dyDescent="0.3">
      <c r="A165" s="649" t="s">
        <v>580</v>
      </c>
      <c r="B165" s="650" t="s">
        <v>6023</v>
      </c>
      <c r="C165" s="650" t="s">
        <v>1467</v>
      </c>
      <c r="D165" s="650" t="s">
        <v>6067</v>
      </c>
      <c r="E165" s="650" t="s">
        <v>6065</v>
      </c>
      <c r="F165" s="653"/>
      <c r="G165" s="653"/>
      <c r="H165" s="653"/>
      <c r="I165" s="653"/>
      <c r="J165" s="653">
        <v>0</v>
      </c>
      <c r="K165" s="653">
        <v>0</v>
      </c>
      <c r="L165" s="653"/>
      <c r="M165" s="653"/>
      <c r="N165" s="653">
        <v>0</v>
      </c>
      <c r="O165" s="653">
        <v>0</v>
      </c>
      <c r="P165" s="666"/>
      <c r="Q165" s="654"/>
    </row>
    <row r="166" spans="1:17" ht="14.4" customHeight="1" x14ac:dyDescent="0.3">
      <c r="A166" s="649" t="s">
        <v>580</v>
      </c>
      <c r="B166" s="650" t="s">
        <v>6023</v>
      </c>
      <c r="C166" s="650" t="s">
        <v>1467</v>
      </c>
      <c r="D166" s="650" t="s">
        <v>6067</v>
      </c>
      <c r="E166" s="650" t="s">
        <v>3251</v>
      </c>
      <c r="F166" s="653"/>
      <c r="G166" s="653"/>
      <c r="H166" s="653"/>
      <c r="I166" s="653"/>
      <c r="J166" s="653">
        <v>1</v>
      </c>
      <c r="K166" s="653">
        <v>134845.1</v>
      </c>
      <c r="L166" s="653"/>
      <c r="M166" s="653">
        <v>134845.1</v>
      </c>
      <c r="N166" s="653">
        <v>2</v>
      </c>
      <c r="O166" s="653">
        <v>269690.2</v>
      </c>
      <c r="P166" s="666"/>
      <c r="Q166" s="654">
        <v>134845.1</v>
      </c>
    </row>
    <row r="167" spans="1:17" ht="14.4" customHeight="1" x14ac:dyDescent="0.3">
      <c r="A167" s="649" t="s">
        <v>580</v>
      </c>
      <c r="B167" s="650" t="s">
        <v>6023</v>
      </c>
      <c r="C167" s="650" t="s">
        <v>1467</v>
      </c>
      <c r="D167" s="650" t="s">
        <v>6071</v>
      </c>
      <c r="E167" s="650" t="s">
        <v>6072</v>
      </c>
      <c r="F167" s="653"/>
      <c r="G167" s="653"/>
      <c r="H167" s="653"/>
      <c r="I167" s="653"/>
      <c r="J167" s="653">
        <v>0</v>
      </c>
      <c r="K167" s="653">
        <v>0</v>
      </c>
      <c r="L167" s="653"/>
      <c r="M167" s="653"/>
      <c r="N167" s="653">
        <v>0</v>
      </c>
      <c r="O167" s="653">
        <v>-5.8207660913467407E-11</v>
      </c>
      <c r="P167" s="666"/>
      <c r="Q167" s="654"/>
    </row>
    <row r="168" spans="1:17" ht="14.4" customHeight="1" x14ac:dyDescent="0.3">
      <c r="A168" s="649" t="s">
        <v>580</v>
      </c>
      <c r="B168" s="650" t="s">
        <v>6023</v>
      </c>
      <c r="C168" s="650" t="s">
        <v>1467</v>
      </c>
      <c r="D168" s="650" t="s">
        <v>6071</v>
      </c>
      <c r="E168" s="650" t="s">
        <v>3287</v>
      </c>
      <c r="F168" s="653"/>
      <c r="G168" s="653"/>
      <c r="H168" s="653"/>
      <c r="I168" s="653"/>
      <c r="J168" s="653">
        <v>3</v>
      </c>
      <c r="K168" s="653">
        <v>177280.41</v>
      </c>
      <c r="L168" s="653"/>
      <c r="M168" s="653">
        <v>59093.47</v>
      </c>
      <c r="N168" s="653">
        <v>6</v>
      </c>
      <c r="O168" s="653">
        <v>354560.82</v>
      </c>
      <c r="P168" s="666"/>
      <c r="Q168" s="654">
        <v>59093.47</v>
      </c>
    </row>
    <row r="169" spans="1:17" ht="14.4" customHeight="1" x14ac:dyDescent="0.3">
      <c r="A169" s="649" t="s">
        <v>580</v>
      </c>
      <c r="B169" s="650" t="s">
        <v>6023</v>
      </c>
      <c r="C169" s="650" t="s">
        <v>1467</v>
      </c>
      <c r="D169" s="650" t="s">
        <v>6080</v>
      </c>
      <c r="E169" s="650" t="s">
        <v>6079</v>
      </c>
      <c r="F169" s="653">
        <v>0</v>
      </c>
      <c r="G169" s="653">
        <v>0</v>
      </c>
      <c r="H169" s="653"/>
      <c r="I169" s="653"/>
      <c r="J169" s="653"/>
      <c r="K169" s="653"/>
      <c r="L169" s="653"/>
      <c r="M169" s="653"/>
      <c r="N169" s="653"/>
      <c r="O169" s="653"/>
      <c r="P169" s="666"/>
      <c r="Q169" s="654"/>
    </row>
    <row r="170" spans="1:17" ht="14.4" customHeight="1" x14ac:dyDescent="0.3">
      <c r="A170" s="649" t="s">
        <v>580</v>
      </c>
      <c r="B170" s="650" t="s">
        <v>6023</v>
      </c>
      <c r="C170" s="650" t="s">
        <v>1467</v>
      </c>
      <c r="D170" s="650" t="s">
        <v>6080</v>
      </c>
      <c r="E170" s="650" t="s">
        <v>3170</v>
      </c>
      <c r="F170" s="653">
        <v>0.97</v>
      </c>
      <c r="G170" s="653">
        <v>31378.720000000001</v>
      </c>
      <c r="H170" s="653">
        <v>1</v>
      </c>
      <c r="I170" s="653">
        <v>32349.195876288661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580</v>
      </c>
      <c r="B171" s="650" t="s">
        <v>6023</v>
      </c>
      <c r="C171" s="650" t="s">
        <v>1467</v>
      </c>
      <c r="D171" s="650" t="s">
        <v>6112</v>
      </c>
      <c r="E171" s="650" t="s">
        <v>6019</v>
      </c>
      <c r="F171" s="653">
        <v>0.39</v>
      </c>
      <c r="G171" s="653">
        <v>573.86</v>
      </c>
      <c r="H171" s="653">
        <v>1</v>
      </c>
      <c r="I171" s="653">
        <v>1471.4358974358975</v>
      </c>
      <c r="J171" s="653"/>
      <c r="K171" s="653"/>
      <c r="L171" s="653"/>
      <c r="M171" s="653"/>
      <c r="N171" s="653"/>
      <c r="O171" s="653"/>
      <c r="P171" s="666"/>
      <c r="Q171" s="654"/>
    </row>
    <row r="172" spans="1:17" ht="14.4" customHeight="1" x14ac:dyDescent="0.3">
      <c r="A172" s="649" t="s">
        <v>580</v>
      </c>
      <c r="B172" s="650" t="s">
        <v>6023</v>
      </c>
      <c r="C172" s="650" t="s">
        <v>1467</v>
      </c>
      <c r="D172" s="650" t="s">
        <v>6142</v>
      </c>
      <c r="E172" s="650" t="s">
        <v>6141</v>
      </c>
      <c r="F172" s="653">
        <v>1</v>
      </c>
      <c r="G172" s="653">
        <v>3869.1</v>
      </c>
      <c r="H172" s="653">
        <v>1</v>
      </c>
      <c r="I172" s="653">
        <v>3869.1</v>
      </c>
      <c r="J172" s="653"/>
      <c r="K172" s="653"/>
      <c r="L172" s="653"/>
      <c r="M172" s="653"/>
      <c r="N172" s="653"/>
      <c r="O172" s="653"/>
      <c r="P172" s="666"/>
      <c r="Q172" s="654"/>
    </row>
    <row r="173" spans="1:17" ht="14.4" customHeight="1" x14ac:dyDescent="0.3">
      <c r="A173" s="649" t="s">
        <v>580</v>
      </c>
      <c r="B173" s="650" t="s">
        <v>6023</v>
      </c>
      <c r="C173" s="650" t="s">
        <v>1467</v>
      </c>
      <c r="D173" s="650" t="s">
        <v>6156</v>
      </c>
      <c r="E173" s="650" t="s">
        <v>6154</v>
      </c>
      <c r="F173" s="653">
        <v>0.5</v>
      </c>
      <c r="G173" s="653">
        <v>149.93</v>
      </c>
      <c r="H173" s="653">
        <v>1</v>
      </c>
      <c r="I173" s="653">
        <v>299.86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580</v>
      </c>
      <c r="B174" s="650" t="s">
        <v>6023</v>
      </c>
      <c r="C174" s="650" t="s">
        <v>1467</v>
      </c>
      <c r="D174" s="650" t="s">
        <v>6191</v>
      </c>
      <c r="E174" s="650" t="s">
        <v>1669</v>
      </c>
      <c r="F174" s="653">
        <v>0.86</v>
      </c>
      <c r="G174" s="653">
        <v>483.81</v>
      </c>
      <c r="H174" s="653">
        <v>1</v>
      </c>
      <c r="I174" s="653">
        <v>562.56976744186045</v>
      </c>
      <c r="J174" s="653"/>
      <c r="K174" s="653"/>
      <c r="L174" s="653"/>
      <c r="M174" s="653"/>
      <c r="N174" s="653"/>
      <c r="O174" s="653"/>
      <c r="P174" s="666"/>
      <c r="Q174" s="654"/>
    </row>
    <row r="175" spans="1:17" ht="14.4" customHeight="1" x14ac:dyDescent="0.3">
      <c r="A175" s="649" t="s">
        <v>580</v>
      </c>
      <c r="B175" s="650" t="s">
        <v>6023</v>
      </c>
      <c r="C175" s="650" t="s">
        <v>1467</v>
      </c>
      <c r="D175" s="650" t="s">
        <v>6196</v>
      </c>
      <c r="E175" s="650" t="s">
        <v>2092</v>
      </c>
      <c r="F175" s="653">
        <v>3</v>
      </c>
      <c r="G175" s="653">
        <v>1003.17</v>
      </c>
      <c r="H175" s="653">
        <v>1</v>
      </c>
      <c r="I175" s="653">
        <v>334.39</v>
      </c>
      <c r="J175" s="653"/>
      <c r="K175" s="653"/>
      <c r="L175" s="653"/>
      <c r="M175" s="653"/>
      <c r="N175" s="653"/>
      <c r="O175" s="653"/>
      <c r="P175" s="666"/>
      <c r="Q175" s="654"/>
    </row>
    <row r="176" spans="1:17" ht="14.4" customHeight="1" x14ac:dyDescent="0.3">
      <c r="A176" s="649" t="s">
        <v>580</v>
      </c>
      <c r="B176" s="650" t="s">
        <v>6023</v>
      </c>
      <c r="C176" s="650" t="s">
        <v>1467</v>
      </c>
      <c r="D176" s="650" t="s">
        <v>6234</v>
      </c>
      <c r="E176" s="650" t="s">
        <v>6235</v>
      </c>
      <c r="F176" s="653">
        <v>0</v>
      </c>
      <c r="G176" s="653">
        <v>0</v>
      </c>
      <c r="H176" s="653"/>
      <c r="I176" s="653"/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580</v>
      </c>
      <c r="B177" s="650" t="s">
        <v>6023</v>
      </c>
      <c r="C177" s="650" t="s">
        <v>1467</v>
      </c>
      <c r="D177" s="650" t="s">
        <v>6234</v>
      </c>
      <c r="E177" s="650" t="s">
        <v>3268</v>
      </c>
      <c r="F177" s="653">
        <v>1</v>
      </c>
      <c r="G177" s="653">
        <v>27490.41</v>
      </c>
      <c r="H177" s="653">
        <v>1</v>
      </c>
      <c r="I177" s="653">
        <v>27490.41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580</v>
      </c>
      <c r="B178" s="650" t="s">
        <v>6023</v>
      </c>
      <c r="C178" s="650" t="s">
        <v>6282</v>
      </c>
      <c r="D178" s="650" t="s">
        <v>6285</v>
      </c>
      <c r="E178" s="650" t="s">
        <v>6286</v>
      </c>
      <c r="F178" s="653">
        <v>1</v>
      </c>
      <c r="G178" s="653">
        <v>867</v>
      </c>
      <c r="H178" s="653">
        <v>1</v>
      </c>
      <c r="I178" s="653">
        <v>867</v>
      </c>
      <c r="J178" s="653"/>
      <c r="K178" s="653"/>
      <c r="L178" s="653"/>
      <c r="M178" s="653"/>
      <c r="N178" s="653"/>
      <c r="O178" s="653"/>
      <c r="P178" s="666"/>
      <c r="Q178" s="654"/>
    </row>
    <row r="179" spans="1:17" ht="14.4" customHeight="1" x14ac:dyDescent="0.3">
      <c r="A179" s="649" t="s">
        <v>580</v>
      </c>
      <c r="B179" s="650" t="s">
        <v>6023</v>
      </c>
      <c r="C179" s="650" t="s">
        <v>6294</v>
      </c>
      <c r="D179" s="650" t="s">
        <v>6295</v>
      </c>
      <c r="E179" s="650" t="s">
        <v>6296</v>
      </c>
      <c r="F179" s="653"/>
      <c r="G179" s="653"/>
      <c r="H179" s="653"/>
      <c r="I179" s="653"/>
      <c r="J179" s="653">
        <v>1</v>
      </c>
      <c r="K179" s="653">
        <v>277</v>
      </c>
      <c r="L179" s="653"/>
      <c r="M179" s="653">
        <v>277</v>
      </c>
      <c r="N179" s="653">
        <v>1</v>
      </c>
      <c r="O179" s="653">
        <v>279</v>
      </c>
      <c r="P179" s="666"/>
      <c r="Q179" s="654">
        <v>279</v>
      </c>
    </row>
    <row r="180" spans="1:17" ht="14.4" customHeight="1" x14ac:dyDescent="0.3">
      <c r="A180" s="649" t="s">
        <v>580</v>
      </c>
      <c r="B180" s="650" t="s">
        <v>6023</v>
      </c>
      <c r="C180" s="650" t="s">
        <v>6294</v>
      </c>
      <c r="D180" s="650" t="s">
        <v>6301</v>
      </c>
      <c r="E180" s="650" t="s">
        <v>6302</v>
      </c>
      <c r="F180" s="653">
        <v>40</v>
      </c>
      <c r="G180" s="653">
        <v>1360</v>
      </c>
      <c r="H180" s="653">
        <v>1</v>
      </c>
      <c r="I180" s="653">
        <v>34</v>
      </c>
      <c r="J180" s="653">
        <v>32</v>
      </c>
      <c r="K180" s="653">
        <v>1088</v>
      </c>
      <c r="L180" s="653">
        <v>0.8</v>
      </c>
      <c r="M180" s="653">
        <v>34</v>
      </c>
      <c r="N180" s="653">
        <v>28</v>
      </c>
      <c r="O180" s="653">
        <v>968</v>
      </c>
      <c r="P180" s="666">
        <v>0.71176470588235297</v>
      </c>
      <c r="Q180" s="654">
        <v>34.571428571428569</v>
      </c>
    </row>
    <row r="181" spans="1:17" ht="14.4" customHeight="1" x14ac:dyDescent="0.3">
      <c r="A181" s="649" t="s">
        <v>580</v>
      </c>
      <c r="B181" s="650" t="s">
        <v>6023</v>
      </c>
      <c r="C181" s="650" t="s">
        <v>6294</v>
      </c>
      <c r="D181" s="650" t="s">
        <v>6374</v>
      </c>
      <c r="E181" s="650" t="s">
        <v>6375</v>
      </c>
      <c r="F181" s="653"/>
      <c r="G181" s="653"/>
      <c r="H181" s="653"/>
      <c r="I181" s="653"/>
      <c r="J181" s="653">
        <v>1</v>
      </c>
      <c r="K181" s="653">
        <v>5</v>
      </c>
      <c r="L181" s="653"/>
      <c r="M181" s="653">
        <v>5</v>
      </c>
      <c r="N181" s="653">
        <v>3</v>
      </c>
      <c r="O181" s="653">
        <v>15</v>
      </c>
      <c r="P181" s="666"/>
      <c r="Q181" s="654">
        <v>5</v>
      </c>
    </row>
    <row r="182" spans="1:17" ht="14.4" customHeight="1" x14ac:dyDescent="0.3">
      <c r="A182" s="649" t="s">
        <v>580</v>
      </c>
      <c r="B182" s="650" t="s">
        <v>6023</v>
      </c>
      <c r="C182" s="650" t="s">
        <v>6294</v>
      </c>
      <c r="D182" s="650" t="s">
        <v>6305</v>
      </c>
      <c r="E182" s="650" t="s">
        <v>6306</v>
      </c>
      <c r="F182" s="653"/>
      <c r="G182" s="653"/>
      <c r="H182" s="653"/>
      <c r="I182" s="653"/>
      <c r="J182" s="653">
        <v>2</v>
      </c>
      <c r="K182" s="653">
        <v>326</v>
      </c>
      <c r="L182" s="653"/>
      <c r="M182" s="653">
        <v>163</v>
      </c>
      <c r="N182" s="653">
        <v>2</v>
      </c>
      <c r="O182" s="653">
        <v>327</v>
      </c>
      <c r="P182" s="666"/>
      <c r="Q182" s="654">
        <v>163.5</v>
      </c>
    </row>
    <row r="183" spans="1:17" ht="14.4" customHeight="1" x14ac:dyDescent="0.3">
      <c r="A183" s="649" t="s">
        <v>580</v>
      </c>
      <c r="B183" s="650" t="s">
        <v>6023</v>
      </c>
      <c r="C183" s="650" t="s">
        <v>6294</v>
      </c>
      <c r="D183" s="650" t="s">
        <v>6311</v>
      </c>
      <c r="E183" s="650" t="s">
        <v>6312</v>
      </c>
      <c r="F183" s="653">
        <v>3</v>
      </c>
      <c r="G183" s="653">
        <v>0</v>
      </c>
      <c r="H183" s="653"/>
      <c r="I183" s="653">
        <v>0</v>
      </c>
      <c r="J183" s="653">
        <v>4</v>
      </c>
      <c r="K183" s="653">
        <v>0</v>
      </c>
      <c r="L183" s="653"/>
      <c r="M183" s="653">
        <v>0</v>
      </c>
      <c r="N183" s="653">
        <v>8</v>
      </c>
      <c r="O183" s="653">
        <v>0</v>
      </c>
      <c r="P183" s="666"/>
      <c r="Q183" s="654">
        <v>0</v>
      </c>
    </row>
    <row r="184" spans="1:17" ht="14.4" customHeight="1" x14ac:dyDescent="0.3">
      <c r="A184" s="649" t="s">
        <v>580</v>
      </c>
      <c r="B184" s="650" t="s">
        <v>6023</v>
      </c>
      <c r="C184" s="650" t="s">
        <v>6294</v>
      </c>
      <c r="D184" s="650" t="s">
        <v>6313</v>
      </c>
      <c r="E184" s="650" t="s">
        <v>6314</v>
      </c>
      <c r="F184" s="653">
        <v>9</v>
      </c>
      <c r="G184" s="653">
        <v>927</v>
      </c>
      <c r="H184" s="653">
        <v>1</v>
      </c>
      <c r="I184" s="653">
        <v>103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580</v>
      </c>
      <c r="B185" s="650" t="s">
        <v>6023</v>
      </c>
      <c r="C185" s="650" t="s">
        <v>6294</v>
      </c>
      <c r="D185" s="650" t="s">
        <v>6315</v>
      </c>
      <c r="E185" s="650" t="s">
        <v>6316</v>
      </c>
      <c r="F185" s="653">
        <v>5</v>
      </c>
      <c r="G185" s="653">
        <v>0</v>
      </c>
      <c r="H185" s="653"/>
      <c r="I185" s="653">
        <v>0</v>
      </c>
      <c r="J185" s="653">
        <v>3</v>
      </c>
      <c r="K185" s="653">
        <v>0</v>
      </c>
      <c r="L185" s="653"/>
      <c r="M185" s="653">
        <v>0</v>
      </c>
      <c r="N185" s="653">
        <v>2</v>
      </c>
      <c r="O185" s="653">
        <v>0</v>
      </c>
      <c r="P185" s="666"/>
      <c r="Q185" s="654">
        <v>0</v>
      </c>
    </row>
    <row r="186" spans="1:17" ht="14.4" customHeight="1" x14ac:dyDescent="0.3">
      <c r="A186" s="649" t="s">
        <v>580</v>
      </c>
      <c r="B186" s="650" t="s">
        <v>6023</v>
      </c>
      <c r="C186" s="650" t="s">
        <v>6294</v>
      </c>
      <c r="D186" s="650" t="s">
        <v>6319</v>
      </c>
      <c r="E186" s="650" t="s">
        <v>6320</v>
      </c>
      <c r="F186" s="653"/>
      <c r="G186" s="653"/>
      <c r="H186" s="653"/>
      <c r="I186" s="653"/>
      <c r="J186" s="653">
        <v>1</v>
      </c>
      <c r="K186" s="653">
        <v>81</v>
      </c>
      <c r="L186" s="653"/>
      <c r="M186" s="653">
        <v>81</v>
      </c>
      <c r="N186" s="653"/>
      <c r="O186" s="653"/>
      <c r="P186" s="666"/>
      <c r="Q186" s="654"/>
    </row>
    <row r="187" spans="1:17" ht="14.4" customHeight="1" x14ac:dyDescent="0.3">
      <c r="A187" s="649" t="s">
        <v>580</v>
      </c>
      <c r="B187" s="650" t="s">
        <v>6023</v>
      </c>
      <c r="C187" s="650" t="s">
        <v>6294</v>
      </c>
      <c r="D187" s="650" t="s">
        <v>6329</v>
      </c>
      <c r="E187" s="650" t="s">
        <v>6330</v>
      </c>
      <c r="F187" s="653">
        <v>2</v>
      </c>
      <c r="G187" s="653">
        <v>656</v>
      </c>
      <c r="H187" s="653">
        <v>1</v>
      </c>
      <c r="I187" s="653">
        <v>328</v>
      </c>
      <c r="J187" s="653">
        <v>2</v>
      </c>
      <c r="K187" s="653">
        <v>654</v>
      </c>
      <c r="L187" s="653">
        <v>0.99695121951219512</v>
      </c>
      <c r="M187" s="653">
        <v>327</v>
      </c>
      <c r="N187" s="653"/>
      <c r="O187" s="653"/>
      <c r="P187" s="666"/>
      <c r="Q187" s="654"/>
    </row>
    <row r="188" spans="1:17" ht="14.4" customHeight="1" x14ac:dyDescent="0.3">
      <c r="A188" s="649" t="s">
        <v>580</v>
      </c>
      <c r="B188" s="650" t="s">
        <v>6023</v>
      </c>
      <c r="C188" s="650" t="s">
        <v>6294</v>
      </c>
      <c r="D188" s="650" t="s">
        <v>6333</v>
      </c>
      <c r="E188" s="650" t="s">
        <v>6334</v>
      </c>
      <c r="F188" s="653"/>
      <c r="G188" s="653"/>
      <c r="H188" s="653"/>
      <c r="I188" s="653"/>
      <c r="J188" s="653">
        <v>3</v>
      </c>
      <c r="K188" s="653">
        <v>1935</v>
      </c>
      <c r="L188" s="653"/>
      <c r="M188" s="653">
        <v>645</v>
      </c>
      <c r="N188" s="653">
        <v>2</v>
      </c>
      <c r="O188" s="653">
        <v>1290</v>
      </c>
      <c r="P188" s="666"/>
      <c r="Q188" s="654">
        <v>645</v>
      </c>
    </row>
    <row r="189" spans="1:17" ht="14.4" customHeight="1" x14ac:dyDescent="0.3">
      <c r="A189" s="649" t="s">
        <v>580</v>
      </c>
      <c r="B189" s="650" t="s">
        <v>6023</v>
      </c>
      <c r="C189" s="650" t="s">
        <v>6294</v>
      </c>
      <c r="D189" s="650" t="s">
        <v>6337</v>
      </c>
      <c r="E189" s="650" t="s">
        <v>6338</v>
      </c>
      <c r="F189" s="653">
        <v>2</v>
      </c>
      <c r="G189" s="653">
        <v>224</v>
      </c>
      <c r="H189" s="653">
        <v>1</v>
      </c>
      <c r="I189" s="653">
        <v>112</v>
      </c>
      <c r="J189" s="653">
        <v>1</v>
      </c>
      <c r="K189" s="653">
        <v>112</v>
      </c>
      <c r="L189" s="653">
        <v>0.5</v>
      </c>
      <c r="M189" s="653">
        <v>112</v>
      </c>
      <c r="N189" s="653">
        <v>8</v>
      </c>
      <c r="O189" s="653">
        <v>900</v>
      </c>
      <c r="P189" s="666">
        <v>4.0178571428571432</v>
      </c>
      <c r="Q189" s="654">
        <v>112.5</v>
      </c>
    </row>
    <row r="190" spans="1:17" ht="14.4" customHeight="1" x14ac:dyDescent="0.3">
      <c r="A190" s="649" t="s">
        <v>580</v>
      </c>
      <c r="B190" s="650" t="s">
        <v>6341</v>
      </c>
      <c r="C190" s="650" t="s">
        <v>1467</v>
      </c>
      <c r="D190" s="650" t="s">
        <v>6111</v>
      </c>
      <c r="E190" s="650" t="s">
        <v>6019</v>
      </c>
      <c r="F190" s="653">
        <v>0.87</v>
      </c>
      <c r="G190" s="653">
        <v>2.61</v>
      </c>
      <c r="H190" s="653">
        <v>1</v>
      </c>
      <c r="I190" s="653">
        <v>3</v>
      </c>
      <c r="J190" s="653"/>
      <c r="K190" s="653"/>
      <c r="L190" s="653"/>
      <c r="M190" s="653"/>
      <c r="N190" s="653"/>
      <c r="O190" s="653"/>
      <c r="P190" s="666"/>
      <c r="Q190" s="654"/>
    </row>
    <row r="191" spans="1:17" ht="14.4" customHeight="1" x14ac:dyDescent="0.3">
      <c r="A191" s="649" t="s">
        <v>580</v>
      </c>
      <c r="B191" s="650" t="s">
        <v>6341</v>
      </c>
      <c r="C191" s="650" t="s">
        <v>1467</v>
      </c>
      <c r="D191" s="650" t="s">
        <v>6163</v>
      </c>
      <c r="E191" s="650" t="s">
        <v>1717</v>
      </c>
      <c r="F191" s="653"/>
      <c r="G191" s="653"/>
      <c r="H191" s="653"/>
      <c r="I191" s="653"/>
      <c r="J191" s="653">
        <v>0.31</v>
      </c>
      <c r="K191" s="653">
        <v>81.239999999999995</v>
      </c>
      <c r="L191" s="653"/>
      <c r="M191" s="653">
        <v>262.06451612903226</v>
      </c>
      <c r="N191" s="653"/>
      <c r="O191" s="653"/>
      <c r="P191" s="666"/>
      <c r="Q191" s="654"/>
    </row>
    <row r="192" spans="1:17" ht="14.4" customHeight="1" x14ac:dyDescent="0.3">
      <c r="A192" s="649" t="s">
        <v>580</v>
      </c>
      <c r="B192" s="650" t="s">
        <v>6341</v>
      </c>
      <c r="C192" s="650" t="s">
        <v>1467</v>
      </c>
      <c r="D192" s="650" t="s">
        <v>6204</v>
      </c>
      <c r="E192" s="650" t="s">
        <v>6205</v>
      </c>
      <c r="F192" s="653"/>
      <c r="G192" s="653"/>
      <c r="H192" s="653"/>
      <c r="I192" s="653"/>
      <c r="J192" s="653">
        <v>0.6</v>
      </c>
      <c r="K192" s="653">
        <v>202.39</v>
      </c>
      <c r="L192" s="653"/>
      <c r="M192" s="653">
        <v>337.31666666666666</v>
      </c>
      <c r="N192" s="653"/>
      <c r="O192" s="653"/>
      <c r="P192" s="666"/>
      <c r="Q192" s="654"/>
    </row>
    <row r="193" spans="1:17" ht="14.4" customHeight="1" x14ac:dyDescent="0.3">
      <c r="A193" s="649" t="s">
        <v>580</v>
      </c>
      <c r="B193" s="650" t="s">
        <v>6341</v>
      </c>
      <c r="C193" s="650" t="s">
        <v>1467</v>
      </c>
      <c r="D193" s="650" t="s">
        <v>6208</v>
      </c>
      <c r="E193" s="650" t="s">
        <v>1618</v>
      </c>
      <c r="F193" s="653">
        <v>1</v>
      </c>
      <c r="G193" s="653">
        <v>490.48</v>
      </c>
      <c r="H193" s="653">
        <v>1</v>
      </c>
      <c r="I193" s="653">
        <v>490.48</v>
      </c>
      <c r="J193" s="653"/>
      <c r="K193" s="653"/>
      <c r="L193" s="653"/>
      <c r="M193" s="653"/>
      <c r="N193" s="653"/>
      <c r="O193" s="653"/>
      <c r="P193" s="666"/>
      <c r="Q193" s="654"/>
    </row>
    <row r="194" spans="1:17" ht="14.4" customHeight="1" x14ac:dyDescent="0.3">
      <c r="A194" s="649" t="s">
        <v>580</v>
      </c>
      <c r="B194" s="650" t="s">
        <v>6341</v>
      </c>
      <c r="C194" s="650" t="s">
        <v>1467</v>
      </c>
      <c r="D194" s="650" t="s">
        <v>6220</v>
      </c>
      <c r="E194" s="650" t="s">
        <v>1605</v>
      </c>
      <c r="F194" s="653">
        <v>1</v>
      </c>
      <c r="G194" s="653">
        <v>13825.9</v>
      </c>
      <c r="H194" s="653">
        <v>1</v>
      </c>
      <c r="I194" s="653">
        <v>13825.9</v>
      </c>
      <c r="J194" s="653"/>
      <c r="K194" s="653"/>
      <c r="L194" s="653"/>
      <c r="M194" s="653"/>
      <c r="N194" s="653"/>
      <c r="O194" s="653"/>
      <c r="P194" s="666"/>
      <c r="Q194" s="654"/>
    </row>
    <row r="195" spans="1:17" ht="14.4" customHeight="1" x14ac:dyDescent="0.3">
      <c r="A195" s="649" t="s">
        <v>580</v>
      </c>
      <c r="B195" s="650" t="s">
        <v>6341</v>
      </c>
      <c r="C195" s="650" t="s">
        <v>6282</v>
      </c>
      <c r="D195" s="650" t="s">
        <v>6367</v>
      </c>
      <c r="E195" s="650" t="s">
        <v>6368</v>
      </c>
      <c r="F195" s="653">
        <v>9</v>
      </c>
      <c r="G195" s="653">
        <v>6395.4000000000015</v>
      </c>
      <c r="H195" s="653">
        <v>1</v>
      </c>
      <c r="I195" s="653">
        <v>710.60000000000014</v>
      </c>
      <c r="J195" s="653">
        <v>13</v>
      </c>
      <c r="K195" s="653">
        <v>9237.8000000000011</v>
      </c>
      <c r="L195" s="653">
        <v>1.4444444444444442</v>
      </c>
      <c r="M195" s="653">
        <v>710.60000000000014</v>
      </c>
      <c r="N195" s="653">
        <v>12</v>
      </c>
      <c r="O195" s="653">
        <v>8527.2000000000007</v>
      </c>
      <c r="P195" s="666">
        <v>1.333333333333333</v>
      </c>
      <c r="Q195" s="654">
        <v>710.6</v>
      </c>
    </row>
    <row r="196" spans="1:17" ht="14.4" customHeight="1" x14ac:dyDescent="0.3">
      <c r="A196" s="649" t="s">
        <v>580</v>
      </c>
      <c r="B196" s="650" t="s">
        <v>6341</v>
      </c>
      <c r="C196" s="650" t="s">
        <v>6282</v>
      </c>
      <c r="D196" s="650" t="s">
        <v>6371</v>
      </c>
      <c r="E196" s="650" t="s">
        <v>6372</v>
      </c>
      <c r="F196" s="653">
        <v>3</v>
      </c>
      <c r="G196" s="653">
        <v>6034.2000000000007</v>
      </c>
      <c r="H196" s="653">
        <v>1</v>
      </c>
      <c r="I196" s="653">
        <v>2011.4000000000003</v>
      </c>
      <c r="J196" s="653">
        <v>3</v>
      </c>
      <c r="K196" s="653">
        <v>6034.2</v>
      </c>
      <c r="L196" s="653">
        <v>0.99999999999999989</v>
      </c>
      <c r="M196" s="653">
        <v>2011.3999999999999</v>
      </c>
      <c r="N196" s="653">
        <v>4</v>
      </c>
      <c r="O196" s="653">
        <v>8045.6</v>
      </c>
      <c r="P196" s="666">
        <v>1.3333333333333333</v>
      </c>
      <c r="Q196" s="654">
        <v>2011.4</v>
      </c>
    </row>
    <row r="197" spans="1:17" ht="14.4" customHeight="1" x14ac:dyDescent="0.3">
      <c r="A197" s="649" t="s">
        <v>580</v>
      </c>
      <c r="B197" s="650" t="s">
        <v>6341</v>
      </c>
      <c r="C197" s="650" t="s">
        <v>6294</v>
      </c>
      <c r="D197" s="650" t="s">
        <v>6301</v>
      </c>
      <c r="E197" s="650" t="s">
        <v>6302</v>
      </c>
      <c r="F197" s="653">
        <v>19</v>
      </c>
      <c r="G197" s="653">
        <v>646</v>
      </c>
      <c r="H197" s="653">
        <v>1</v>
      </c>
      <c r="I197" s="653">
        <v>34</v>
      </c>
      <c r="J197" s="653">
        <v>64</v>
      </c>
      <c r="K197" s="653">
        <v>2176</v>
      </c>
      <c r="L197" s="653">
        <v>3.3684210526315788</v>
      </c>
      <c r="M197" s="653">
        <v>34</v>
      </c>
      <c r="N197" s="653">
        <v>81</v>
      </c>
      <c r="O197" s="653">
        <v>2798</v>
      </c>
      <c r="P197" s="666">
        <v>4.3312693498452015</v>
      </c>
      <c r="Q197" s="654">
        <v>34.543209876543209</v>
      </c>
    </row>
    <row r="198" spans="1:17" ht="14.4" customHeight="1" x14ac:dyDescent="0.3">
      <c r="A198" s="649" t="s">
        <v>580</v>
      </c>
      <c r="B198" s="650" t="s">
        <v>6341</v>
      </c>
      <c r="C198" s="650" t="s">
        <v>6294</v>
      </c>
      <c r="D198" s="650" t="s">
        <v>6374</v>
      </c>
      <c r="E198" s="650" t="s">
        <v>6375</v>
      </c>
      <c r="F198" s="653"/>
      <c r="G198" s="653"/>
      <c r="H198" s="653"/>
      <c r="I198" s="653"/>
      <c r="J198" s="653"/>
      <c r="K198" s="653"/>
      <c r="L198" s="653"/>
      <c r="M198" s="653"/>
      <c r="N198" s="653">
        <v>4</v>
      </c>
      <c r="O198" s="653">
        <v>20</v>
      </c>
      <c r="P198" s="666"/>
      <c r="Q198" s="654">
        <v>5</v>
      </c>
    </row>
    <row r="199" spans="1:17" ht="14.4" customHeight="1" x14ac:dyDescent="0.3">
      <c r="A199" s="649" t="s">
        <v>580</v>
      </c>
      <c r="B199" s="650" t="s">
        <v>6341</v>
      </c>
      <c r="C199" s="650" t="s">
        <v>6294</v>
      </c>
      <c r="D199" s="650" t="s">
        <v>6307</v>
      </c>
      <c r="E199" s="650" t="s">
        <v>6308</v>
      </c>
      <c r="F199" s="653">
        <v>1</v>
      </c>
      <c r="G199" s="653">
        <v>162</v>
      </c>
      <c r="H199" s="653">
        <v>1</v>
      </c>
      <c r="I199" s="653">
        <v>162</v>
      </c>
      <c r="J199" s="653">
        <v>30</v>
      </c>
      <c r="K199" s="653">
        <v>4890</v>
      </c>
      <c r="L199" s="653">
        <v>30.185185185185187</v>
      </c>
      <c r="M199" s="653">
        <v>163</v>
      </c>
      <c r="N199" s="653">
        <v>42</v>
      </c>
      <c r="O199" s="653">
        <v>6864</v>
      </c>
      <c r="P199" s="666">
        <v>42.370370370370374</v>
      </c>
      <c r="Q199" s="654">
        <v>163.42857142857142</v>
      </c>
    </row>
    <row r="200" spans="1:17" ht="14.4" customHeight="1" x14ac:dyDescent="0.3">
      <c r="A200" s="649" t="s">
        <v>580</v>
      </c>
      <c r="B200" s="650" t="s">
        <v>6341</v>
      </c>
      <c r="C200" s="650" t="s">
        <v>6294</v>
      </c>
      <c r="D200" s="650" t="s">
        <v>6376</v>
      </c>
      <c r="E200" s="650" t="s">
        <v>6377</v>
      </c>
      <c r="F200" s="653">
        <v>25</v>
      </c>
      <c r="G200" s="653">
        <v>29575</v>
      </c>
      <c r="H200" s="653">
        <v>1</v>
      </c>
      <c r="I200" s="653">
        <v>1183</v>
      </c>
      <c r="J200" s="653">
        <v>34</v>
      </c>
      <c r="K200" s="653">
        <v>40324</v>
      </c>
      <c r="L200" s="653">
        <v>1.3634488588334741</v>
      </c>
      <c r="M200" s="653">
        <v>1186</v>
      </c>
      <c r="N200" s="653">
        <v>29</v>
      </c>
      <c r="O200" s="653">
        <v>34484</v>
      </c>
      <c r="P200" s="666">
        <v>1.1659847844463229</v>
      </c>
      <c r="Q200" s="654">
        <v>1189.1034482758621</v>
      </c>
    </row>
    <row r="201" spans="1:17" ht="14.4" customHeight="1" x14ac:dyDescent="0.3">
      <c r="A201" s="649" t="s">
        <v>580</v>
      </c>
      <c r="B201" s="650" t="s">
        <v>6341</v>
      </c>
      <c r="C201" s="650" t="s">
        <v>6294</v>
      </c>
      <c r="D201" s="650" t="s">
        <v>6378</v>
      </c>
      <c r="E201" s="650" t="s">
        <v>6379</v>
      </c>
      <c r="F201" s="653">
        <v>5456</v>
      </c>
      <c r="G201" s="653">
        <v>3846480</v>
      </c>
      <c r="H201" s="653">
        <v>1</v>
      </c>
      <c r="I201" s="653">
        <v>705</v>
      </c>
      <c r="J201" s="653">
        <v>4620</v>
      </c>
      <c r="K201" s="653">
        <v>3261720</v>
      </c>
      <c r="L201" s="653">
        <v>0.8479752916952642</v>
      </c>
      <c r="M201" s="653">
        <v>706</v>
      </c>
      <c r="N201" s="653">
        <v>5662</v>
      </c>
      <c r="O201" s="653">
        <v>3999381</v>
      </c>
      <c r="P201" s="666">
        <v>1.0397508891246023</v>
      </c>
      <c r="Q201" s="654">
        <v>706.35482161780294</v>
      </c>
    </row>
    <row r="202" spans="1:17" ht="14.4" customHeight="1" x14ac:dyDescent="0.3">
      <c r="A202" s="649" t="s">
        <v>580</v>
      </c>
      <c r="B202" s="650" t="s">
        <v>6341</v>
      </c>
      <c r="C202" s="650" t="s">
        <v>6294</v>
      </c>
      <c r="D202" s="650" t="s">
        <v>6380</v>
      </c>
      <c r="E202" s="650" t="s">
        <v>6381</v>
      </c>
      <c r="F202" s="653"/>
      <c r="G202" s="653"/>
      <c r="H202" s="653"/>
      <c r="I202" s="653"/>
      <c r="J202" s="653">
        <v>28</v>
      </c>
      <c r="K202" s="653">
        <v>17276</v>
      </c>
      <c r="L202" s="653"/>
      <c r="M202" s="653">
        <v>617</v>
      </c>
      <c r="N202" s="653">
        <v>25</v>
      </c>
      <c r="O202" s="653">
        <v>15430</v>
      </c>
      <c r="P202" s="666"/>
      <c r="Q202" s="654">
        <v>617.20000000000005</v>
      </c>
    </row>
    <row r="203" spans="1:17" ht="14.4" customHeight="1" x14ac:dyDescent="0.3">
      <c r="A203" s="649" t="s">
        <v>580</v>
      </c>
      <c r="B203" s="650" t="s">
        <v>6341</v>
      </c>
      <c r="C203" s="650" t="s">
        <v>6294</v>
      </c>
      <c r="D203" s="650" t="s">
        <v>6382</v>
      </c>
      <c r="E203" s="650" t="s">
        <v>6383</v>
      </c>
      <c r="F203" s="653">
        <v>1</v>
      </c>
      <c r="G203" s="653">
        <v>6032</v>
      </c>
      <c r="H203" s="653">
        <v>1</v>
      </c>
      <c r="I203" s="653">
        <v>6032</v>
      </c>
      <c r="J203" s="653"/>
      <c r="K203" s="653"/>
      <c r="L203" s="653"/>
      <c r="M203" s="653"/>
      <c r="N203" s="653">
        <v>3</v>
      </c>
      <c r="O203" s="653">
        <v>18125</v>
      </c>
      <c r="P203" s="666">
        <v>3.0048076923076925</v>
      </c>
      <c r="Q203" s="654">
        <v>6041.666666666667</v>
      </c>
    </row>
    <row r="204" spans="1:17" ht="14.4" customHeight="1" x14ac:dyDescent="0.3">
      <c r="A204" s="649" t="s">
        <v>580</v>
      </c>
      <c r="B204" s="650" t="s">
        <v>6341</v>
      </c>
      <c r="C204" s="650" t="s">
        <v>6294</v>
      </c>
      <c r="D204" s="650" t="s">
        <v>6384</v>
      </c>
      <c r="E204" s="650" t="s">
        <v>6385</v>
      </c>
      <c r="F204" s="653">
        <v>19</v>
      </c>
      <c r="G204" s="653">
        <v>124412</v>
      </c>
      <c r="H204" s="653">
        <v>1</v>
      </c>
      <c r="I204" s="653">
        <v>6548</v>
      </c>
      <c r="J204" s="653">
        <v>20</v>
      </c>
      <c r="K204" s="653">
        <v>131140</v>
      </c>
      <c r="L204" s="653">
        <v>1.054078384721731</v>
      </c>
      <c r="M204" s="653">
        <v>6557</v>
      </c>
      <c r="N204" s="653">
        <v>30</v>
      </c>
      <c r="O204" s="653">
        <v>196897</v>
      </c>
      <c r="P204" s="666">
        <v>1.5826206475259621</v>
      </c>
      <c r="Q204" s="654">
        <v>6563.2333333333336</v>
      </c>
    </row>
    <row r="205" spans="1:17" ht="14.4" customHeight="1" x14ac:dyDescent="0.3">
      <c r="A205" s="649" t="s">
        <v>580</v>
      </c>
      <c r="B205" s="650" t="s">
        <v>6341</v>
      </c>
      <c r="C205" s="650" t="s">
        <v>6294</v>
      </c>
      <c r="D205" s="650" t="s">
        <v>6386</v>
      </c>
      <c r="E205" s="650" t="s">
        <v>6387</v>
      </c>
      <c r="F205" s="653">
        <v>216</v>
      </c>
      <c r="G205" s="653">
        <v>26568</v>
      </c>
      <c r="H205" s="653">
        <v>1</v>
      </c>
      <c r="I205" s="653">
        <v>123</v>
      </c>
      <c r="J205" s="653">
        <v>227</v>
      </c>
      <c r="K205" s="653">
        <v>28148</v>
      </c>
      <c r="L205" s="653">
        <v>1.059470039144836</v>
      </c>
      <c r="M205" s="653">
        <v>124</v>
      </c>
      <c r="N205" s="653">
        <v>253</v>
      </c>
      <c r="O205" s="653">
        <v>31473</v>
      </c>
      <c r="P205" s="666">
        <v>1.1846205962059622</v>
      </c>
      <c r="Q205" s="654">
        <v>124.39920948616601</v>
      </c>
    </row>
    <row r="206" spans="1:17" ht="14.4" customHeight="1" x14ac:dyDescent="0.3">
      <c r="A206" s="649" t="s">
        <v>580</v>
      </c>
      <c r="B206" s="650" t="s">
        <v>6341</v>
      </c>
      <c r="C206" s="650" t="s">
        <v>6294</v>
      </c>
      <c r="D206" s="650" t="s">
        <v>6388</v>
      </c>
      <c r="E206" s="650" t="s">
        <v>6389</v>
      </c>
      <c r="F206" s="653"/>
      <c r="G206" s="653"/>
      <c r="H206" s="653"/>
      <c r="I206" s="653"/>
      <c r="J206" s="653">
        <v>2</v>
      </c>
      <c r="K206" s="653">
        <v>5512</v>
      </c>
      <c r="L206" s="653"/>
      <c r="M206" s="653">
        <v>2756</v>
      </c>
      <c r="N206" s="653"/>
      <c r="O206" s="653"/>
      <c r="P206" s="666"/>
      <c r="Q206" s="654"/>
    </row>
    <row r="207" spans="1:17" ht="14.4" customHeight="1" x14ac:dyDescent="0.3">
      <c r="A207" s="649" t="s">
        <v>580</v>
      </c>
      <c r="B207" s="650" t="s">
        <v>6341</v>
      </c>
      <c r="C207" s="650" t="s">
        <v>6294</v>
      </c>
      <c r="D207" s="650" t="s">
        <v>6390</v>
      </c>
      <c r="E207" s="650" t="s">
        <v>6391</v>
      </c>
      <c r="F207" s="653">
        <v>16</v>
      </c>
      <c r="G207" s="653">
        <v>10688</v>
      </c>
      <c r="H207" s="653">
        <v>1</v>
      </c>
      <c r="I207" s="653">
        <v>668</v>
      </c>
      <c r="J207" s="653">
        <v>17</v>
      </c>
      <c r="K207" s="653">
        <v>11458</v>
      </c>
      <c r="L207" s="653">
        <v>1.0720434131736527</v>
      </c>
      <c r="M207" s="653">
        <v>674</v>
      </c>
      <c r="N207" s="653">
        <v>17</v>
      </c>
      <c r="O207" s="653">
        <v>11491</v>
      </c>
      <c r="P207" s="666">
        <v>1.0751309880239521</v>
      </c>
      <c r="Q207" s="654">
        <v>675.94117647058829</v>
      </c>
    </row>
    <row r="208" spans="1:17" ht="14.4" customHeight="1" x14ac:dyDescent="0.3">
      <c r="A208" s="649" t="s">
        <v>580</v>
      </c>
      <c r="B208" s="650" t="s">
        <v>6341</v>
      </c>
      <c r="C208" s="650" t="s">
        <v>6294</v>
      </c>
      <c r="D208" s="650" t="s">
        <v>6392</v>
      </c>
      <c r="E208" s="650" t="s">
        <v>6393</v>
      </c>
      <c r="F208" s="653">
        <v>5274</v>
      </c>
      <c r="G208" s="653">
        <v>4577832</v>
      </c>
      <c r="H208" s="653">
        <v>1</v>
      </c>
      <c r="I208" s="653">
        <v>868</v>
      </c>
      <c r="J208" s="653">
        <v>6148</v>
      </c>
      <c r="K208" s="653">
        <v>5336464</v>
      </c>
      <c r="L208" s="653">
        <v>1.1657186196435343</v>
      </c>
      <c r="M208" s="653">
        <v>868</v>
      </c>
      <c r="N208" s="653">
        <v>10946</v>
      </c>
      <c r="O208" s="653">
        <v>9510226</v>
      </c>
      <c r="P208" s="666">
        <v>2.07745194668568</v>
      </c>
      <c r="Q208" s="654">
        <v>868.83117120409281</v>
      </c>
    </row>
    <row r="209" spans="1:17" ht="14.4" customHeight="1" x14ac:dyDescent="0.3">
      <c r="A209" s="649" t="s">
        <v>580</v>
      </c>
      <c r="B209" s="650" t="s">
        <v>6341</v>
      </c>
      <c r="C209" s="650" t="s">
        <v>6294</v>
      </c>
      <c r="D209" s="650" t="s">
        <v>6313</v>
      </c>
      <c r="E209" s="650" t="s">
        <v>6314</v>
      </c>
      <c r="F209" s="653">
        <v>1</v>
      </c>
      <c r="G209" s="653">
        <v>103</v>
      </c>
      <c r="H209" s="653">
        <v>1</v>
      </c>
      <c r="I209" s="653">
        <v>103</v>
      </c>
      <c r="J209" s="653">
        <v>5</v>
      </c>
      <c r="K209" s="653">
        <v>520</v>
      </c>
      <c r="L209" s="653">
        <v>5.0485436893203888</v>
      </c>
      <c r="M209" s="653">
        <v>104</v>
      </c>
      <c r="N209" s="653"/>
      <c r="O209" s="653"/>
      <c r="P209" s="666"/>
      <c r="Q209" s="654"/>
    </row>
    <row r="210" spans="1:17" ht="14.4" customHeight="1" x14ac:dyDescent="0.3">
      <c r="A210" s="649" t="s">
        <v>580</v>
      </c>
      <c r="B210" s="650" t="s">
        <v>6341</v>
      </c>
      <c r="C210" s="650" t="s">
        <v>6294</v>
      </c>
      <c r="D210" s="650" t="s">
        <v>6315</v>
      </c>
      <c r="E210" s="650" t="s">
        <v>6316</v>
      </c>
      <c r="F210" s="653">
        <v>1</v>
      </c>
      <c r="G210" s="653">
        <v>0</v>
      </c>
      <c r="H210" s="653"/>
      <c r="I210" s="653">
        <v>0</v>
      </c>
      <c r="J210" s="653"/>
      <c r="K210" s="653"/>
      <c r="L210" s="653"/>
      <c r="M210" s="653"/>
      <c r="N210" s="653"/>
      <c r="O210" s="653"/>
      <c r="P210" s="666"/>
      <c r="Q210" s="654"/>
    </row>
    <row r="211" spans="1:17" ht="14.4" customHeight="1" x14ac:dyDescent="0.3">
      <c r="A211" s="649" t="s">
        <v>580</v>
      </c>
      <c r="B211" s="650" t="s">
        <v>6341</v>
      </c>
      <c r="C211" s="650" t="s">
        <v>6294</v>
      </c>
      <c r="D211" s="650" t="s">
        <v>6394</v>
      </c>
      <c r="E211" s="650" t="s">
        <v>6395</v>
      </c>
      <c r="F211" s="653">
        <v>20</v>
      </c>
      <c r="G211" s="653">
        <v>18200</v>
      </c>
      <c r="H211" s="653">
        <v>1</v>
      </c>
      <c r="I211" s="653">
        <v>910</v>
      </c>
      <c r="J211" s="653">
        <v>20</v>
      </c>
      <c r="K211" s="653">
        <v>18220</v>
      </c>
      <c r="L211" s="653">
        <v>1.0010989010989011</v>
      </c>
      <c r="M211" s="653">
        <v>911</v>
      </c>
      <c r="N211" s="653">
        <v>34</v>
      </c>
      <c r="O211" s="653">
        <v>31013</v>
      </c>
      <c r="P211" s="666">
        <v>1.7040109890109889</v>
      </c>
      <c r="Q211" s="654">
        <v>912.14705882352939</v>
      </c>
    </row>
    <row r="212" spans="1:17" ht="14.4" customHeight="1" x14ac:dyDescent="0.3">
      <c r="A212" s="649" t="s">
        <v>580</v>
      </c>
      <c r="B212" s="650" t="s">
        <v>6341</v>
      </c>
      <c r="C212" s="650" t="s">
        <v>6294</v>
      </c>
      <c r="D212" s="650" t="s">
        <v>6319</v>
      </c>
      <c r="E212" s="650" t="s">
        <v>6320</v>
      </c>
      <c r="F212" s="653"/>
      <c r="G212" s="653"/>
      <c r="H212" s="653"/>
      <c r="I212" s="653"/>
      <c r="J212" s="653"/>
      <c r="K212" s="653"/>
      <c r="L212" s="653"/>
      <c r="M212" s="653"/>
      <c r="N212" s="653">
        <v>1</v>
      </c>
      <c r="O212" s="653">
        <v>82</v>
      </c>
      <c r="P212" s="666"/>
      <c r="Q212" s="654">
        <v>82</v>
      </c>
    </row>
    <row r="213" spans="1:17" ht="14.4" customHeight="1" x14ac:dyDescent="0.3">
      <c r="A213" s="649" t="s">
        <v>580</v>
      </c>
      <c r="B213" s="650" t="s">
        <v>6341</v>
      </c>
      <c r="C213" s="650" t="s">
        <v>6294</v>
      </c>
      <c r="D213" s="650" t="s">
        <v>6396</v>
      </c>
      <c r="E213" s="650" t="s">
        <v>6397</v>
      </c>
      <c r="F213" s="653">
        <v>11</v>
      </c>
      <c r="G213" s="653">
        <v>3586</v>
      </c>
      <c r="H213" s="653">
        <v>1</v>
      </c>
      <c r="I213" s="653">
        <v>326</v>
      </c>
      <c r="J213" s="653">
        <v>14</v>
      </c>
      <c r="K213" s="653">
        <v>4578</v>
      </c>
      <c r="L213" s="653">
        <v>1.2766313441160066</v>
      </c>
      <c r="M213" s="653">
        <v>327</v>
      </c>
      <c r="N213" s="653">
        <v>11</v>
      </c>
      <c r="O213" s="653">
        <v>3615</v>
      </c>
      <c r="P213" s="666">
        <v>1.0080870050195203</v>
      </c>
      <c r="Q213" s="654">
        <v>328.63636363636363</v>
      </c>
    </row>
    <row r="214" spans="1:17" ht="14.4" customHeight="1" x14ac:dyDescent="0.3">
      <c r="A214" s="649" t="s">
        <v>580</v>
      </c>
      <c r="B214" s="650" t="s">
        <v>6341</v>
      </c>
      <c r="C214" s="650" t="s">
        <v>6294</v>
      </c>
      <c r="D214" s="650" t="s">
        <v>6400</v>
      </c>
      <c r="E214" s="650" t="s">
        <v>6401</v>
      </c>
      <c r="F214" s="653">
        <v>25</v>
      </c>
      <c r="G214" s="653">
        <v>12375</v>
      </c>
      <c r="H214" s="653">
        <v>1</v>
      </c>
      <c r="I214" s="653">
        <v>495</v>
      </c>
      <c r="J214" s="653">
        <v>31</v>
      </c>
      <c r="K214" s="653">
        <v>15407</v>
      </c>
      <c r="L214" s="653">
        <v>1.2450101010101009</v>
      </c>
      <c r="M214" s="653">
        <v>497</v>
      </c>
      <c r="N214" s="653">
        <v>26</v>
      </c>
      <c r="O214" s="653">
        <v>12954</v>
      </c>
      <c r="P214" s="666">
        <v>1.0467878787878788</v>
      </c>
      <c r="Q214" s="654">
        <v>498.23076923076923</v>
      </c>
    </row>
    <row r="215" spans="1:17" ht="14.4" customHeight="1" x14ac:dyDescent="0.3">
      <c r="A215" s="649" t="s">
        <v>580</v>
      </c>
      <c r="B215" s="650" t="s">
        <v>6341</v>
      </c>
      <c r="C215" s="650" t="s">
        <v>6294</v>
      </c>
      <c r="D215" s="650" t="s">
        <v>6337</v>
      </c>
      <c r="E215" s="650" t="s">
        <v>6338</v>
      </c>
      <c r="F215" s="653"/>
      <c r="G215" s="653"/>
      <c r="H215" s="653"/>
      <c r="I215" s="653"/>
      <c r="J215" s="653"/>
      <c r="K215" s="653"/>
      <c r="L215" s="653"/>
      <c r="M215" s="653"/>
      <c r="N215" s="653">
        <v>2</v>
      </c>
      <c r="O215" s="653">
        <v>228</v>
      </c>
      <c r="P215" s="666"/>
      <c r="Q215" s="654">
        <v>114</v>
      </c>
    </row>
    <row r="216" spans="1:17" ht="14.4" customHeight="1" x14ac:dyDescent="0.3">
      <c r="A216" s="649" t="s">
        <v>580</v>
      </c>
      <c r="B216" s="650" t="s">
        <v>6341</v>
      </c>
      <c r="C216" s="650" t="s">
        <v>6294</v>
      </c>
      <c r="D216" s="650" t="s">
        <v>6402</v>
      </c>
      <c r="E216" s="650" t="s">
        <v>6403</v>
      </c>
      <c r="F216" s="653">
        <v>13</v>
      </c>
      <c r="G216" s="653">
        <v>47996</v>
      </c>
      <c r="H216" s="653">
        <v>1</v>
      </c>
      <c r="I216" s="653">
        <v>3692</v>
      </c>
      <c r="J216" s="653">
        <v>24</v>
      </c>
      <c r="K216" s="653">
        <v>88704</v>
      </c>
      <c r="L216" s="653">
        <v>1.8481540128344029</v>
      </c>
      <c r="M216" s="653">
        <v>3696</v>
      </c>
      <c r="N216" s="653">
        <v>20</v>
      </c>
      <c r="O216" s="653">
        <v>73976</v>
      </c>
      <c r="P216" s="666">
        <v>1.5412951079256605</v>
      </c>
      <c r="Q216" s="654">
        <v>3698.8</v>
      </c>
    </row>
    <row r="217" spans="1:17" ht="14.4" customHeight="1" x14ac:dyDescent="0.3">
      <c r="A217" s="649" t="s">
        <v>580</v>
      </c>
      <c r="B217" s="650" t="s">
        <v>6341</v>
      </c>
      <c r="C217" s="650" t="s">
        <v>6294</v>
      </c>
      <c r="D217" s="650" t="s">
        <v>6404</v>
      </c>
      <c r="E217" s="650" t="s">
        <v>6405</v>
      </c>
      <c r="F217" s="653">
        <v>419</v>
      </c>
      <c r="G217" s="653">
        <v>789815</v>
      </c>
      <c r="H217" s="653">
        <v>1</v>
      </c>
      <c r="I217" s="653">
        <v>1885</v>
      </c>
      <c r="J217" s="653">
        <v>403</v>
      </c>
      <c r="K217" s="653">
        <v>760864</v>
      </c>
      <c r="L217" s="653">
        <v>0.96334458069294704</v>
      </c>
      <c r="M217" s="653">
        <v>1888</v>
      </c>
      <c r="N217" s="653">
        <v>445</v>
      </c>
      <c r="O217" s="653">
        <v>841252</v>
      </c>
      <c r="P217" s="666">
        <v>1.0651253774618106</v>
      </c>
      <c r="Q217" s="654">
        <v>1890.4539325842698</v>
      </c>
    </row>
    <row r="218" spans="1:17" ht="14.4" customHeight="1" x14ac:dyDescent="0.3">
      <c r="A218" s="649" t="s">
        <v>580</v>
      </c>
      <c r="B218" s="650" t="s">
        <v>6341</v>
      </c>
      <c r="C218" s="650" t="s">
        <v>6294</v>
      </c>
      <c r="D218" s="650" t="s">
        <v>6406</v>
      </c>
      <c r="E218" s="650" t="s">
        <v>6407</v>
      </c>
      <c r="F218" s="653">
        <v>15</v>
      </c>
      <c r="G218" s="653">
        <v>5280</v>
      </c>
      <c r="H218" s="653">
        <v>1</v>
      </c>
      <c r="I218" s="653">
        <v>352</v>
      </c>
      <c r="J218" s="653">
        <v>39</v>
      </c>
      <c r="K218" s="653">
        <v>13728</v>
      </c>
      <c r="L218" s="653">
        <v>2.6</v>
      </c>
      <c r="M218" s="653">
        <v>352</v>
      </c>
      <c r="N218" s="653"/>
      <c r="O218" s="653"/>
      <c r="P218" s="666"/>
      <c r="Q218" s="654"/>
    </row>
    <row r="219" spans="1:17" ht="14.4" customHeight="1" x14ac:dyDescent="0.3">
      <c r="A219" s="649" t="s">
        <v>580</v>
      </c>
      <c r="B219" s="650" t="s">
        <v>6341</v>
      </c>
      <c r="C219" s="650" t="s">
        <v>6294</v>
      </c>
      <c r="D219" s="650" t="s">
        <v>6457</v>
      </c>
      <c r="E219" s="650" t="s">
        <v>6458</v>
      </c>
      <c r="F219" s="653"/>
      <c r="G219" s="653"/>
      <c r="H219" s="653"/>
      <c r="I219" s="653"/>
      <c r="J219" s="653">
        <v>2</v>
      </c>
      <c r="K219" s="653">
        <v>282</v>
      </c>
      <c r="L219" s="653"/>
      <c r="M219" s="653">
        <v>141</v>
      </c>
      <c r="N219" s="653">
        <v>2</v>
      </c>
      <c r="O219" s="653">
        <v>284</v>
      </c>
      <c r="P219" s="666"/>
      <c r="Q219" s="654">
        <v>142</v>
      </c>
    </row>
    <row r="220" spans="1:17" ht="14.4" customHeight="1" x14ac:dyDescent="0.3">
      <c r="A220" s="649" t="s">
        <v>580</v>
      </c>
      <c r="B220" s="650" t="s">
        <v>6459</v>
      </c>
      <c r="C220" s="650" t="s">
        <v>1467</v>
      </c>
      <c r="D220" s="650" t="s">
        <v>6344</v>
      </c>
      <c r="E220" s="650" t="s">
        <v>2046</v>
      </c>
      <c r="F220" s="653">
        <v>50.22</v>
      </c>
      <c r="G220" s="653">
        <v>12721.849999999999</v>
      </c>
      <c r="H220" s="653">
        <v>1</v>
      </c>
      <c r="I220" s="653">
        <v>253.32238152130623</v>
      </c>
      <c r="J220" s="653">
        <v>23.37</v>
      </c>
      <c r="K220" s="653">
        <v>4925.4699999999993</v>
      </c>
      <c r="L220" s="653">
        <v>0.38716617473087639</v>
      </c>
      <c r="M220" s="653">
        <v>210.7603765511339</v>
      </c>
      <c r="N220" s="653">
        <v>55.300000000000004</v>
      </c>
      <c r="O220" s="653">
        <v>11655.119999999999</v>
      </c>
      <c r="P220" s="666">
        <v>0.91614977381434304</v>
      </c>
      <c r="Q220" s="654">
        <v>210.76166365280287</v>
      </c>
    </row>
    <row r="221" spans="1:17" ht="14.4" customHeight="1" x14ac:dyDescent="0.3">
      <c r="A221" s="649" t="s">
        <v>580</v>
      </c>
      <c r="B221" s="650" t="s">
        <v>6459</v>
      </c>
      <c r="C221" s="650" t="s">
        <v>1467</v>
      </c>
      <c r="D221" s="650" t="s">
        <v>6345</v>
      </c>
      <c r="E221" s="650" t="s">
        <v>2046</v>
      </c>
      <c r="F221" s="653">
        <v>155.57</v>
      </c>
      <c r="G221" s="653">
        <v>78819.430000000008</v>
      </c>
      <c r="H221" s="653">
        <v>1</v>
      </c>
      <c r="I221" s="653">
        <v>506.64928970881283</v>
      </c>
      <c r="J221" s="653">
        <v>158.19999999999999</v>
      </c>
      <c r="K221" s="653">
        <v>80795.7</v>
      </c>
      <c r="L221" s="653">
        <v>1.0250733860927437</v>
      </c>
      <c r="M221" s="653">
        <v>510.71871049304679</v>
      </c>
      <c r="N221" s="653">
        <v>360.37</v>
      </c>
      <c r="O221" s="653">
        <v>184183.52999999997</v>
      </c>
      <c r="P221" s="666">
        <v>2.3367782537884372</v>
      </c>
      <c r="Q221" s="654">
        <v>511.09562394205943</v>
      </c>
    </row>
    <row r="222" spans="1:17" ht="14.4" customHeight="1" x14ac:dyDescent="0.3">
      <c r="A222" s="649" t="s">
        <v>580</v>
      </c>
      <c r="B222" s="650" t="s">
        <v>6459</v>
      </c>
      <c r="C222" s="650" t="s">
        <v>1467</v>
      </c>
      <c r="D222" s="650" t="s">
        <v>6043</v>
      </c>
      <c r="E222" s="650" t="s">
        <v>6044</v>
      </c>
      <c r="F222" s="653"/>
      <c r="G222" s="653"/>
      <c r="H222" s="653"/>
      <c r="I222" s="653"/>
      <c r="J222" s="653"/>
      <c r="K222" s="653"/>
      <c r="L222" s="653"/>
      <c r="M222" s="653"/>
      <c r="N222" s="653">
        <v>3</v>
      </c>
      <c r="O222" s="653">
        <v>420.27</v>
      </c>
      <c r="P222" s="666"/>
      <c r="Q222" s="654">
        <v>140.09</v>
      </c>
    </row>
    <row r="223" spans="1:17" ht="14.4" customHeight="1" x14ac:dyDescent="0.3">
      <c r="A223" s="649" t="s">
        <v>580</v>
      </c>
      <c r="B223" s="650" t="s">
        <v>6459</v>
      </c>
      <c r="C223" s="650" t="s">
        <v>1467</v>
      </c>
      <c r="D223" s="650" t="s">
        <v>6045</v>
      </c>
      <c r="E223" s="650" t="s">
        <v>6044</v>
      </c>
      <c r="F223" s="653">
        <v>6</v>
      </c>
      <c r="G223" s="653">
        <v>1666.44</v>
      </c>
      <c r="H223" s="653">
        <v>1</v>
      </c>
      <c r="I223" s="653">
        <v>277.74</v>
      </c>
      <c r="J223" s="653"/>
      <c r="K223" s="653"/>
      <c r="L223" s="653"/>
      <c r="M223" s="653"/>
      <c r="N223" s="653"/>
      <c r="O223" s="653"/>
      <c r="P223" s="666"/>
      <c r="Q223" s="654"/>
    </row>
    <row r="224" spans="1:17" ht="14.4" customHeight="1" x14ac:dyDescent="0.3">
      <c r="A224" s="649" t="s">
        <v>580</v>
      </c>
      <c r="B224" s="650" t="s">
        <v>6459</v>
      </c>
      <c r="C224" s="650" t="s">
        <v>1467</v>
      </c>
      <c r="D224" s="650" t="s">
        <v>6048</v>
      </c>
      <c r="E224" s="650" t="s">
        <v>6049</v>
      </c>
      <c r="F224" s="653">
        <v>873.23000000000013</v>
      </c>
      <c r="G224" s="653">
        <v>59127.270000000004</v>
      </c>
      <c r="H224" s="653">
        <v>1</v>
      </c>
      <c r="I224" s="653">
        <v>67.710992522015957</v>
      </c>
      <c r="J224" s="653">
        <v>760.65</v>
      </c>
      <c r="K224" s="653">
        <v>51932.579999999994</v>
      </c>
      <c r="L224" s="653">
        <v>0.87831858294827392</v>
      </c>
      <c r="M224" s="653">
        <v>68.273949911260104</v>
      </c>
      <c r="N224" s="653"/>
      <c r="O224" s="653"/>
      <c r="P224" s="666"/>
      <c r="Q224" s="654"/>
    </row>
    <row r="225" spans="1:17" ht="14.4" customHeight="1" x14ac:dyDescent="0.3">
      <c r="A225" s="649" t="s">
        <v>580</v>
      </c>
      <c r="B225" s="650" t="s">
        <v>6459</v>
      </c>
      <c r="C225" s="650" t="s">
        <v>1467</v>
      </c>
      <c r="D225" s="650" t="s">
        <v>6050</v>
      </c>
      <c r="E225" s="650" t="s">
        <v>6049</v>
      </c>
      <c r="F225" s="653">
        <v>1007.35</v>
      </c>
      <c r="G225" s="653">
        <v>132006.82999999999</v>
      </c>
      <c r="H225" s="653">
        <v>1</v>
      </c>
      <c r="I225" s="653">
        <v>131.04365910557402</v>
      </c>
      <c r="J225" s="653">
        <v>286.69</v>
      </c>
      <c r="K225" s="653">
        <v>37752.840000000004</v>
      </c>
      <c r="L225" s="653">
        <v>0.28599156573943946</v>
      </c>
      <c r="M225" s="653">
        <v>131.68523492273886</v>
      </c>
      <c r="N225" s="653"/>
      <c r="O225" s="653"/>
      <c r="P225" s="666"/>
      <c r="Q225" s="654"/>
    </row>
    <row r="226" spans="1:17" ht="14.4" customHeight="1" x14ac:dyDescent="0.3">
      <c r="A226" s="649" t="s">
        <v>580</v>
      </c>
      <c r="B226" s="650" t="s">
        <v>6459</v>
      </c>
      <c r="C226" s="650" t="s">
        <v>1467</v>
      </c>
      <c r="D226" s="650" t="s">
        <v>6051</v>
      </c>
      <c r="E226" s="650" t="s">
        <v>6049</v>
      </c>
      <c r="F226" s="653">
        <v>65.25</v>
      </c>
      <c r="G226" s="653">
        <v>51112.119999999995</v>
      </c>
      <c r="H226" s="653">
        <v>1</v>
      </c>
      <c r="I226" s="653">
        <v>783.32750957854398</v>
      </c>
      <c r="J226" s="653">
        <v>396.62</v>
      </c>
      <c r="K226" s="653">
        <v>285986.52</v>
      </c>
      <c r="L226" s="653">
        <v>5.5952779888605688</v>
      </c>
      <c r="M226" s="653">
        <v>721.05925066814586</v>
      </c>
      <c r="N226" s="653"/>
      <c r="O226" s="653"/>
      <c r="P226" s="666"/>
      <c r="Q226" s="654"/>
    </row>
    <row r="227" spans="1:17" ht="14.4" customHeight="1" x14ac:dyDescent="0.3">
      <c r="A227" s="649" t="s">
        <v>580</v>
      </c>
      <c r="B227" s="650" t="s">
        <v>6459</v>
      </c>
      <c r="C227" s="650" t="s">
        <v>1467</v>
      </c>
      <c r="D227" s="650" t="s">
        <v>6346</v>
      </c>
      <c r="E227" s="650" t="s">
        <v>6347</v>
      </c>
      <c r="F227" s="653">
        <v>0.48</v>
      </c>
      <c r="G227" s="653">
        <v>58.02</v>
      </c>
      <c r="H227" s="653">
        <v>1</v>
      </c>
      <c r="I227" s="653">
        <v>120.87500000000001</v>
      </c>
      <c r="J227" s="653"/>
      <c r="K227" s="653"/>
      <c r="L227" s="653"/>
      <c r="M227" s="653"/>
      <c r="N227" s="653"/>
      <c r="O227" s="653"/>
      <c r="P227" s="666"/>
      <c r="Q227" s="654"/>
    </row>
    <row r="228" spans="1:17" ht="14.4" customHeight="1" x14ac:dyDescent="0.3">
      <c r="A228" s="649" t="s">
        <v>580</v>
      </c>
      <c r="B228" s="650" t="s">
        <v>6459</v>
      </c>
      <c r="C228" s="650" t="s">
        <v>1467</v>
      </c>
      <c r="D228" s="650" t="s">
        <v>6460</v>
      </c>
      <c r="E228" s="650" t="s">
        <v>6347</v>
      </c>
      <c r="F228" s="653"/>
      <c r="G228" s="653"/>
      <c r="H228" s="653"/>
      <c r="I228" s="653"/>
      <c r="J228" s="653">
        <v>0.58000000000000007</v>
      </c>
      <c r="K228" s="653">
        <v>211.07</v>
      </c>
      <c r="L228" s="653"/>
      <c r="M228" s="653">
        <v>363.9137931034482</v>
      </c>
      <c r="N228" s="653"/>
      <c r="O228" s="653"/>
      <c r="P228" s="666"/>
      <c r="Q228" s="654"/>
    </row>
    <row r="229" spans="1:17" ht="14.4" customHeight="1" x14ac:dyDescent="0.3">
      <c r="A229" s="649" t="s">
        <v>580</v>
      </c>
      <c r="B229" s="650" t="s">
        <v>6459</v>
      </c>
      <c r="C229" s="650" t="s">
        <v>1467</v>
      </c>
      <c r="D229" s="650" t="s">
        <v>6055</v>
      </c>
      <c r="E229" s="650" t="s">
        <v>6056</v>
      </c>
      <c r="F229" s="653"/>
      <c r="G229" s="653"/>
      <c r="H229" s="653"/>
      <c r="I229" s="653"/>
      <c r="J229" s="653">
        <v>1</v>
      </c>
      <c r="K229" s="653">
        <v>1457.2</v>
      </c>
      <c r="L229" s="653"/>
      <c r="M229" s="653">
        <v>1457.2</v>
      </c>
      <c r="N229" s="653"/>
      <c r="O229" s="653"/>
      <c r="P229" s="666"/>
      <c r="Q229" s="654"/>
    </row>
    <row r="230" spans="1:17" ht="14.4" customHeight="1" x14ac:dyDescent="0.3">
      <c r="A230" s="649" t="s">
        <v>580</v>
      </c>
      <c r="B230" s="650" t="s">
        <v>6459</v>
      </c>
      <c r="C230" s="650" t="s">
        <v>1467</v>
      </c>
      <c r="D230" s="650" t="s">
        <v>6057</v>
      </c>
      <c r="E230" s="650" t="s">
        <v>6056</v>
      </c>
      <c r="F230" s="653">
        <v>1.8</v>
      </c>
      <c r="G230" s="653">
        <v>8667.2800000000007</v>
      </c>
      <c r="H230" s="653">
        <v>1</v>
      </c>
      <c r="I230" s="653">
        <v>4815.155555555556</v>
      </c>
      <c r="J230" s="653"/>
      <c r="K230" s="653"/>
      <c r="L230" s="653"/>
      <c r="M230" s="653"/>
      <c r="N230" s="653"/>
      <c r="O230" s="653"/>
      <c r="P230" s="666"/>
      <c r="Q230" s="654"/>
    </row>
    <row r="231" spans="1:17" ht="14.4" customHeight="1" x14ac:dyDescent="0.3">
      <c r="A231" s="649" t="s">
        <v>580</v>
      </c>
      <c r="B231" s="650" t="s">
        <v>6459</v>
      </c>
      <c r="C231" s="650" t="s">
        <v>1467</v>
      </c>
      <c r="D231" s="650" t="s">
        <v>6058</v>
      </c>
      <c r="E231" s="650" t="s">
        <v>6056</v>
      </c>
      <c r="F231" s="653"/>
      <c r="G231" s="653"/>
      <c r="H231" s="653"/>
      <c r="I231" s="653"/>
      <c r="J231" s="653">
        <v>3.82</v>
      </c>
      <c r="K231" s="653">
        <v>55664.800000000003</v>
      </c>
      <c r="L231" s="653"/>
      <c r="M231" s="653">
        <v>14571.937172774871</v>
      </c>
      <c r="N231" s="653"/>
      <c r="O231" s="653"/>
      <c r="P231" s="666"/>
      <c r="Q231" s="654"/>
    </row>
    <row r="232" spans="1:17" ht="14.4" customHeight="1" x14ac:dyDescent="0.3">
      <c r="A232" s="649" t="s">
        <v>580</v>
      </c>
      <c r="B232" s="650" t="s">
        <v>6459</v>
      </c>
      <c r="C232" s="650" t="s">
        <v>1467</v>
      </c>
      <c r="D232" s="650" t="s">
        <v>6349</v>
      </c>
      <c r="E232" s="650" t="s">
        <v>6350</v>
      </c>
      <c r="F232" s="653"/>
      <c r="G232" s="653"/>
      <c r="H232" s="653"/>
      <c r="I232" s="653"/>
      <c r="J232" s="653">
        <v>6</v>
      </c>
      <c r="K232" s="653">
        <v>3902.64</v>
      </c>
      <c r="L232" s="653"/>
      <c r="M232" s="653">
        <v>650.43999999999994</v>
      </c>
      <c r="N232" s="653"/>
      <c r="O232" s="653"/>
      <c r="P232" s="666"/>
      <c r="Q232" s="654"/>
    </row>
    <row r="233" spans="1:17" ht="14.4" customHeight="1" x14ac:dyDescent="0.3">
      <c r="A233" s="649" t="s">
        <v>580</v>
      </c>
      <c r="B233" s="650" t="s">
        <v>6459</v>
      </c>
      <c r="C233" s="650" t="s">
        <v>1467</v>
      </c>
      <c r="D233" s="650" t="s">
        <v>6062</v>
      </c>
      <c r="E233" s="650" t="s">
        <v>6063</v>
      </c>
      <c r="F233" s="653">
        <v>0</v>
      </c>
      <c r="G233" s="653">
        <v>0</v>
      </c>
      <c r="H233" s="653"/>
      <c r="I233" s="653"/>
      <c r="J233" s="653">
        <v>0</v>
      </c>
      <c r="K233" s="653">
        <v>0</v>
      </c>
      <c r="L233" s="653"/>
      <c r="M233" s="653"/>
      <c r="N233" s="653">
        <v>0</v>
      </c>
      <c r="O233" s="653">
        <v>0</v>
      </c>
      <c r="P233" s="666"/>
      <c r="Q233" s="654"/>
    </row>
    <row r="234" spans="1:17" ht="14.4" customHeight="1" x14ac:dyDescent="0.3">
      <c r="A234" s="649" t="s">
        <v>580</v>
      </c>
      <c r="B234" s="650" t="s">
        <v>6459</v>
      </c>
      <c r="C234" s="650" t="s">
        <v>1467</v>
      </c>
      <c r="D234" s="650" t="s">
        <v>6062</v>
      </c>
      <c r="E234" s="650" t="s">
        <v>3239</v>
      </c>
      <c r="F234" s="653">
        <v>1.1000000000000001</v>
      </c>
      <c r="G234" s="653">
        <v>16458.53</v>
      </c>
      <c r="H234" s="653">
        <v>1</v>
      </c>
      <c r="I234" s="653">
        <v>14962.299999999997</v>
      </c>
      <c r="J234" s="653">
        <v>13.24</v>
      </c>
      <c r="K234" s="653">
        <v>199736.17</v>
      </c>
      <c r="L234" s="653">
        <v>12.135723542746529</v>
      </c>
      <c r="M234" s="653">
        <v>15085.813444108762</v>
      </c>
      <c r="N234" s="653">
        <v>6.38</v>
      </c>
      <c r="O234" s="653">
        <v>96296.84</v>
      </c>
      <c r="P234" s="666">
        <v>5.8508773262253682</v>
      </c>
      <c r="Q234" s="654">
        <v>15093.548589341692</v>
      </c>
    </row>
    <row r="235" spans="1:17" ht="14.4" customHeight="1" x14ac:dyDescent="0.3">
      <c r="A235" s="649" t="s">
        <v>580</v>
      </c>
      <c r="B235" s="650" t="s">
        <v>6459</v>
      </c>
      <c r="C235" s="650" t="s">
        <v>1467</v>
      </c>
      <c r="D235" s="650" t="s">
        <v>6078</v>
      </c>
      <c r="E235" s="650" t="s">
        <v>6079</v>
      </c>
      <c r="F235" s="653">
        <v>8.8817841970012523E-16</v>
      </c>
      <c r="G235" s="653">
        <v>1.0913936421275139E-11</v>
      </c>
      <c r="H235" s="653">
        <v>1</v>
      </c>
      <c r="I235" s="653">
        <v>12288</v>
      </c>
      <c r="J235" s="653">
        <v>7.1054273576010019E-15</v>
      </c>
      <c r="K235" s="653">
        <v>5.8207660913467407E-11</v>
      </c>
      <c r="L235" s="653">
        <v>5.333333333333333</v>
      </c>
      <c r="M235" s="653">
        <v>8192</v>
      </c>
      <c r="N235" s="653">
        <v>-3.5527136788005009E-15</v>
      </c>
      <c r="O235" s="653">
        <v>8.7311491370201111E-11</v>
      </c>
      <c r="P235" s="666">
        <v>8</v>
      </c>
      <c r="Q235" s="654">
        <v>-24576</v>
      </c>
    </row>
    <row r="236" spans="1:17" ht="14.4" customHeight="1" x14ac:dyDescent="0.3">
      <c r="A236" s="649" t="s">
        <v>580</v>
      </c>
      <c r="B236" s="650" t="s">
        <v>6459</v>
      </c>
      <c r="C236" s="650" t="s">
        <v>1467</v>
      </c>
      <c r="D236" s="650" t="s">
        <v>6078</v>
      </c>
      <c r="E236" s="650" t="s">
        <v>3170</v>
      </c>
      <c r="F236" s="653">
        <v>49.17</v>
      </c>
      <c r="G236" s="653">
        <v>397652.44</v>
      </c>
      <c r="H236" s="653">
        <v>1</v>
      </c>
      <c r="I236" s="653">
        <v>8087.2979459019725</v>
      </c>
      <c r="J236" s="653">
        <v>82.949999999999989</v>
      </c>
      <c r="K236" s="653">
        <v>676103.05</v>
      </c>
      <c r="L236" s="653">
        <v>1.7002361408872533</v>
      </c>
      <c r="M236" s="653">
        <v>8150.7299578059092</v>
      </c>
      <c r="N236" s="653">
        <v>80.91</v>
      </c>
      <c r="O236" s="653">
        <v>660083.00999999989</v>
      </c>
      <c r="P236" s="666">
        <v>1.659949603226375</v>
      </c>
      <c r="Q236" s="654">
        <v>8158.237671486836</v>
      </c>
    </row>
    <row r="237" spans="1:17" ht="14.4" customHeight="1" x14ac:dyDescent="0.3">
      <c r="A237" s="649" t="s">
        <v>580</v>
      </c>
      <c r="B237" s="650" t="s">
        <v>6459</v>
      </c>
      <c r="C237" s="650" t="s">
        <v>1467</v>
      </c>
      <c r="D237" s="650" t="s">
        <v>6080</v>
      </c>
      <c r="E237" s="650" t="s">
        <v>6079</v>
      </c>
      <c r="F237" s="653">
        <v>0</v>
      </c>
      <c r="G237" s="653">
        <v>2.9103830456733704E-11</v>
      </c>
      <c r="H237" s="653">
        <v>1</v>
      </c>
      <c r="I237" s="653"/>
      <c r="J237" s="653">
        <v>0</v>
      </c>
      <c r="K237" s="653">
        <v>-5.8207660913467407E-11</v>
      </c>
      <c r="L237" s="653">
        <v>-2</v>
      </c>
      <c r="M237" s="653"/>
      <c r="N237" s="653">
        <v>8.8817841970012523E-16</v>
      </c>
      <c r="O237" s="653">
        <v>-5.8207660913467407E-11</v>
      </c>
      <c r="P237" s="666">
        <v>-2</v>
      </c>
      <c r="Q237" s="654">
        <v>-65536</v>
      </c>
    </row>
    <row r="238" spans="1:17" ht="14.4" customHeight="1" x14ac:dyDescent="0.3">
      <c r="A238" s="649" t="s">
        <v>580</v>
      </c>
      <c r="B238" s="650" t="s">
        <v>6459</v>
      </c>
      <c r="C238" s="650" t="s">
        <v>1467</v>
      </c>
      <c r="D238" s="650" t="s">
        <v>6080</v>
      </c>
      <c r="E238" s="650" t="s">
        <v>3170</v>
      </c>
      <c r="F238" s="653">
        <v>13.67</v>
      </c>
      <c r="G238" s="653">
        <v>442213.53</v>
      </c>
      <c r="H238" s="653">
        <v>1</v>
      </c>
      <c r="I238" s="653">
        <v>32349.197512801758</v>
      </c>
      <c r="J238" s="653">
        <v>14.13</v>
      </c>
      <c r="K238" s="653">
        <v>460294.99</v>
      </c>
      <c r="L238" s="653">
        <v>1.0408885273139425</v>
      </c>
      <c r="M238" s="653">
        <v>32575.724699221511</v>
      </c>
      <c r="N238" s="653">
        <v>30.63</v>
      </c>
      <c r="O238" s="653">
        <v>999547.76000000013</v>
      </c>
      <c r="P238" s="666">
        <v>2.2603283079104344</v>
      </c>
      <c r="Q238" s="654">
        <v>32632.966372837094</v>
      </c>
    </row>
    <row r="239" spans="1:17" ht="14.4" customHeight="1" x14ac:dyDescent="0.3">
      <c r="A239" s="649" t="s">
        <v>580</v>
      </c>
      <c r="B239" s="650" t="s">
        <v>6459</v>
      </c>
      <c r="C239" s="650" t="s">
        <v>1467</v>
      </c>
      <c r="D239" s="650" t="s">
        <v>6081</v>
      </c>
      <c r="E239" s="650" t="s">
        <v>6082</v>
      </c>
      <c r="F239" s="653">
        <v>0</v>
      </c>
      <c r="G239" s="653">
        <v>0</v>
      </c>
      <c r="H239" s="653"/>
      <c r="I239" s="653"/>
      <c r="J239" s="653">
        <v>-3.5527136788005009E-15</v>
      </c>
      <c r="K239" s="653">
        <v>-7.2759576141834259E-11</v>
      </c>
      <c r="L239" s="653"/>
      <c r="M239" s="653">
        <v>20480</v>
      </c>
      <c r="N239" s="653">
        <v>1.0658141036401503E-14</v>
      </c>
      <c r="O239" s="653">
        <v>-2.9103830456733704E-11</v>
      </c>
      <c r="P239" s="666"/>
      <c r="Q239" s="654">
        <v>-2730.6666666666665</v>
      </c>
    </row>
    <row r="240" spans="1:17" ht="14.4" customHeight="1" x14ac:dyDescent="0.3">
      <c r="A240" s="649" t="s">
        <v>580</v>
      </c>
      <c r="B240" s="650" t="s">
        <v>6459</v>
      </c>
      <c r="C240" s="650" t="s">
        <v>1467</v>
      </c>
      <c r="D240" s="650" t="s">
        <v>6081</v>
      </c>
      <c r="E240" s="650" t="s">
        <v>3259</v>
      </c>
      <c r="F240" s="653">
        <v>75.19</v>
      </c>
      <c r="G240" s="653">
        <v>456127.32</v>
      </c>
      <c r="H240" s="653">
        <v>1</v>
      </c>
      <c r="I240" s="653">
        <v>6066.3295651017424</v>
      </c>
      <c r="J240" s="653">
        <v>102.35999999999999</v>
      </c>
      <c r="K240" s="653">
        <v>625738.22</v>
      </c>
      <c r="L240" s="653">
        <v>1.3718499036628631</v>
      </c>
      <c r="M240" s="653">
        <v>6113.1127393513098</v>
      </c>
      <c r="N240" s="653">
        <v>133.65</v>
      </c>
      <c r="O240" s="653">
        <v>817877.80999999994</v>
      </c>
      <c r="P240" s="666">
        <v>1.7930910387038423</v>
      </c>
      <c r="Q240" s="654">
        <v>6119.549644594088</v>
      </c>
    </row>
    <row r="241" spans="1:17" ht="14.4" customHeight="1" x14ac:dyDescent="0.3">
      <c r="A241" s="649" t="s">
        <v>580</v>
      </c>
      <c r="B241" s="650" t="s">
        <v>6459</v>
      </c>
      <c r="C241" s="650" t="s">
        <v>1467</v>
      </c>
      <c r="D241" s="650" t="s">
        <v>6086</v>
      </c>
      <c r="E241" s="650" t="s">
        <v>6087</v>
      </c>
      <c r="F241" s="653"/>
      <c r="G241" s="653"/>
      <c r="H241" s="653"/>
      <c r="I241" s="653"/>
      <c r="J241" s="653">
        <v>0</v>
      </c>
      <c r="K241" s="653">
        <v>1.1641532182693481E-10</v>
      </c>
      <c r="L241" s="653"/>
      <c r="M241" s="653"/>
      <c r="N241" s="653">
        <v>-3.5527136788005009E-15</v>
      </c>
      <c r="O241" s="653">
        <v>-5.8207660913467407E-11</v>
      </c>
      <c r="P241" s="666"/>
      <c r="Q241" s="654">
        <v>16384</v>
      </c>
    </row>
    <row r="242" spans="1:17" ht="14.4" customHeight="1" x14ac:dyDescent="0.3">
      <c r="A242" s="649" t="s">
        <v>580</v>
      </c>
      <c r="B242" s="650" t="s">
        <v>6459</v>
      </c>
      <c r="C242" s="650" t="s">
        <v>1467</v>
      </c>
      <c r="D242" s="650" t="s">
        <v>6086</v>
      </c>
      <c r="E242" s="650" t="s">
        <v>3263</v>
      </c>
      <c r="F242" s="653"/>
      <c r="G242" s="653"/>
      <c r="H242" s="653"/>
      <c r="I242" s="653"/>
      <c r="J242" s="653">
        <v>53.4</v>
      </c>
      <c r="K242" s="653">
        <v>651665.82000000007</v>
      </c>
      <c r="L242" s="653"/>
      <c r="M242" s="653">
        <v>12203.479775280901</v>
      </c>
      <c r="N242" s="653">
        <v>44.239999999999995</v>
      </c>
      <c r="O242" s="653">
        <v>539881.89999999991</v>
      </c>
      <c r="P242" s="666"/>
      <c r="Q242" s="654">
        <v>12203.478752260397</v>
      </c>
    </row>
    <row r="243" spans="1:17" ht="14.4" customHeight="1" x14ac:dyDescent="0.3">
      <c r="A243" s="649" t="s">
        <v>580</v>
      </c>
      <c r="B243" s="650" t="s">
        <v>6459</v>
      </c>
      <c r="C243" s="650" t="s">
        <v>1467</v>
      </c>
      <c r="D243" s="650" t="s">
        <v>6092</v>
      </c>
      <c r="E243" s="650" t="s">
        <v>1558</v>
      </c>
      <c r="F243" s="653">
        <v>32</v>
      </c>
      <c r="G243" s="653">
        <v>8929.59</v>
      </c>
      <c r="H243" s="653">
        <v>1</v>
      </c>
      <c r="I243" s="653">
        <v>279.0496875</v>
      </c>
      <c r="J243" s="653"/>
      <c r="K243" s="653"/>
      <c r="L243" s="653"/>
      <c r="M243" s="653"/>
      <c r="N243" s="653">
        <v>15.74</v>
      </c>
      <c r="O243" s="653">
        <v>1740.82</v>
      </c>
      <c r="P243" s="666">
        <v>0.19494960014961493</v>
      </c>
      <c r="Q243" s="654">
        <v>110.5984752223634</v>
      </c>
    </row>
    <row r="244" spans="1:17" ht="14.4" customHeight="1" x14ac:dyDescent="0.3">
      <c r="A244" s="649" t="s">
        <v>580</v>
      </c>
      <c r="B244" s="650" t="s">
        <v>6459</v>
      </c>
      <c r="C244" s="650" t="s">
        <v>1467</v>
      </c>
      <c r="D244" s="650" t="s">
        <v>6093</v>
      </c>
      <c r="E244" s="650" t="s">
        <v>1558</v>
      </c>
      <c r="F244" s="653"/>
      <c r="G244" s="653"/>
      <c r="H244" s="653"/>
      <c r="I244" s="653"/>
      <c r="J244" s="653">
        <v>2.14</v>
      </c>
      <c r="K244" s="653">
        <v>3238.78</v>
      </c>
      <c r="L244" s="653"/>
      <c r="M244" s="653">
        <v>1513.4485981308412</v>
      </c>
      <c r="N244" s="653">
        <v>7.85</v>
      </c>
      <c r="O244" s="653">
        <v>5301.63</v>
      </c>
      <c r="P244" s="666"/>
      <c r="Q244" s="654">
        <v>675.36687898089178</v>
      </c>
    </row>
    <row r="245" spans="1:17" ht="14.4" customHeight="1" x14ac:dyDescent="0.3">
      <c r="A245" s="649" t="s">
        <v>580</v>
      </c>
      <c r="B245" s="650" t="s">
        <v>6459</v>
      </c>
      <c r="C245" s="650" t="s">
        <v>1467</v>
      </c>
      <c r="D245" s="650" t="s">
        <v>6461</v>
      </c>
      <c r="E245" s="650" t="s">
        <v>1565</v>
      </c>
      <c r="F245" s="653">
        <v>11.83</v>
      </c>
      <c r="G245" s="653">
        <v>4754.5599999999995</v>
      </c>
      <c r="H245" s="653">
        <v>1</v>
      </c>
      <c r="I245" s="653">
        <v>401.90701606086219</v>
      </c>
      <c r="J245" s="653">
        <v>29.32</v>
      </c>
      <c r="K245" s="653">
        <v>11887.329999999998</v>
      </c>
      <c r="L245" s="653">
        <v>2.5001956016960558</v>
      </c>
      <c r="M245" s="653">
        <v>405.43417462482938</v>
      </c>
      <c r="N245" s="653">
        <v>32.29</v>
      </c>
      <c r="O245" s="653">
        <v>12792.05</v>
      </c>
      <c r="P245" s="666">
        <v>2.6904802968097994</v>
      </c>
      <c r="Q245" s="654">
        <v>396.1613502632394</v>
      </c>
    </row>
    <row r="246" spans="1:17" ht="14.4" customHeight="1" x14ac:dyDescent="0.3">
      <c r="A246" s="649" t="s">
        <v>580</v>
      </c>
      <c r="B246" s="650" t="s">
        <v>6459</v>
      </c>
      <c r="C246" s="650" t="s">
        <v>1467</v>
      </c>
      <c r="D246" s="650" t="s">
        <v>6462</v>
      </c>
      <c r="E246" s="650" t="s">
        <v>1568</v>
      </c>
      <c r="F246" s="653">
        <v>11.76</v>
      </c>
      <c r="G246" s="653">
        <v>9453.0300000000007</v>
      </c>
      <c r="H246" s="653">
        <v>1</v>
      </c>
      <c r="I246" s="653">
        <v>803.82908163265313</v>
      </c>
      <c r="J246" s="653">
        <v>39.269999999999996</v>
      </c>
      <c r="K246" s="653">
        <v>31843.15</v>
      </c>
      <c r="L246" s="653">
        <v>3.3685654229384649</v>
      </c>
      <c r="M246" s="653">
        <v>810.87725999490715</v>
      </c>
      <c r="N246" s="653">
        <v>38.42</v>
      </c>
      <c r="O246" s="653">
        <v>30365.719999999998</v>
      </c>
      <c r="P246" s="666">
        <v>3.2122737365691205</v>
      </c>
      <c r="Q246" s="654">
        <v>790.36231129619978</v>
      </c>
    </row>
    <row r="247" spans="1:17" ht="14.4" customHeight="1" x14ac:dyDescent="0.3">
      <c r="A247" s="649" t="s">
        <v>580</v>
      </c>
      <c r="B247" s="650" t="s">
        <v>6459</v>
      </c>
      <c r="C247" s="650" t="s">
        <v>1467</v>
      </c>
      <c r="D247" s="650" t="s">
        <v>6463</v>
      </c>
      <c r="E247" s="650" t="s">
        <v>1571</v>
      </c>
      <c r="F247" s="653">
        <v>78.72</v>
      </c>
      <c r="G247" s="653">
        <v>102272.98000000001</v>
      </c>
      <c r="H247" s="653">
        <v>1</v>
      </c>
      <c r="I247" s="653">
        <v>1299.1994410569107</v>
      </c>
      <c r="J247" s="653">
        <v>89.35</v>
      </c>
      <c r="K247" s="653">
        <v>117101.94</v>
      </c>
      <c r="L247" s="653">
        <v>1.1449939172594754</v>
      </c>
      <c r="M247" s="653">
        <v>1310.5980973698938</v>
      </c>
      <c r="N247" s="653">
        <v>100.99000000000001</v>
      </c>
      <c r="O247" s="653">
        <v>139584.95999999999</v>
      </c>
      <c r="P247" s="666">
        <v>1.364827347359977</v>
      </c>
      <c r="Q247" s="654">
        <v>1382.1661550648578</v>
      </c>
    </row>
    <row r="248" spans="1:17" ht="14.4" customHeight="1" x14ac:dyDescent="0.3">
      <c r="A248" s="649" t="s">
        <v>580</v>
      </c>
      <c r="B248" s="650" t="s">
        <v>6459</v>
      </c>
      <c r="C248" s="650" t="s">
        <v>1467</v>
      </c>
      <c r="D248" s="650" t="s">
        <v>6464</v>
      </c>
      <c r="E248" s="650" t="s">
        <v>1585</v>
      </c>
      <c r="F248" s="653">
        <v>2.95</v>
      </c>
      <c r="G248" s="653">
        <v>14256.21</v>
      </c>
      <c r="H248" s="653">
        <v>1</v>
      </c>
      <c r="I248" s="653">
        <v>4832.6135593220333</v>
      </c>
      <c r="J248" s="653">
        <v>2</v>
      </c>
      <c r="K248" s="653">
        <v>9510.7999999999993</v>
      </c>
      <c r="L248" s="653">
        <v>0.66713383150220151</v>
      </c>
      <c r="M248" s="653">
        <v>4755.3999999999996</v>
      </c>
      <c r="N248" s="653">
        <v>0.4</v>
      </c>
      <c r="O248" s="653">
        <v>1902.16</v>
      </c>
      <c r="P248" s="666">
        <v>0.13342676630044031</v>
      </c>
      <c r="Q248" s="654">
        <v>4755.3999999999996</v>
      </c>
    </row>
    <row r="249" spans="1:17" ht="14.4" customHeight="1" x14ac:dyDescent="0.3">
      <c r="A249" s="649" t="s">
        <v>580</v>
      </c>
      <c r="B249" s="650" t="s">
        <v>6459</v>
      </c>
      <c r="C249" s="650" t="s">
        <v>1467</v>
      </c>
      <c r="D249" s="650" t="s">
        <v>6098</v>
      </c>
      <c r="E249" s="650" t="s">
        <v>6099</v>
      </c>
      <c r="F249" s="653">
        <v>1.7</v>
      </c>
      <c r="G249" s="653">
        <v>673.86</v>
      </c>
      <c r="H249" s="653">
        <v>1</v>
      </c>
      <c r="I249" s="653">
        <v>396.38823529411769</v>
      </c>
      <c r="J249" s="653"/>
      <c r="K249" s="653"/>
      <c r="L249" s="653"/>
      <c r="M249" s="653"/>
      <c r="N249" s="653"/>
      <c r="O249" s="653"/>
      <c r="P249" s="666"/>
      <c r="Q249" s="654"/>
    </row>
    <row r="250" spans="1:17" ht="14.4" customHeight="1" x14ac:dyDescent="0.3">
      <c r="A250" s="649" t="s">
        <v>580</v>
      </c>
      <c r="B250" s="650" t="s">
        <v>6459</v>
      </c>
      <c r="C250" s="650" t="s">
        <v>1467</v>
      </c>
      <c r="D250" s="650" t="s">
        <v>6100</v>
      </c>
      <c r="E250" s="650" t="s">
        <v>6099</v>
      </c>
      <c r="F250" s="653">
        <v>5.25</v>
      </c>
      <c r="G250" s="653">
        <v>6041.1900000000005</v>
      </c>
      <c r="H250" s="653">
        <v>1</v>
      </c>
      <c r="I250" s="653">
        <v>1150.7028571428573</v>
      </c>
      <c r="J250" s="653"/>
      <c r="K250" s="653"/>
      <c r="L250" s="653"/>
      <c r="M250" s="653"/>
      <c r="N250" s="653"/>
      <c r="O250" s="653"/>
      <c r="P250" s="666"/>
      <c r="Q250" s="654"/>
    </row>
    <row r="251" spans="1:17" ht="14.4" customHeight="1" x14ac:dyDescent="0.3">
      <c r="A251" s="649" t="s">
        <v>580</v>
      </c>
      <c r="B251" s="650" t="s">
        <v>6459</v>
      </c>
      <c r="C251" s="650" t="s">
        <v>1467</v>
      </c>
      <c r="D251" s="650" t="s">
        <v>6101</v>
      </c>
      <c r="E251" s="650" t="s">
        <v>3486</v>
      </c>
      <c r="F251" s="653">
        <v>4.75</v>
      </c>
      <c r="G251" s="653">
        <v>4449.74</v>
      </c>
      <c r="H251" s="653">
        <v>1</v>
      </c>
      <c r="I251" s="653">
        <v>936.78736842105263</v>
      </c>
      <c r="J251" s="653">
        <v>30.33</v>
      </c>
      <c r="K251" s="653">
        <v>28985.119999999999</v>
      </c>
      <c r="L251" s="653">
        <v>6.5138906992318653</v>
      </c>
      <c r="M251" s="653">
        <v>955.65842400263762</v>
      </c>
      <c r="N251" s="653">
        <v>32.92</v>
      </c>
      <c r="O251" s="653">
        <v>31460.21</v>
      </c>
      <c r="P251" s="666">
        <v>7.070123198209334</v>
      </c>
      <c r="Q251" s="654">
        <v>955.65643985419194</v>
      </c>
    </row>
    <row r="252" spans="1:17" ht="14.4" customHeight="1" x14ac:dyDescent="0.3">
      <c r="A252" s="649" t="s">
        <v>580</v>
      </c>
      <c r="B252" s="650" t="s">
        <v>6459</v>
      </c>
      <c r="C252" s="650" t="s">
        <v>1467</v>
      </c>
      <c r="D252" s="650" t="s">
        <v>6102</v>
      </c>
      <c r="E252" s="650" t="s">
        <v>3486</v>
      </c>
      <c r="F252" s="653">
        <v>8</v>
      </c>
      <c r="G252" s="653">
        <v>18777.52</v>
      </c>
      <c r="H252" s="653">
        <v>1</v>
      </c>
      <c r="I252" s="653">
        <v>2347.19</v>
      </c>
      <c r="J252" s="653">
        <v>23.12</v>
      </c>
      <c r="K252" s="653">
        <v>55195.8</v>
      </c>
      <c r="L252" s="653">
        <v>2.9394616541481517</v>
      </c>
      <c r="M252" s="653">
        <v>2387.3615916955018</v>
      </c>
      <c r="N252" s="653">
        <v>19.13</v>
      </c>
      <c r="O252" s="653">
        <v>45704.600000000006</v>
      </c>
      <c r="P252" s="666">
        <v>2.4340061946412521</v>
      </c>
      <c r="Q252" s="654">
        <v>2389.1583899634088</v>
      </c>
    </row>
    <row r="253" spans="1:17" ht="14.4" customHeight="1" x14ac:dyDescent="0.3">
      <c r="A253" s="649" t="s">
        <v>580</v>
      </c>
      <c r="B253" s="650" t="s">
        <v>6459</v>
      </c>
      <c r="C253" s="650" t="s">
        <v>1467</v>
      </c>
      <c r="D253" s="650" t="s">
        <v>6103</v>
      </c>
      <c r="E253" s="650" t="s">
        <v>6049</v>
      </c>
      <c r="F253" s="653"/>
      <c r="G253" s="653"/>
      <c r="H253" s="653"/>
      <c r="I253" s="653"/>
      <c r="J253" s="653">
        <v>227.35000000000002</v>
      </c>
      <c r="K253" s="653">
        <v>8585.380000000001</v>
      </c>
      <c r="L253" s="653"/>
      <c r="M253" s="653">
        <v>37.762832636903454</v>
      </c>
      <c r="N253" s="653"/>
      <c r="O253" s="653"/>
      <c r="P253" s="666"/>
      <c r="Q253" s="654"/>
    </row>
    <row r="254" spans="1:17" ht="14.4" customHeight="1" x14ac:dyDescent="0.3">
      <c r="A254" s="649" t="s">
        <v>580</v>
      </c>
      <c r="B254" s="650" t="s">
        <v>6459</v>
      </c>
      <c r="C254" s="650" t="s">
        <v>1467</v>
      </c>
      <c r="D254" s="650" t="s">
        <v>6104</v>
      </c>
      <c r="E254" s="650" t="s">
        <v>6105</v>
      </c>
      <c r="F254" s="653">
        <v>8.1999999999999993</v>
      </c>
      <c r="G254" s="653">
        <v>2111.3000000000002</v>
      </c>
      <c r="H254" s="653">
        <v>1</v>
      </c>
      <c r="I254" s="653">
        <v>257.47560975609758</v>
      </c>
      <c r="J254" s="653"/>
      <c r="K254" s="653"/>
      <c r="L254" s="653"/>
      <c r="M254" s="653"/>
      <c r="N254" s="653"/>
      <c r="O254" s="653"/>
      <c r="P254" s="666"/>
      <c r="Q254" s="654"/>
    </row>
    <row r="255" spans="1:17" ht="14.4" customHeight="1" x14ac:dyDescent="0.3">
      <c r="A255" s="649" t="s">
        <v>580</v>
      </c>
      <c r="B255" s="650" t="s">
        <v>6459</v>
      </c>
      <c r="C255" s="650" t="s">
        <v>1467</v>
      </c>
      <c r="D255" s="650" t="s">
        <v>6106</v>
      </c>
      <c r="E255" s="650" t="s">
        <v>6105</v>
      </c>
      <c r="F255" s="653">
        <v>6.41</v>
      </c>
      <c r="G255" s="653">
        <v>7496.35</v>
      </c>
      <c r="H255" s="653">
        <v>1</v>
      </c>
      <c r="I255" s="653">
        <v>1169.4773790951638</v>
      </c>
      <c r="J255" s="653">
        <v>1</v>
      </c>
      <c r="K255" s="653">
        <v>1179.74</v>
      </c>
      <c r="L255" s="653">
        <v>0.1573752559578995</v>
      </c>
      <c r="M255" s="653">
        <v>1179.74</v>
      </c>
      <c r="N255" s="653"/>
      <c r="O255" s="653"/>
      <c r="P255" s="666"/>
      <c r="Q255" s="654"/>
    </row>
    <row r="256" spans="1:17" ht="14.4" customHeight="1" x14ac:dyDescent="0.3">
      <c r="A256" s="649" t="s">
        <v>580</v>
      </c>
      <c r="B256" s="650" t="s">
        <v>6459</v>
      </c>
      <c r="C256" s="650" t="s">
        <v>1467</v>
      </c>
      <c r="D256" s="650" t="s">
        <v>6111</v>
      </c>
      <c r="E256" s="650" t="s">
        <v>6019</v>
      </c>
      <c r="F256" s="653">
        <v>15.07</v>
      </c>
      <c r="G256" s="653">
        <v>2463.71</v>
      </c>
      <c r="H256" s="653">
        <v>1</v>
      </c>
      <c r="I256" s="653">
        <v>163.48440610484406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580</v>
      </c>
      <c r="B257" s="650" t="s">
        <v>6459</v>
      </c>
      <c r="C257" s="650" t="s">
        <v>1467</v>
      </c>
      <c r="D257" s="650" t="s">
        <v>6112</v>
      </c>
      <c r="E257" s="650" t="s">
        <v>6019</v>
      </c>
      <c r="F257" s="653">
        <v>7.92</v>
      </c>
      <c r="G257" s="653">
        <v>11653.740000000002</v>
      </c>
      <c r="H257" s="653">
        <v>1</v>
      </c>
      <c r="I257" s="653">
        <v>1471.4318181818185</v>
      </c>
      <c r="J257" s="653"/>
      <c r="K257" s="653"/>
      <c r="L257" s="653"/>
      <c r="M257" s="653"/>
      <c r="N257" s="653"/>
      <c r="O257" s="653"/>
      <c r="P257" s="666"/>
      <c r="Q257" s="654"/>
    </row>
    <row r="258" spans="1:17" ht="14.4" customHeight="1" x14ac:dyDescent="0.3">
      <c r="A258" s="649" t="s">
        <v>580</v>
      </c>
      <c r="B258" s="650" t="s">
        <v>6459</v>
      </c>
      <c r="C258" s="650" t="s">
        <v>1467</v>
      </c>
      <c r="D258" s="650" t="s">
        <v>6113</v>
      </c>
      <c r="E258" s="650" t="s">
        <v>6114</v>
      </c>
      <c r="F258" s="653"/>
      <c r="G258" s="653"/>
      <c r="H258" s="653"/>
      <c r="I258" s="653"/>
      <c r="J258" s="653">
        <v>1</v>
      </c>
      <c r="K258" s="653">
        <v>1457.31</v>
      </c>
      <c r="L258" s="653"/>
      <c r="M258" s="653">
        <v>1457.31</v>
      </c>
      <c r="N258" s="653"/>
      <c r="O258" s="653"/>
      <c r="P258" s="666"/>
      <c r="Q258" s="654"/>
    </row>
    <row r="259" spans="1:17" ht="14.4" customHeight="1" x14ac:dyDescent="0.3">
      <c r="A259" s="649" t="s">
        <v>580</v>
      </c>
      <c r="B259" s="650" t="s">
        <v>6459</v>
      </c>
      <c r="C259" s="650" t="s">
        <v>1467</v>
      </c>
      <c r="D259" s="650" t="s">
        <v>6465</v>
      </c>
      <c r="E259" s="650" t="s">
        <v>6466</v>
      </c>
      <c r="F259" s="653"/>
      <c r="G259" s="653"/>
      <c r="H259" s="653"/>
      <c r="I259" s="653"/>
      <c r="J259" s="653"/>
      <c r="K259" s="653"/>
      <c r="L259" s="653"/>
      <c r="M259" s="653"/>
      <c r="N259" s="653">
        <v>0.1</v>
      </c>
      <c r="O259" s="653">
        <v>546.08000000000004</v>
      </c>
      <c r="P259" s="666"/>
      <c r="Q259" s="654">
        <v>5460.8</v>
      </c>
    </row>
    <row r="260" spans="1:17" ht="14.4" customHeight="1" x14ac:dyDescent="0.3">
      <c r="A260" s="649" t="s">
        <v>580</v>
      </c>
      <c r="B260" s="650" t="s">
        <v>6459</v>
      </c>
      <c r="C260" s="650" t="s">
        <v>1467</v>
      </c>
      <c r="D260" s="650" t="s">
        <v>6119</v>
      </c>
      <c r="E260" s="650" t="s">
        <v>1415</v>
      </c>
      <c r="F260" s="653">
        <v>1.62</v>
      </c>
      <c r="G260" s="653">
        <v>546.13</v>
      </c>
      <c r="H260" s="653">
        <v>1</v>
      </c>
      <c r="I260" s="653">
        <v>337.11728395061726</v>
      </c>
      <c r="J260" s="653">
        <v>3.1799999999999997</v>
      </c>
      <c r="K260" s="653">
        <v>1081.5</v>
      </c>
      <c r="L260" s="653">
        <v>1.9802977313093952</v>
      </c>
      <c r="M260" s="653">
        <v>340.09433962264154</v>
      </c>
      <c r="N260" s="653">
        <v>0.55000000000000004</v>
      </c>
      <c r="O260" s="653">
        <v>187.04</v>
      </c>
      <c r="P260" s="666">
        <v>0.34248255909765074</v>
      </c>
      <c r="Q260" s="654">
        <v>340.07272727272721</v>
      </c>
    </row>
    <row r="261" spans="1:17" ht="14.4" customHeight="1" x14ac:dyDescent="0.3">
      <c r="A261" s="649" t="s">
        <v>580</v>
      </c>
      <c r="B261" s="650" t="s">
        <v>6459</v>
      </c>
      <c r="C261" s="650" t="s">
        <v>1467</v>
      </c>
      <c r="D261" s="650" t="s">
        <v>6120</v>
      </c>
      <c r="E261" s="650" t="s">
        <v>1419</v>
      </c>
      <c r="F261" s="653">
        <v>2.0499999999999998</v>
      </c>
      <c r="G261" s="653">
        <v>172.76999999999998</v>
      </c>
      <c r="H261" s="653">
        <v>1</v>
      </c>
      <c r="I261" s="653">
        <v>84.278048780487808</v>
      </c>
      <c r="J261" s="653">
        <v>2.1</v>
      </c>
      <c r="K261" s="653">
        <v>178.54</v>
      </c>
      <c r="L261" s="653">
        <v>1.0333970017942931</v>
      </c>
      <c r="M261" s="653">
        <v>85.019047619047612</v>
      </c>
      <c r="N261" s="653">
        <v>2</v>
      </c>
      <c r="O261" s="653">
        <v>170.04</v>
      </c>
      <c r="P261" s="666">
        <v>0.98419864559819414</v>
      </c>
      <c r="Q261" s="654">
        <v>85.02</v>
      </c>
    </row>
    <row r="262" spans="1:17" ht="14.4" customHeight="1" x14ac:dyDescent="0.3">
      <c r="A262" s="649" t="s">
        <v>580</v>
      </c>
      <c r="B262" s="650" t="s">
        <v>6459</v>
      </c>
      <c r="C262" s="650" t="s">
        <v>1467</v>
      </c>
      <c r="D262" s="650" t="s">
        <v>6121</v>
      </c>
      <c r="E262" s="650" t="s">
        <v>1423</v>
      </c>
      <c r="F262" s="653">
        <v>9.1</v>
      </c>
      <c r="G262" s="653">
        <v>1533.9599999999998</v>
      </c>
      <c r="H262" s="653">
        <v>1</v>
      </c>
      <c r="I262" s="653">
        <v>168.56703296703296</v>
      </c>
      <c r="J262" s="653">
        <v>6.9499999999999993</v>
      </c>
      <c r="K262" s="653">
        <v>1181.83</v>
      </c>
      <c r="L262" s="653">
        <v>0.7704438186132625</v>
      </c>
      <c r="M262" s="653">
        <v>170.04748201438849</v>
      </c>
      <c r="N262" s="653">
        <v>4.3499999999999996</v>
      </c>
      <c r="O262" s="653">
        <v>739.71</v>
      </c>
      <c r="P262" s="666">
        <v>0.48222248298521481</v>
      </c>
      <c r="Q262" s="654">
        <v>170.04827586206898</v>
      </c>
    </row>
    <row r="263" spans="1:17" ht="14.4" customHeight="1" x14ac:dyDescent="0.3">
      <c r="A263" s="649" t="s">
        <v>580</v>
      </c>
      <c r="B263" s="650" t="s">
        <v>6459</v>
      </c>
      <c r="C263" s="650" t="s">
        <v>1467</v>
      </c>
      <c r="D263" s="650" t="s">
        <v>6123</v>
      </c>
      <c r="E263" s="650" t="s">
        <v>6019</v>
      </c>
      <c r="F263" s="653">
        <v>1.18</v>
      </c>
      <c r="G263" s="653">
        <v>1921.58</v>
      </c>
      <c r="H263" s="653">
        <v>1</v>
      </c>
      <c r="I263" s="653">
        <v>1628.457627118644</v>
      </c>
      <c r="J263" s="653"/>
      <c r="K263" s="653"/>
      <c r="L263" s="653"/>
      <c r="M263" s="653"/>
      <c r="N263" s="653"/>
      <c r="O263" s="653"/>
      <c r="P263" s="666"/>
      <c r="Q263" s="654"/>
    </row>
    <row r="264" spans="1:17" ht="14.4" customHeight="1" x14ac:dyDescent="0.3">
      <c r="A264" s="649" t="s">
        <v>580</v>
      </c>
      <c r="B264" s="650" t="s">
        <v>6459</v>
      </c>
      <c r="C264" s="650" t="s">
        <v>1467</v>
      </c>
      <c r="D264" s="650" t="s">
        <v>6125</v>
      </c>
      <c r="E264" s="650" t="s">
        <v>6126</v>
      </c>
      <c r="F264" s="653">
        <v>30.17</v>
      </c>
      <c r="G264" s="653">
        <v>2017.7600000000002</v>
      </c>
      <c r="H264" s="653">
        <v>1</v>
      </c>
      <c r="I264" s="653">
        <v>66.879681803115687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580</v>
      </c>
      <c r="B265" s="650" t="s">
        <v>6459</v>
      </c>
      <c r="C265" s="650" t="s">
        <v>1467</v>
      </c>
      <c r="D265" s="650" t="s">
        <v>6127</v>
      </c>
      <c r="E265" s="650" t="s">
        <v>6126</v>
      </c>
      <c r="F265" s="653">
        <v>63.11</v>
      </c>
      <c r="G265" s="653">
        <v>10459.5</v>
      </c>
      <c r="H265" s="653">
        <v>1</v>
      </c>
      <c r="I265" s="653">
        <v>165.73443194422438</v>
      </c>
      <c r="J265" s="653"/>
      <c r="K265" s="653"/>
      <c r="L265" s="653"/>
      <c r="M265" s="653"/>
      <c r="N265" s="653"/>
      <c r="O265" s="653"/>
      <c r="P265" s="666"/>
      <c r="Q265" s="654"/>
    </row>
    <row r="266" spans="1:17" ht="14.4" customHeight="1" x14ac:dyDescent="0.3">
      <c r="A266" s="649" t="s">
        <v>580</v>
      </c>
      <c r="B266" s="650" t="s">
        <v>6459</v>
      </c>
      <c r="C266" s="650" t="s">
        <v>1467</v>
      </c>
      <c r="D266" s="650" t="s">
        <v>6128</v>
      </c>
      <c r="E266" s="650" t="s">
        <v>6126</v>
      </c>
      <c r="F266" s="653">
        <v>59.030000000000008</v>
      </c>
      <c r="G266" s="653">
        <v>19738.98</v>
      </c>
      <c r="H266" s="653">
        <v>1</v>
      </c>
      <c r="I266" s="653">
        <v>334.38895476876161</v>
      </c>
      <c r="J266" s="653"/>
      <c r="K266" s="653"/>
      <c r="L266" s="653"/>
      <c r="M266" s="653"/>
      <c r="N266" s="653"/>
      <c r="O266" s="653"/>
      <c r="P266" s="666"/>
      <c r="Q266" s="654"/>
    </row>
    <row r="267" spans="1:17" ht="14.4" customHeight="1" x14ac:dyDescent="0.3">
      <c r="A267" s="649" t="s">
        <v>580</v>
      </c>
      <c r="B267" s="650" t="s">
        <v>6459</v>
      </c>
      <c r="C267" s="650" t="s">
        <v>1467</v>
      </c>
      <c r="D267" s="650" t="s">
        <v>6138</v>
      </c>
      <c r="E267" s="650" t="s">
        <v>3114</v>
      </c>
      <c r="F267" s="653"/>
      <c r="G267" s="653"/>
      <c r="H267" s="653"/>
      <c r="I267" s="653"/>
      <c r="J267" s="653">
        <v>0.4</v>
      </c>
      <c r="K267" s="653">
        <v>2481.27</v>
      </c>
      <c r="L267" s="653"/>
      <c r="M267" s="653">
        <v>6203.1749999999993</v>
      </c>
      <c r="N267" s="653"/>
      <c r="O267" s="653"/>
      <c r="P267" s="666"/>
      <c r="Q267" s="654"/>
    </row>
    <row r="268" spans="1:17" ht="14.4" customHeight="1" x14ac:dyDescent="0.3">
      <c r="A268" s="649" t="s">
        <v>580</v>
      </c>
      <c r="B268" s="650" t="s">
        <v>6459</v>
      </c>
      <c r="C268" s="650" t="s">
        <v>1467</v>
      </c>
      <c r="D268" s="650" t="s">
        <v>6142</v>
      </c>
      <c r="E268" s="650" t="s">
        <v>6141</v>
      </c>
      <c r="F268" s="653">
        <v>1</v>
      </c>
      <c r="G268" s="653">
        <v>3869.1</v>
      </c>
      <c r="H268" s="653">
        <v>1</v>
      </c>
      <c r="I268" s="653">
        <v>3869.1</v>
      </c>
      <c r="J268" s="653"/>
      <c r="K268" s="653"/>
      <c r="L268" s="653"/>
      <c r="M268" s="653"/>
      <c r="N268" s="653"/>
      <c r="O268" s="653"/>
      <c r="P268" s="666"/>
      <c r="Q268" s="654"/>
    </row>
    <row r="269" spans="1:17" ht="14.4" customHeight="1" x14ac:dyDescent="0.3">
      <c r="A269" s="649" t="s">
        <v>580</v>
      </c>
      <c r="B269" s="650" t="s">
        <v>6459</v>
      </c>
      <c r="C269" s="650" t="s">
        <v>1467</v>
      </c>
      <c r="D269" s="650" t="s">
        <v>6143</v>
      </c>
      <c r="E269" s="650" t="s">
        <v>6144</v>
      </c>
      <c r="F269" s="653">
        <v>4.96</v>
      </c>
      <c r="G269" s="653">
        <v>6595.26</v>
      </c>
      <c r="H269" s="653">
        <v>1</v>
      </c>
      <c r="I269" s="653">
        <v>1329.6895161290322</v>
      </c>
      <c r="J269" s="653">
        <v>1</v>
      </c>
      <c r="K269" s="653">
        <v>1442.32</v>
      </c>
      <c r="L269" s="653">
        <v>0.21869039279725133</v>
      </c>
      <c r="M269" s="653">
        <v>1442.32</v>
      </c>
      <c r="N269" s="653"/>
      <c r="O269" s="653"/>
      <c r="P269" s="666"/>
      <c r="Q269" s="654"/>
    </row>
    <row r="270" spans="1:17" ht="14.4" customHeight="1" x14ac:dyDescent="0.3">
      <c r="A270" s="649" t="s">
        <v>580</v>
      </c>
      <c r="B270" s="650" t="s">
        <v>6459</v>
      </c>
      <c r="C270" s="650" t="s">
        <v>1467</v>
      </c>
      <c r="D270" s="650" t="s">
        <v>6145</v>
      </c>
      <c r="E270" s="650" t="s">
        <v>6144</v>
      </c>
      <c r="F270" s="653">
        <v>11.13</v>
      </c>
      <c r="G270" s="653">
        <v>3105.81</v>
      </c>
      <c r="H270" s="653">
        <v>1</v>
      </c>
      <c r="I270" s="653">
        <v>279.04851752021563</v>
      </c>
      <c r="J270" s="653">
        <v>3.55</v>
      </c>
      <c r="K270" s="653">
        <v>1065.21</v>
      </c>
      <c r="L270" s="653">
        <v>0.34297333062872487</v>
      </c>
      <c r="M270" s="653">
        <v>300.05915492957752</v>
      </c>
      <c r="N270" s="653"/>
      <c r="O270" s="653"/>
      <c r="P270" s="666"/>
      <c r="Q270" s="654"/>
    </row>
    <row r="271" spans="1:17" ht="14.4" customHeight="1" x14ac:dyDescent="0.3">
      <c r="A271" s="649" t="s">
        <v>580</v>
      </c>
      <c r="B271" s="650" t="s">
        <v>6459</v>
      </c>
      <c r="C271" s="650" t="s">
        <v>1467</v>
      </c>
      <c r="D271" s="650" t="s">
        <v>6146</v>
      </c>
      <c r="E271" s="650" t="s">
        <v>6019</v>
      </c>
      <c r="F271" s="653">
        <v>22.57</v>
      </c>
      <c r="G271" s="653">
        <v>74956.929999999993</v>
      </c>
      <c r="H271" s="653">
        <v>1</v>
      </c>
      <c r="I271" s="653">
        <v>3321.0868409392997</v>
      </c>
      <c r="J271" s="653"/>
      <c r="K271" s="653"/>
      <c r="L271" s="653"/>
      <c r="M271" s="653"/>
      <c r="N271" s="653"/>
      <c r="O271" s="653"/>
      <c r="P271" s="666"/>
      <c r="Q271" s="654"/>
    </row>
    <row r="272" spans="1:17" ht="14.4" customHeight="1" x14ac:dyDescent="0.3">
      <c r="A272" s="649" t="s">
        <v>580</v>
      </c>
      <c r="B272" s="650" t="s">
        <v>6459</v>
      </c>
      <c r="C272" s="650" t="s">
        <v>1467</v>
      </c>
      <c r="D272" s="650" t="s">
        <v>6147</v>
      </c>
      <c r="E272" s="650" t="s">
        <v>6019</v>
      </c>
      <c r="F272" s="653">
        <v>3.75</v>
      </c>
      <c r="G272" s="653">
        <v>25012.61</v>
      </c>
      <c r="H272" s="653">
        <v>1</v>
      </c>
      <c r="I272" s="653">
        <v>6670.0293333333339</v>
      </c>
      <c r="J272" s="653"/>
      <c r="K272" s="653"/>
      <c r="L272" s="653"/>
      <c r="M272" s="653"/>
      <c r="N272" s="653"/>
      <c r="O272" s="653"/>
      <c r="P272" s="666"/>
      <c r="Q272" s="654"/>
    </row>
    <row r="273" spans="1:17" ht="14.4" customHeight="1" x14ac:dyDescent="0.3">
      <c r="A273" s="649" t="s">
        <v>580</v>
      </c>
      <c r="B273" s="650" t="s">
        <v>6459</v>
      </c>
      <c r="C273" s="650" t="s">
        <v>1467</v>
      </c>
      <c r="D273" s="650" t="s">
        <v>6467</v>
      </c>
      <c r="E273" s="650" t="s">
        <v>6468</v>
      </c>
      <c r="F273" s="653"/>
      <c r="G273" s="653"/>
      <c r="H273" s="653"/>
      <c r="I273" s="653"/>
      <c r="J273" s="653">
        <v>12</v>
      </c>
      <c r="K273" s="653">
        <v>3953.52</v>
      </c>
      <c r="L273" s="653"/>
      <c r="M273" s="653">
        <v>329.46</v>
      </c>
      <c r="N273" s="653"/>
      <c r="O273" s="653"/>
      <c r="P273" s="666"/>
      <c r="Q273" s="654"/>
    </row>
    <row r="274" spans="1:17" ht="14.4" customHeight="1" x14ac:dyDescent="0.3">
      <c r="A274" s="649" t="s">
        <v>580</v>
      </c>
      <c r="B274" s="650" t="s">
        <v>6459</v>
      </c>
      <c r="C274" s="650" t="s">
        <v>1467</v>
      </c>
      <c r="D274" s="650" t="s">
        <v>6148</v>
      </c>
      <c r="E274" s="650" t="s">
        <v>6149</v>
      </c>
      <c r="F274" s="653">
        <v>9.43</v>
      </c>
      <c r="G274" s="653">
        <v>8933.4699999999993</v>
      </c>
      <c r="H274" s="653">
        <v>1</v>
      </c>
      <c r="I274" s="653">
        <v>947.34570519618239</v>
      </c>
      <c r="J274" s="653"/>
      <c r="K274" s="653"/>
      <c r="L274" s="653"/>
      <c r="M274" s="653"/>
      <c r="N274" s="653">
        <v>1</v>
      </c>
      <c r="O274" s="653">
        <v>955.66</v>
      </c>
      <c r="P274" s="666">
        <v>0.10697522911030093</v>
      </c>
      <c r="Q274" s="654">
        <v>955.66</v>
      </c>
    </row>
    <row r="275" spans="1:17" ht="14.4" customHeight="1" x14ac:dyDescent="0.3">
      <c r="A275" s="649" t="s">
        <v>580</v>
      </c>
      <c r="B275" s="650" t="s">
        <v>6459</v>
      </c>
      <c r="C275" s="650" t="s">
        <v>1467</v>
      </c>
      <c r="D275" s="650" t="s">
        <v>6150</v>
      </c>
      <c r="E275" s="650" t="s">
        <v>6149</v>
      </c>
      <c r="F275" s="653">
        <v>24.56</v>
      </c>
      <c r="G275" s="653">
        <v>58167.409999999996</v>
      </c>
      <c r="H275" s="653">
        <v>1</v>
      </c>
      <c r="I275" s="653">
        <v>2368.3798859934855</v>
      </c>
      <c r="J275" s="653"/>
      <c r="K275" s="653"/>
      <c r="L275" s="653"/>
      <c r="M275" s="653"/>
      <c r="N275" s="653">
        <v>5.05</v>
      </c>
      <c r="O275" s="653">
        <v>12065.25</v>
      </c>
      <c r="P275" s="666">
        <v>0.20742285069938649</v>
      </c>
      <c r="Q275" s="654">
        <v>2389.1584158415844</v>
      </c>
    </row>
    <row r="276" spans="1:17" ht="14.4" customHeight="1" x14ac:dyDescent="0.3">
      <c r="A276" s="649" t="s">
        <v>580</v>
      </c>
      <c r="B276" s="650" t="s">
        <v>6459</v>
      </c>
      <c r="C276" s="650" t="s">
        <v>1467</v>
      </c>
      <c r="D276" s="650" t="s">
        <v>6151</v>
      </c>
      <c r="E276" s="650" t="s">
        <v>3486</v>
      </c>
      <c r="F276" s="653">
        <v>3.85</v>
      </c>
      <c r="G276" s="653">
        <v>37505.08</v>
      </c>
      <c r="H276" s="653">
        <v>1</v>
      </c>
      <c r="I276" s="653">
        <v>9741.5792207792201</v>
      </c>
      <c r="J276" s="653">
        <v>32.72</v>
      </c>
      <c r="K276" s="653">
        <v>234394.27</v>
      </c>
      <c r="L276" s="653">
        <v>6.2496672450772</v>
      </c>
      <c r="M276" s="653">
        <v>7163.639058679707</v>
      </c>
      <c r="N276" s="653">
        <v>52.22</v>
      </c>
      <c r="O276" s="653">
        <v>374284.12</v>
      </c>
      <c r="P276" s="666">
        <v>9.9795579692137704</v>
      </c>
      <c r="Q276" s="654">
        <v>7167.4477211796248</v>
      </c>
    </row>
    <row r="277" spans="1:17" ht="14.4" customHeight="1" x14ac:dyDescent="0.3">
      <c r="A277" s="649" t="s">
        <v>580</v>
      </c>
      <c r="B277" s="650" t="s">
        <v>6459</v>
      </c>
      <c r="C277" s="650" t="s">
        <v>1467</v>
      </c>
      <c r="D277" s="650" t="s">
        <v>6152</v>
      </c>
      <c r="E277" s="650" t="s">
        <v>6144</v>
      </c>
      <c r="F277" s="653">
        <v>1.58</v>
      </c>
      <c r="G277" s="653">
        <v>3857.35</v>
      </c>
      <c r="H277" s="653">
        <v>1</v>
      </c>
      <c r="I277" s="653">
        <v>2441.3607594936707</v>
      </c>
      <c r="J277" s="653"/>
      <c r="K277" s="653"/>
      <c r="L277" s="653"/>
      <c r="M277" s="653"/>
      <c r="N277" s="653"/>
      <c r="O277" s="653"/>
      <c r="P277" s="666"/>
      <c r="Q277" s="654"/>
    </row>
    <row r="278" spans="1:17" ht="14.4" customHeight="1" x14ac:dyDescent="0.3">
      <c r="A278" s="649" t="s">
        <v>580</v>
      </c>
      <c r="B278" s="650" t="s">
        <v>6459</v>
      </c>
      <c r="C278" s="650" t="s">
        <v>1467</v>
      </c>
      <c r="D278" s="650" t="s">
        <v>6153</v>
      </c>
      <c r="E278" s="650" t="s">
        <v>6154</v>
      </c>
      <c r="F278" s="653">
        <v>6.27</v>
      </c>
      <c r="G278" s="653">
        <v>2021.4300000000003</v>
      </c>
      <c r="H278" s="653">
        <v>1</v>
      </c>
      <c r="I278" s="653">
        <v>322.39712918660297</v>
      </c>
      <c r="J278" s="653"/>
      <c r="K278" s="653"/>
      <c r="L278" s="653"/>
      <c r="M278" s="653"/>
      <c r="N278" s="653"/>
      <c r="O278" s="653"/>
      <c r="P278" s="666"/>
      <c r="Q278" s="654"/>
    </row>
    <row r="279" spans="1:17" ht="14.4" customHeight="1" x14ac:dyDescent="0.3">
      <c r="A279" s="649" t="s">
        <v>580</v>
      </c>
      <c r="B279" s="650" t="s">
        <v>6459</v>
      </c>
      <c r="C279" s="650" t="s">
        <v>1467</v>
      </c>
      <c r="D279" s="650" t="s">
        <v>6155</v>
      </c>
      <c r="E279" s="650" t="s">
        <v>6154</v>
      </c>
      <c r="F279" s="653">
        <v>2.89</v>
      </c>
      <c r="G279" s="653">
        <v>1863.25</v>
      </c>
      <c r="H279" s="653">
        <v>1</v>
      </c>
      <c r="I279" s="653">
        <v>644.72318339100343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580</v>
      </c>
      <c r="B280" s="650" t="s">
        <v>6459</v>
      </c>
      <c r="C280" s="650" t="s">
        <v>1467</v>
      </c>
      <c r="D280" s="650" t="s">
        <v>6156</v>
      </c>
      <c r="E280" s="650" t="s">
        <v>6154</v>
      </c>
      <c r="F280" s="653">
        <v>99.300000000000011</v>
      </c>
      <c r="G280" s="653">
        <v>28758.53</v>
      </c>
      <c r="H280" s="653">
        <v>1</v>
      </c>
      <c r="I280" s="653">
        <v>289.61258811681768</v>
      </c>
      <c r="J280" s="653">
        <v>43.53</v>
      </c>
      <c r="K280" s="653">
        <v>10808.77</v>
      </c>
      <c r="L280" s="653">
        <v>0.37584570560456326</v>
      </c>
      <c r="M280" s="653">
        <v>248.30622559154605</v>
      </c>
      <c r="N280" s="653"/>
      <c r="O280" s="653"/>
      <c r="P280" s="666"/>
      <c r="Q280" s="654"/>
    </row>
    <row r="281" spans="1:17" ht="14.4" customHeight="1" x14ac:dyDescent="0.3">
      <c r="A281" s="649" t="s">
        <v>580</v>
      </c>
      <c r="B281" s="650" t="s">
        <v>6459</v>
      </c>
      <c r="C281" s="650" t="s">
        <v>1467</v>
      </c>
      <c r="D281" s="650" t="s">
        <v>6157</v>
      </c>
      <c r="E281" s="650" t="s">
        <v>3197</v>
      </c>
      <c r="F281" s="653">
        <v>0.5</v>
      </c>
      <c r="G281" s="653">
        <v>4890.49</v>
      </c>
      <c r="H281" s="653">
        <v>1</v>
      </c>
      <c r="I281" s="653">
        <v>9780.98</v>
      </c>
      <c r="J281" s="653">
        <v>0.49</v>
      </c>
      <c r="K281" s="653">
        <v>4834.72</v>
      </c>
      <c r="L281" s="653">
        <v>0.98859623473312497</v>
      </c>
      <c r="M281" s="653">
        <v>9866.7755102040828</v>
      </c>
      <c r="N281" s="653"/>
      <c r="O281" s="653"/>
      <c r="P281" s="666"/>
      <c r="Q281" s="654"/>
    </row>
    <row r="282" spans="1:17" ht="14.4" customHeight="1" x14ac:dyDescent="0.3">
      <c r="A282" s="649" t="s">
        <v>580</v>
      </c>
      <c r="B282" s="650" t="s">
        <v>6459</v>
      </c>
      <c r="C282" s="650" t="s">
        <v>1467</v>
      </c>
      <c r="D282" s="650" t="s">
        <v>6160</v>
      </c>
      <c r="E282" s="650" t="s">
        <v>6161</v>
      </c>
      <c r="F282" s="653">
        <v>79.239999999999995</v>
      </c>
      <c r="G282" s="653">
        <v>256649.2</v>
      </c>
      <c r="H282" s="653">
        <v>1</v>
      </c>
      <c r="I282" s="653">
        <v>3238.8844018172645</v>
      </c>
      <c r="J282" s="653">
        <v>97.76</v>
      </c>
      <c r="K282" s="653">
        <v>314429.84000000003</v>
      </c>
      <c r="L282" s="653">
        <v>1.2251346974781141</v>
      </c>
      <c r="M282" s="653">
        <v>3216.344517184943</v>
      </c>
      <c r="N282" s="653">
        <v>24.139999999999997</v>
      </c>
      <c r="O282" s="653">
        <v>18061.64</v>
      </c>
      <c r="P282" s="666">
        <v>7.0374815117288492E-2</v>
      </c>
      <c r="Q282" s="654">
        <v>748.20381110190567</v>
      </c>
    </row>
    <row r="283" spans="1:17" ht="14.4" customHeight="1" x14ac:dyDescent="0.3">
      <c r="A283" s="649" t="s">
        <v>580</v>
      </c>
      <c r="B283" s="650" t="s">
        <v>6459</v>
      </c>
      <c r="C283" s="650" t="s">
        <v>1467</v>
      </c>
      <c r="D283" s="650" t="s">
        <v>6162</v>
      </c>
      <c r="E283" s="650" t="s">
        <v>6161</v>
      </c>
      <c r="F283" s="653">
        <v>282.39</v>
      </c>
      <c r="G283" s="653">
        <v>1823742.1700000004</v>
      </c>
      <c r="H283" s="653">
        <v>1</v>
      </c>
      <c r="I283" s="653">
        <v>6458.2392081872604</v>
      </c>
      <c r="J283" s="653">
        <v>245.79</v>
      </c>
      <c r="K283" s="653">
        <v>1581090.39</v>
      </c>
      <c r="L283" s="653">
        <v>0.86694841848176352</v>
      </c>
      <c r="M283" s="653">
        <v>6432.6880263639687</v>
      </c>
      <c r="N283" s="653">
        <v>60.519999999999996</v>
      </c>
      <c r="O283" s="653">
        <v>90562.65</v>
      </c>
      <c r="P283" s="666">
        <v>4.9657594965849788E-2</v>
      </c>
      <c r="Q283" s="654">
        <v>1496.4086252478519</v>
      </c>
    </row>
    <row r="284" spans="1:17" ht="14.4" customHeight="1" x14ac:dyDescent="0.3">
      <c r="A284" s="649" t="s">
        <v>580</v>
      </c>
      <c r="B284" s="650" t="s">
        <v>6459</v>
      </c>
      <c r="C284" s="650" t="s">
        <v>1467</v>
      </c>
      <c r="D284" s="650" t="s">
        <v>6163</v>
      </c>
      <c r="E284" s="650" t="s">
        <v>1717</v>
      </c>
      <c r="F284" s="653"/>
      <c r="G284" s="653"/>
      <c r="H284" s="653"/>
      <c r="I284" s="653"/>
      <c r="J284" s="653">
        <v>5.52</v>
      </c>
      <c r="K284" s="653">
        <v>1446.67</v>
      </c>
      <c r="L284" s="653"/>
      <c r="M284" s="653">
        <v>262.07789855072468</v>
      </c>
      <c r="N284" s="653">
        <v>4.51</v>
      </c>
      <c r="O284" s="653">
        <v>1181.93</v>
      </c>
      <c r="P284" s="666"/>
      <c r="Q284" s="654">
        <v>262.06873614190692</v>
      </c>
    </row>
    <row r="285" spans="1:17" ht="14.4" customHeight="1" x14ac:dyDescent="0.3">
      <c r="A285" s="649" t="s">
        <v>580</v>
      </c>
      <c r="B285" s="650" t="s">
        <v>6459</v>
      </c>
      <c r="C285" s="650" t="s">
        <v>1467</v>
      </c>
      <c r="D285" s="650" t="s">
        <v>6164</v>
      </c>
      <c r="E285" s="650" t="s">
        <v>2113</v>
      </c>
      <c r="F285" s="653"/>
      <c r="G285" s="653"/>
      <c r="H285" s="653"/>
      <c r="I285" s="653"/>
      <c r="J285" s="653"/>
      <c r="K285" s="653"/>
      <c r="L285" s="653"/>
      <c r="M285" s="653"/>
      <c r="N285" s="653">
        <v>47.72</v>
      </c>
      <c r="O285" s="653">
        <v>15721.8</v>
      </c>
      <c r="P285" s="666"/>
      <c r="Q285" s="654">
        <v>329.4593461860855</v>
      </c>
    </row>
    <row r="286" spans="1:17" ht="14.4" customHeight="1" x14ac:dyDescent="0.3">
      <c r="A286" s="649" t="s">
        <v>580</v>
      </c>
      <c r="B286" s="650" t="s">
        <v>6459</v>
      </c>
      <c r="C286" s="650" t="s">
        <v>1467</v>
      </c>
      <c r="D286" s="650" t="s">
        <v>6165</v>
      </c>
      <c r="E286" s="650" t="s">
        <v>2113</v>
      </c>
      <c r="F286" s="653"/>
      <c r="G286" s="653"/>
      <c r="H286" s="653"/>
      <c r="I286" s="653"/>
      <c r="J286" s="653"/>
      <c r="K286" s="653"/>
      <c r="L286" s="653"/>
      <c r="M286" s="653"/>
      <c r="N286" s="653">
        <v>14.370000000000001</v>
      </c>
      <c r="O286" s="653">
        <v>23671.95</v>
      </c>
      <c r="P286" s="666"/>
      <c r="Q286" s="654">
        <v>1647.3173277661795</v>
      </c>
    </row>
    <row r="287" spans="1:17" ht="14.4" customHeight="1" x14ac:dyDescent="0.3">
      <c r="A287" s="649" t="s">
        <v>580</v>
      </c>
      <c r="B287" s="650" t="s">
        <v>6459</v>
      </c>
      <c r="C287" s="650" t="s">
        <v>1467</v>
      </c>
      <c r="D287" s="650" t="s">
        <v>6166</v>
      </c>
      <c r="E287" s="650" t="s">
        <v>6167</v>
      </c>
      <c r="F287" s="653"/>
      <c r="G287" s="653"/>
      <c r="H287" s="653"/>
      <c r="I287" s="653"/>
      <c r="J287" s="653">
        <v>12.51</v>
      </c>
      <c r="K287" s="653">
        <v>2548.6099999999997</v>
      </c>
      <c r="L287" s="653"/>
      <c r="M287" s="653">
        <v>203.72581934452435</v>
      </c>
      <c r="N287" s="653">
        <v>27.49</v>
      </c>
      <c r="O287" s="653">
        <v>5600.49</v>
      </c>
      <c r="P287" s="666"/>
      <c r="Q287" s="654">
        <v>203.7282648235722</v>
      </c>
    </row>
    <row r="288" spans="1:17" ht="14.4" customHeight="1" x14ac:dyDescent="0.3">
      <c r="A288" s="649" t="s">
        <v>580</v>
      </c>
      <c r="B288" s="650" t="s">
        <v>6459</v>
      </c>
      <c r="C288" s="650" t="s">
        <v>1467</v>
      </c>
      <c r="D288" s="650" t="s">
        <v>6168</v>
      </c>
      <c r="E288" s="650" t="s">
        <v>6167</v>
      </c>
      <c r="F288" s="653"/>
      <c r="G288" s="653"/>
      <c r="H288" s="653"/>
      <c r="I288" s="653"/>
      <c r="J288" s="653">
        <v>26.97</v>
      </c>
      <c r="K288" s="653">
        <v>27472.67</v>
      </c>
      <c r="L288" s="653"/>
      <c r="M288" s="653">
        <v>1018.6381164256582</v>
      </c>
      <c r="N288" s="653">
        <v>23.779999999999998</v>
      </c>
      <c r="O288" s="653">
        <v>24223.18</v>
      </c>
      <c r="P288" s="666"/>
      <c r="Q288" s="654">
        <v>1018.6366694701431</v>
      </c>
    </row>
    <row r="289" spans="1:17" ht="14.4" customHeight="1" x14ac:dyDescent="0.3">
      <c r="A289" s="649" t="s">
        <v>580</v>
      </c>
      <c r="B289" s="650" t="s">
        <v>6459</v>
      </c>
      <c r="C289" s="650" t="s">
        <v>1467</v>
      </c>
      <c r="D289" s="650" t="s">
        <v>6169</v>
      </c>
      <c r="E289" s="650" t="s">
        <v>6167</v>
      </c>
      <c r="F289" s="653"/>
      <c r="G289" s="653"/>
      <c r="H289" s="653"/>
      <c r="I289" s="653"/>
      <c r="J289" s="653">
        <v>2.3200000000000003</v>
      </c>
      <c r="K289" s="653">
        <v>9452.9500000000007</v>
      </c>
      <c r="L289" s="653"/>
      <c r="M289" s="653">
        <v>4074.5474137931033</v>
      </c>
      <c r="N289" s="653"/>
      <c r="O289" s="653"/>
      <c r="P289" s="666"/>
      <c r="Q289" s="654"/>
    </row>
    <row r="290" spans="1:17" ht="14.4" customHeight="1" x14ac:dyDescent="0.3">
      <c r="A290" s="649" t="s">
        <v>580</v>
      </c>
      <c r="B290" s="650" t="s">
        <v>6459</v>
      </c>
      <c r="C290" s="650" t="s">
        <v>1467</v>
      </c>
      <c r="D290" s="650" t="s">
        <v>6170</v>
      </c>
      <c r="E290" s="650" t="s">
        <v>6099</v>
      </c>
      <c r="F290" s="653">
        <v>1.3900000000000001</v>
      </c>
      <c r="G290" s="653">
        <v>2713.64</v>
      </c>
      <c r="H290" s="653">
        <v>1</v>
      </c>
      <c r="I290" s="653">
        <v>1952.258992805755</v>
      </c>
      <c r="J290" s="653"/>
      <c r="K290" s="653"/>
      <c r="L290" s="653"/>
      <c r="M290" s="653"/>
      <c r="N290" s="653"/>
      <c r="O290" s="653"/>
      <c r="P290" s="666"/>
      <c r="Q290" s="654"/>
    </row>
    <row r="291" spans="1:17" ht="14.4" customHeight="1" x14ac:dyDescent="0.3">
      <c r="A291" s="649" t="s">
        <v>580</v>
      </c>
      <c r="B291" s="650" t="s">
        <v>6459</v>
      </c>
      <c r="C291" s="650" t="s">
        <v>1467</v>
      </c>
      <c r="D291" s="650" t="s">
        <v>6174</v>
      </c>
      <c r="E291" s="650" t="s">
        <v>6019</v>
      </c>
      <c r="F291" s="653">
        <v>2.21</v>
      </c>
      <c r="G291" s="653">
        <v>5780.7</v>
      </c>
      <c r="H291" s="653">
        <v>1</v>
      </c>
      <c r="I291" s="653">
        <v>2615.7013574660632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580</v>
      </c>
      <c r="B292" s="650" t="s">
        <v>6459</v>
      </c>
      <c r="C292" s="650" t="s">
        <v>1467</v>
      </c>
      <c r="D292" s="650" t="s">
        <v>6175</v>
      </c>
      <c r="E292" s="650" t="s">
        <v>6019</v>
      </c>
      <c r="F292" s="653">
        <v>2.48</v>
      </c>
      <c r="G292" s="653">
        <v>1140.8</v>
      </c>
      <c r="H292" s="653">
        <v>1</v>
      </c>
      <c r="I292" s="653">
        <v>460</v>
      </c>
      <c r="J292" s="653"/>
      <c r="K292" s="653"/>
      <c r="L292" s="653"/>
      <c r="M292" s="653"/>
      <c r="N292" s="653"/>
      <c r="O292" s="653"/>
      <c r="P292" s="666"/>
      <c r="Q292" s="654"/>
    </row>
    <row r="293" spans="1:17" ht="14.4" customHeight="1" x14ac:dyDescent="0.3">
      <c r="A293" s="649" t="s">
        <v>580</v>
      </c>
      <c r="B293" s="650" t="s">
        <v>6459</v>
      </c>
      <c r="C293" s="650" t="s">
        <v>1467</v>
      </c>
      <c r="D293" s="650" t="s">
        <v>6186</v>
      </c>
      <c r="E293" s="650" t="s">
        <v>3475</v>
      </c>
      <c r="F293" s="653"/>
      <c r="G293" s="653"/>
      <c r="H293" s="653"/>
      <c r="I293" s="653"/>
      <c r="J293" s="653"/>
      <c r="K293" s="653"/>
      <c r="L293" s="653"/>
      <c r="M293" s="653"/>
      <c r="N293" s="653">
        <v>51.18</v>
      </c>
      <c r="O293" s="653">
        <v>23640.29</v>
      </c>
      <c r="P293" s="666"/>
      <c r="Q293" s="654">
        <v>461.90484564282923</v>
      </c>
    </row>
    <row r="294" spans="1:17" ht="14.4" customHeight="1" x14ac:dyDescent="0.3">
      <c r="A294" s="649" t="s">
        <v>580</v>
      </c>
      <c r="B294" s="650" t="s">
        <v>6459</v>
      </c>
      <c r="C294" s="650" t="s">
        <v>1467</v>
      </c>
      <c r="D294" s="650" t="s">
        <v>6188</v>
      </c>
      <c r="E294" s="650" t="s">
        <v>2101</v>
      </c>
      <c r="F294" s="653">
        <v>6.97</v>
      </c>
      <c r="G294" s="653">
        <v>11350.48</v>
      </c>
      <c r="H294" s="653">
        <v>1</v>
      </c>
      <c r="I294" s="653">
        <v>1628.4763271162124</v>
      </c>
      <c r="J294" s="653">
        <v>1.48</v>
      </c>
      <c r="K294" s="653">
        <v>2431.29</v>
      </c>
      <c r="L294" s="653">
        <v>0.21420151394478473</v>
      </c>
      <c r="M294" s="653">
        <v>1642.7635135135135</v>
      </c>
      <c r="N294" s="653">
        <v>12.71</v>
      </c>
      <c r="O294" s="653">
        <v>20879.54</v>
      </c>
      <c r="P294" s="666">
        <v>1.8395292533884031</v>
      </c>
      <c r="Q294" s="654">
        <v>1642.7647521636507</v>
      </c>
    </row>
    <row r="295" spans="1:17" ht="14.4" customHeight="1" x14ac:dyDescent="0.3">
      <c r="A295" s="649" t="s">
        <v>580</v>
      </c>
      <c r="B295" s="650" t="s">
        <v>6459</v>
      </c>
      <c r="C295" s="650" t="s">
        <v>1467</v>
      </c>
      <c r="D295" s="650" t="s">
        <v>6189</v>
      </c>
      <c r="E295" s="650" t="s">
        <v>1669</v>
      </c>
      <c r="F295" s="653">
        <v>148.24</v>
      </c>
      <c r="G295" s="653">
        <v>9559.89</v>
      </c>
      <c r="H295" s="653">
        <v>1</v>
      </c>
      <c r="I295" s="653">
        <v>64.489274150026972</v>
      </c>
      <c r="J295" s="653"/>
      <c r="K295" s="653"/>
      <c r="L295" s="653"/>
      <c r="M295" s="653"/>
      <c r="N295" s="653">
        <v>472.49</v>
      </c>
      <c r="O295" s="653">
        <v>30872.2</v>
      </c>
      <c r="P295" s="666">
        <v>3.2293467811868131</v>
      </c>
      <c r="Q295" s="654">
        <v>65.339372261846819</v>
      </c>
    </row>
    <row r="296" spans="1:17" ht="14.4" customHeight="1" x14ac:dyDescent="0.3">
      <c r="A296" s="649" t="s">
        <v>580</v>
      </c>
      <c r="B296" s="650" t="s">
        <v>6459</v>
      </c>
      <c r="C296" s="650" t="s">
        <v>1467</v>
      </c>
      <c r="D296" s="650" t="s">
        <v>6190</v>
      </c>
      <c r="E296" s="650" t="s">
        <v>1669</v>
      </c>
      <c r="F296" s="653">
        <v>69.91</v>
      </c>
      <c r="G296" s="653">
        <v>7740.0400000000009</v>
      </c>
      <c r="H296" s="653">
        <v>1</v>
      </c>
      <c r="I296" s="653">
        <v>110.71434701759406</v>
      </c>
      <c r="J296" s="653"/>
      <c r="K296" s="653"/>
      <c r="L296" s="653"/>
      <c r="M296" s="653"/>
      <c r="N296" s="653">
        <v>553.76</v>
      </c>
      <c r="O296" s="653">
        <v>62359.63</v>
      </c>
      <c r="P296" s="666">
        <v>8.056758104609278</v>
      </c>
      <c r="Q296" s="654">
        <v>112.61129370124242</v>
      </c>
    </row>
    <row r="297" spans="1:17" ht="14.4" customHeight="1" x14ac:dyDescent="0.3">
      <c r="A297" s="649" t="s">
        <v>580</v>
      </c>
      <c r="B297" s="650" t="s">
        <v>6459</v>
      </c>
      <c r="C297" s="650" t="s">
        <v>1467</v>
      </c>
      <c r="D297" s="650" t="s">
        <v>6191</v>
      </c>
      <c r="E297" s="650" t="s">
        <v>1669</v>
      </c>
      <c r="F297" s="653">
        <v>88.62</v>
      </c>
      <c r="G297" s="653">
        <v>49852.66</v>
      </c>
      <c r="H297" s="653">
        <v>1</v>
      </c>
      <c r="I297" s="653">
        <v>562.54412096592193</v>
      </c>
      <c r="J297" s="653"/>
      <c r="K297" s="653"/>
      <c r="L297" s="653"/>
      <c r="M297" s="653"/>
      <c r="N297" s="653">
        <v>367.31000000000006</v>
      </c>
      <c r="O297" s="653">
        <v>208443.8</v>
      </c>
      <c r="P297" s="666">
        <v>4.1811971517668258</v>
      </c>
      <c r="Q297" s="654">
        <v>567.48740845607244</v>
      </c>
    </row>
    <row r="298" spans="1:17" ht="14.4" customHeight="1" x14ac:dyDescent="0.3">
      <c r="A298" s="649" t="s">
        <v>580</v>
      </c>
      <c r="B298" s="650" t="s">
        <v>6459</v>
      </c>
      <c r="C298" s="650" t="s">
        <v>1467</v>
      </c>
      <c r="D298" s="650" t="s">
        <v>6192</v>
      </c>
      <c r="E298" s="650" t="s">
        <v>1575</v>
      </c>
      <c r="F298" s="653"/>
      <c r="G298" s="653"/>
      <c r="H298" s="653"/>
      <c r="I298" s="653"/>
      <c r="J298" s="653"/>
      <c r="K298" s="653"/>
      <c r="L298" s="653"/>
      <c r="M298" s="653"/>
      <c r="N298" s="653">
        <v>3</v>
      </c>
      <c r="O298" s="653">
        <v>480.56</v>
      </c>
      <c r="P298" s="666"/>
      <c r="Q298" s="654">
        <v>160.18666666666667</v>
      </c>
    </row>
    <row r="299" spans="1:17" ht="14.4" customHeight="1" x14ac:dyDescent="0.3">
      <c r="A299" s="649" t="s">
        <v>580</v>
      </c>
      <c r="B299" s="650" t="s">
        <v>6459</v>
      </c>
      <c r="C299" s="650" t="s">
        <v>1467</v>
      </c>
      <c r="D299" s="650" t="s">
        <v>6194</v>
      </c>
      <c r="E299" s="650" t="s">
        <v>2056</v>
      </c>
      <c r="F299" s="653">
        <v>135.63999999999999</v>
      </c>
      <c r="G299" s="653">
        <v>90712.44</v>
      </c>
      <c r="H299" s="653">
        <v>1</v>
      </c>
      <c r="I299" s="653">
        <v>668.77351813624307</v>
      </c>
      <c r="J299" s="653">
        <v>6.32</v>
      </c>
      <c r="K299" s="653">
        <v>4226.63</v>
      </c>
      <c r="L299" s="653">
        <v>4.6593719670642748E-2</v>
      </c>
      <c r="M299" s="653">
        <v>668.77056962025313</v>
      </c>
      <c r="N299" s="653">
        <v>114</v>
      </c>
      <c r="O299" s="653">
        <v>81606.210000000006</v>
      </c>
      <c r="P299" s="666">
        <v>0.89961431971182793</v>
      </c>
      <c r="Q299" s="654">
        <v>715.84394736842114</v>
      </c>
    </row>
    <row r="300" spans="1:17" ht="14.4" customHeight="1" x14ac:dyDescent="0.3">
      <c r="A300" s="649" t="s">
        <v>580</v>
      </c>
      <c r="B300" s="650" t="s">
        <v>6459</v>
      </c>
      <c r="C300" s="650" t="s">
        <v>1467</v>
      </c>
      <c r="D300" s="650" t="s">
        <v>6195</v>
      </c>
      <c r="E300" s="650" t="s">
        <v>2089</v>
      </c>
      <c r="F300" s="653">
        <v>48.1</v>
      </c>
      <c r="G300" s="653">
        <v>40210.28</v>
      </c>
      <c r="H300" s="653">
        <v>1</v>
      </c>
      <c r="I300" s="653">
        <v>835.97255717255712</v>
      </c>
      <c r="J300" s="653">
        <v>0.8</v>
      </c>
      <c r="K300" s="653">
        <v>674.64</v>
      </c>
      <c r="L300" s="653">
        <v>1.6777799110078317E-2</v>
      </c>
      <c r="M300" s="653">
        <v>843.3</v>
      </c>
      <c r="N300" s="653">
        <v>85.839999999999989</v>
      </c>
      <c r="O300" s="653">
        <v>74267.349999999991</v>
      </c>
      <c r="P300" s="666">
        <v>1.8469742065959251</v>
      </c>
      <c r="Q300" s="654">
        <v>865.18348089468782</v>
      </c>
    </row>
    <row r="301" spans="1:17" ht="14.4" customHeight="1" x14ac:dyDescent="0.3">
      <c r="A301" s="649" t="s">
        <v>580</v>
      </c>
      <c r="B301" s="650" t="s">
        <v>6459</v>
      </c>
      <c r="C301" s="650" t="s">
        <v>1467</v>
      </c>
      <c r="D301" s="650" t="s">
        <v>6196</v>
      </c>
      <c r="E301" s="650" t="s">
        <v>2092</v>
      </c>
      <c r="F301" s="653">
        <v>371.3300000000001</v>
      </c>
      <c r="G301" s="653">
        <v>124168.81000000001</v>
      </c>
      <c r="H301" s="653">
        <v>1</v>
      </c>
      <c r="I301" s="653">
        <v>334.38938410578186</v>
      </c>
      <c r="J301" s="653">
        <v>159.44999999999999</v>
      </c>
      <c r="K301" s="653">
        <v>53705.65</v>
      </c>
      <c r="L301" s="653">
        <v>0.43252125876055342</v>
      </c>
      <c r="M301" s="653">
        <v>336.81812480401385</v>
      </c>
      <c r="N301" s="653">
        <v>306.27000000000004</v>
      </c>
      <c r="O301" s="653">
        <v>109808.77</v>
      </c>
      <c r="P301" s="666">
        <v>0.8843506674502235</v>
      </c>
      <c r="Q301" s="654">
        <v>358.53583439448852</v>
      </c>
    </row>
    <row r="302" spans="1:17" ht="14.4" customHeight="1" x14ac:dyDescent="0.3">
      <c r="A302" s="649" t="s">
        <v>580</v>
      </c>
      <c r="B302" s="650" t="s">
        <v>6459</v>
      </c>
      <c r="C302" s="650" t="s">
        <v>1467</v>
      </c>
      <c r="D302" s="650" t="s">
        <v>6197</v>
      </c>
      <c r="E302" s="650" t="s">
        <v>6198</v>
      </c>
      <c r="F302" s="653"/>
      <c r="G302" s="653"/>
      <c r="H302" s="653"/>
      <c r="I302" s="653"/>
      <c r="J302" s="653">
        <v>29.15</v>
      </c>
      <c r="K302" s="653">
        <v>4807.63</v>
      </c>
      <c r="L302" s="653"/>
      <c r="M302" s="653">
        <v>164.92727272727274</v>
      </c>
      <c r="N302" s="653"/>
      <c r="O302" s="653"/>
      <c r="P302" s="666"/>
      <c r="Q302" s="654"/>
    </row>
    <row r="303" spans="1:17" ht="14.4" customHeight="1" x14ac:dyDescent="0.3">
      <c r="A303" s="649" t="s">
        <v>580</v>
      </c>
      <c r="B303" s="650" t="s">
        <v>6459</v>
      </c>
      <c r="C303" s="650" t="s">
        <v>1467</v>
      </c>
      <c r="D303" s="650" t="s">
        <v>6199</v>
      </c>
      <c r="E303" s="650" t="s">
        <v>6198</v>
      </c>
      <c r="F303" s="653"/>
      <c r="G303" s="653"/>
      <c r="H303" s="653"/>
      <c r="I303" s="653"/>
      <c r="J303" s="653">
        <v>53</v>
      </c>
      <c r="K303" s="653">
        <v>26223.239999999998</v>
      </c>
      <c r="L303" s="653"/>
      <c r="M303" s="653">
        <v>494.77811320754711</v>
      </c>
      <c r="N303" s="653"/>
      <c r="O303" s="653"/>
      <c r="P303" s="666"/>
      <c r="Q303" s="654"/>
    </row>
    <row r="304" spans="1:17" ht="14.4" customHeight="1" x14ac:dyDescent="0.3">
      <c r="A304" s="649" t="s">
        <v>580</v>
      </c>
      <c r="B304" s="650" t="s">
        <v>6459</v>
      </c>
      <c r="C304" s="650" t="s">
        <v>1467</v>
      </c>
      <c r="D304" s="650" t="s">
        <v>6200</v>
      </c>
      <c r="E304" s="650" t="s">
        <v>6198</v>
      </c>
      <c r="F304" s="653"/>
      <c r="G304" s="653"/>
      <c r="H304" s="653"/>
      <c r="I304" s="653"/>
      <c r="J304" s="653">
        <v>10.67</v>
      </c>
      <c r="K304" s="653">
        <v>15837.830000000002</v>
      </c>
      <c r="L304" s="653"/>
      <c r="M304" s="653">
        <v>1484.332708528585</v>
      </c>
      <c r="N304" s="653"/>
      <c r="O304" s="653"/>
      <c r="P304" s="666"/>
      <c r="Q304" s="654"/>
    </row>
    <row r="305" spans="1:17" ht="14.4" customHeight="1" x14ac:dyDescent="0.3">
      <c r="A305" s="649" t="s">
        <v>580</v>
      </c>
      <c r="B305" s="650" t="s">
        <v>6459</v>
      </c>
      <c r="C305" s="650" t="s">
        <v>1467</v>
      </c>
      <c r="D305" s="650" t="s">
        <v>6201</v>
      </c>
      <c r="E305" s="650" t="s">
        <v>6198</v>
      </c>
      <c r="F305" s="653"/>
      <c r="G305" s="653"/>
      <c r="H305" s="653"/>
      <c r="I305" s="653"/>
      <c r="J305" s="653">
        <v>8.52</v>
      </c>
      <c r="K305" s="653">
        <v>16862.07</v>
      </c>
      <c r="L305" s="653"/>
      <c r="M305" s="653">
        <v>1979.1161971830986</v>
      </c>
      <c r="N305" s="653"/>
      <c r="O305" s="653"/>
      <c r="P305" s="666"/>
      <c r="Q305" s="654"/>
    </row>
    <row r="306" spans="1:17" ht="14.4" customHeight="1" x14ac:dyDescent="0.3">
      <c r="A306" s="649" t="s">
        <v>580</v>
      </c>
      <c r="B306" s="650" t="s">
        <v>6459</v>
      </c>
      <c r="C306" s="650" t="s">
        <v>1467</v>
      </c>
      <c r="D306" s="650" t="s">
        <v>6202</v>
      </c>
      <c r="E306" s="650" t="s">
        <v>2071</v>
      </c>
      <c r="F306" s="653">
        <v>93.070000000000007</v>
      </c>
      <c r="G306" s="653">
        <v>20424.099999999999</v>
      </c>
      <c r="H306" s="653">
        <v>1</v>
      </c>
      <c r="I306" s="653">
        <v>219.44880197700653</v>
      </c>
      <c r="J306" s="653">
        <v>230.1</v>
      </c>
      <c r="K306" s="653">
        <v>52965.82</v>
      </c>
      <c r="L306" s="653">
        <v>2.593300071973796</v>
      </c>
      <c r="M306" s="653">
        <v>230.18609300304217</v>
      </c>
      <c r="N306" s="653">
        <v>421.97</v>
      </c>
      <c r="O306" s="653">
        <v>97226.75</v>
      </c>
      <c r="P306" s="666">
        <v>4.7603933588260929</v>
      </c>
      <c r="Q306" s="654">
        <v>230.41152214612413</v>
      </c>
    </row>
    <row r="307" spans="1:17" ht="14.4" customHeight="1" x14ac:dyDescent="0.3">
      <c r="A307" s="649" t="s">
        <v>580</v>
      </c>
      <c r="B307" s="650" t="s">
        <v>6459</v>
      </c>
      <c r="C307" s="650" t="s">
        <v>1467</v>
      </c>
      <c r="D307" s="650" t="s">
        <v>6203</v>
      </c>
      <c r="E307" s="650" t="s">
        <v>2071</v>
      </c>
      <c r="F307" s="653"/>
      <c r="G307" s="653"/>
      <c r="H307" s="653"/>
      <c r="I307" s="653"/>
      <c r="J307" s="653">
        <v>4.49</v>
      </c>
      <c r="K307" s="653">
        <v>3528.12</v>
      </c>
      <c r="L307" s="653"/>
      <c r="M307" s="653">
        <v>785.772828507795</v>
      </c>
      <c r="N307" s="653">
        <v>5.8</v>
      </c>
      <c r="O307" s="653">
        <v>4365.75</v>
      </c>
      <c r="P307" s="666"/>
      <c r="Q307" s="654">
        <v>752.7155172413793</v>
      </c>
    </row>
    <row r="308" spans="1:17" ht="14.4" customHeight="1" x14ac:dyDescent="0.3">
      <c r="A308" s="649" t="s">
        <v>580</v>
      </c>
      <c r="B308" s="650" t="s">
        <v>6459</v>
      </c>
      <c r="C308" s="650" t="s">
        <v>1467</v>
      </c>
      <c r="D308" s="650" t="s">
        <v>6204</v>
      </c>
      <c r="E308" s="650" t="s">
        <v>6205</v>
      </c>
      <c r="F308" s="653">
        <v>97.339999999999989</v>
      </c>
      <c r="G308" s="653">
        <v>32549.52</v>
      </c>
      <c r="H308" s="653">
        <v>1</v>
      </c>
      <c r="I308" s="653">
        <v>334.38997328950074</v>
      </c>
      <c r="J308" s="653">
        <v>393.60999999999996</v>
      </c>
      <c r="K308" s="653">
        <v>132771.31999999998</v>
      </c>
      <c r="L308" s="653">
        <v>4.0790561581246045</v>
      </c>
      <c r="M308" s="653">
        <v>337.31693808592257</v>
      </c>
      <c r="N308" s="653"/>
      <c r="O308" s="653"/>
      <c r="P308" s="666"/>
      <c r="Q308" s="654"/>
    </row>
    <row r="309" spans="1:17" ht="14.4" customHeight="1" x14ac:dyDescent="0.3">
      <c r="A309" s="649" t="s">
        <v>580</v>
      </c>
      <c r="B309" s="650" t="s">
        <v>6459</v>
      </c>
      <c r="C309" s="650" t="s">
        <v>1467</v>
      </c>
      <c r="D309" s="650" t="s">
        <v>6361</v>
      </c>
      <c r="E309" s="650" t="s">
        <v>6019</v>
      </c>
      <c r="F309" s="653">
        <v>33.370000000000005</v>
      </c>
      <c r="G309" s="653">
        <v>2231.77</v>
      </c>
      <c r="H309" s="653">
        <v>1</v>
      </c>
      <c r="I309" s="653">
        <v>66.879532514234327</v>
      </c>
      <c r="J309" s="653"/>
      <c r="K309" s="653"/>
      <c r="L309" s="653"/>
      <c r="M309" s="653"/>
      <c r="N309" s="653"/>
      <c r="O309" s="653"/>
      <c r="P309" s="666"/>
      <c r="Q309" s="654"/>
    </row>
    <row r="310" spans="1:17" ht="14.4" customHeight="1" x14ac:dyDescent="0.3">
      <c r="A310" s="649" t="s">
        <v>580</v>
      </c>
      <c r="B310" s="650" t="s">
        <v>6459</v>
      </c>
      <c r="C310" s="650" t="s">
        <v>1467</v>
      </c>
      <c r="D310" s="650" t="s">
        <v>6206</v>
      </c>
      <c r="E310" s="650" t="s">
        <v>1599</v>
      </c>
      <c r="F310" s="653"/>
      <c r="G310" s="653"/>
      <c r="H310" s="653"/>
      <c r="I310" s="653"/>
      <c r="J310" s="653">
        <v>61.4</v>
      </c>
      <c r="K310" s="653">
        <v>10126.650000000001</v>
      </c>
      <c r="L310" s="653"/>
      <c r="M310" s="653">
        <v>164.92915309446258</v>
      </c>
      <c r="N310" s="653">
        <v>8.85</v>
      </c>
      <c r="O310" s="653">
        <v>1459.61</v>
      </c>
      <c r="P310" s="666"/>
      <c r="Q310" s="654">
        <v>164.92768361581921</v>
      </c>
    </row>
    <row r="311" spans="1:17" ht="14.4" customHeight="1" x14ac:dyDescent="0.3">
      <c r="A311" s="649" t="s">
        <v>580</v>
      </c>
      <c r="B311" s="650" t="s">
        <v>6459</v>
      </c>
      <c r="C311" s="650" t="s">
        <v>1467</v>
      </c>
      <c r="D311" s="650" t="s">
        <v>6207</v>
      </c>
      <c r="E311" s="650" t="s">
        <v>1602</v>
      </c>
      <c r="F311" s="653"/>
      <c r="G311" s="653"/>
      <c r="H311" s="653"/>
      <c r="I311" s="653"/>
      <c r="J311" s="653">
        <v>2.2199999999999998</v>
      </c>
      <c r="K311" s="653">
        <v>3282.33</v>
      </c>
      <c r="L311" s="653"/>
      <c r="M311" s="653">
        <v>1478.5270270270271</v>
      </c>
      <c r="N311" s="653">
        <v>4.5599999999999996</v>
      </c>
      <c r="O311" s="653">
        <v>6768.55</v>
      </c>
      <c r="P311" s="666"/>
      <c r="Q311" s="654">
        <v>1484.3311403508774</v>
      </c>
    </row>
    <row r="312" spans="1:17" ht="14.4" customHeight="1" x14ac:dyDescent="0.3">
      <c r="A312" s="649" t="s">
        <v>580</v>
      </c>
      <c r="B312" s="650" t="s">
        <v>6459</v>
      </c>
      <c r="C312" s="650" t="s">
        <v>1467</v>
      </c>
      <c r="D312" s="650" t="s">
        <v>6208</v>
      </c>
      <c r="E312" s="650" t="s">
        <v>1618</v>
      </c>
      <c r="F312" s="653">
        <v>24.689999999999998</v>
      </c>
      <c r="G312" s="653">
        <v>12109.89</v>
      </c>
      <c r="H312" s="653">
        <v>1</v>
      </c>
      <c r="I312" s="653">
        <v>490.47752126366953</v>
      </c>
      <c r="J312" s="653">
        <v>24.09</v>
      </c>
      <c r="K312" s="653">
        <v>11886.89</v>
      </c>
      <c r="L312" s="653">
        <v>0.98158529928843286</v>
      </c>
      <c r="M312" s="653">
        <v>493.43669572436693</v>
      </c>
      <c r="N312" s="653">
        <v>8.32</v>
      </c>
      <c r="O312" s="653">
        <v>4116.5599999999995</v>
      </c>
      <c r="P312" s="666">
        <v>0.339933723592865</v>
      </c>
      <c r="Q312" s="654">
        <v>494.77884615384608</v>
      </c>
    </row>
    <row r="313" spans="1:17" ht="14.4" customHeight="1" x14ac:dyDescent="0.3">
      <c r="A313" s="649" t="s">
        <v>580</v>
      </c>
      <c r="B313" s="650" t="s">
        <v>6459</v>
      </c>
      <c r="C313" s="650" t="s">
        <v>1467</v>
      </c>
      <c r="D313" s="650" t="s">
        <v>6211</v>
      </c>
      <c r="E313" s="650" t="s">
        <v>6212</v>
      </c>
      <c r="F313" s="653"/>
      <c r="G313" s="653"/>
      <c r="H313" s="653"/>
      <c r="I313" s="653"/>
      <c r="J313" s="653">
        <v>2</v>
      </c>
      <c r="K313" s="653">
        <v>10790.3</v>
      </c>
      <c r="L313" s="653"/>
      <c r="M313" s="653">
        <v>5395.15</v>
      </c>
      <c r="N313" s="653"/>
      <c r="O313" s="653"/>
      <c r="P313" s="666"/>
      <c r="Q313" s="654"/>
    </row>
    <row r="314" spans="1:17" ht="14.4" customHeight="1" x14ac:dyDescent="0.3">
      <c r="A314" s="649" t="s">
        <v>580</v>
      </c>
      <c r="B314" s="650" t="s">
        <v>6459</v>
      </c>
      <c r="C314" s="650" t="s">
        <v>1467</v>
      </c>
      <c r="D314" s="650" t="s">
        <v>6218</v>
      </c>
      <c r="E314" s="650" t="s">
        <v>1605</v>
      </c>
      <c r="F314" s="653">
        <v>5.78</v>
      </c>
      <c r="G314" s="653">
        <v>7991.98</v>
      </c>
      <c r="H314" s="653">
        <v>1</v>
      </c>
      <c r="I314" s="653">
        <v>1382.6955017301036</v>
      </c>
      <c r="J314" s="653">
        <v>16.62</v>
      </c>
      <c r="K314" s="653">
        <v>22980.42</v>
      </c>
      <c r="L314" s="653">
        <v>2.8754351237115205</v>
      </c>
      <c r="M314" s="653">
        <v>1382.6967509025269</v>
      </c>
      <c r="N314" s="653">
        <v>2.4300000000000002</v>
      </c>
      <c r="O314" s="653">
        <v>3359.94</v>
      </c>
      <c r="P314" s="666">
        <v>0.42041396499991246</v>
      </c>
      <c r="Q314" s="654">
        <v>1382.6913580246912</v>
      </c>
    </row>
    <row r="315" spans="1:17" ht="14.4" customHeight="1" x14ac:dyDescent="0.3">
      <c r="A315" s="649" t="s">
        <v>580</v>
      </c>
      <c r="B315" s="650" t="s">
        <v>6459</v>
      </c>
      <c r="C315" s="650" t="s">
        <v>1467</v>
      </c>
      <c r="D315" s="650" t="s">
        <v>6219</v>
      </c>
      <c r="E315" s="650" t="s">
        <v>1605</v>
      </c>
      <c r="F315" s="653">
        <v>11.94</v>
      </c>
      <c r="G315" s="653">
        <v>55195.570000000007</v>
      </c>
      <c r="H315" s="653">
        <v>1</v>
      </c>
      <c r="I315" s="653">
        <v>4622.7445561139039</v>
      </c>
      <c r="J315" s="653">
        <v>25.43</v>
      </c>
      <c r="K315" s="653">
        <v>117206.87</v>
      </c>
      <c r="L315" s="653">
        <v>2.1234832795458036</v>
      </c>
      <c r="M315" s="653">
        <v>4609</v>
      </c>
      <c r="N315" s="653">
        <v>1.98</v>
      </c>
      <c r="O315" s="653">
        <v>9125.82</v>
      </c>
      <c r="P315" s="666">
        <v>0.16533609490761667</v>
      </c>
      <c r="Q315" s="654">
        <v>4609</v>
      </c>
    </row>
    <row r="316" spans="1:17" ht="14.4" customHeight="1" x14ac:dyDescent="0.3">
      <c r="A316" s="649" t="s">
        <v>580</v>
      </c>
      <c r="B316" s="650" t="s">
        <v>6459</v>
      </c>
      <c r="C316" s="650" t="s">
        <v>1467</v>
      </c>
      <c r="D316" s="650" t="s">
        <v>6220</v>
      </c>
      <c r="E316" s="650" t="s">
        <v>1605</v>
      </c>
      <c r="F316" s="653">
        <v>8.19</v>
      </c>
      <c r="G316" s="653">
        <v>113414.73999999999</v>
      </c>
      <c r="H316" s="653">
        <v>1</v>
      </c>
      <c r="I316" s="653">
        <v>13847.953601953601</v>
      </c>
      <c r="J316" s="653">
        <v>15.02</v>
      </c>
      <c r="K316" s="653">
        <v>207664.89</v>
      </c>
      <c r="L316" s="653">
        <v>1.8310220523364074</v>
      </c>
      <c r="M316" s="653">
        <v>13825.891478029296</v>
      </c>
      <c r="N316" s="653">
        <v>8.11</v>
      </c>
      <c r="O316" s="653">
        <v>112127.98000000001</v>
      </c>
      <c r="P316" s="666">
        <v>0.98865438478278944</v>
      </c>
      <c r="Q316" s="654">
        <v>13825.891491985205</v>
      </c>
    </row>
    <row r="317" spans="1:17" ht="14.4" customHeight="1" x14ac:dyDescent="0.3">
      <c r="A317" s="649" t="s">
        <v>580</v>
      </c>
      <c r="B317" s="650" t="s">
        <v>6459</v>
      </c>
      <c r="C317" s="650" t="s">
        <v>1467</v>
      </c>
      <c r="D317" s="650" t="s">
        <v>6223</v>
      </c>
      <c r="E317" s="650" t="s">
        <v>6224</v>
      </c>
      <c r="F317" s="653">
        <v>15.129999999999999</v>
      </c>
      <c r="G317" s="653">
        <v>12600.400000000001</v>
      </c>
      <c r="H317" s="653">
        <v>1</v>
      </c>
      <c r="I317" s="653">
        <v>832.80898876404513</v>
      </c>
      <c r="J317" s="653">
        <v>109.36999999999999</v>
      </c>
      <c r="K317" s="653">
        <v>47781.840000000004</v>
      </c>
      <c r="L317" s="653">
        <v>3.7920891400273007</v>
      </c>
      <c r="M317" s="653">
        <v>436.88250891469329</v>
      </c>
      <c r="N317" s="653"/>
      <c r="O317" s="653"/>
      <c r="P317" s="666"/>
      <c r="Q317" s="654"/>
    </row>
    <row r="318" spans="1:17" ht="14.4" customHeight="1" x14ac:dyDescent="0.3">
      <c r="A318" s="649" t="s">
        <v>580</v>
      </c>
      <c r="B318" s="650" t="s">
        <v>6459</v>
      </c>
      <c r="C318" s="650" t="s">
        <v>1467</v>
      </c>
      <c r="D318" s="650" t="s">
        <v>6225</v>
      </c>
      <c r="E318" s="650" t="s">
        <v>6226</v>
      </c>
      <c r="F318" s="653">
        <v>16.399999999999999</v>
      </c>
      <c r="G318" s="653">
        <v>60554.740000000005</v>
      </c>
      <c r="H318" s="653">
        <v>1</v>
      </c>
      <c r="I318" s="653">
        <v>3692.362195121952</v>
      </c>
      <c r="J318" s="653">
        <v>57.31</v>
      </c>
      <c r="K318" s="653">
        <v>125337.42</v>
      </c>
      <c r="L318" s="653">
        <v>2.0698201329904147</v>
      </c>
      <c r="M318" s="653">
        <v>2187.0078520328038</v>
      </c>
      <c r="N318" s="653"/>
      <c r="O318" s="653"/>
      <c r="P318" s="666"/>
      <c r="Q318" s="654"/>
    </row>
    <row r="319" spans="1:17" ht="14.4" customHeight="1" x14ac:dyDescent="0.3">
      <c r="A319" s="649" t="s">
        <v>580</v>
      </c>
      <c r="B319" s="650" t="s">
        <v>6459</v>
      </c>
      <c r="C319" s="650" t="s">
        <v>1467</v>
      </c>
      <c r="D319" s="650" t="s">
        <v>6227</v>
      </c>
      <c r="E319" s="650" t="s">
        <v>3475</v>
      </c>
      <c r="F319" s="653">
        <v>75.81</v>
      </c>
      <c r="G319" s="653">
        <v>348726</v>
      </c>
      <c r="H319" s="653">
        <v>1</v>
      </c>
      <c r="I319" s="653">
        <v>4600</v>
      </c>
      <c r="J319" s="653">
        <v>3.88</v>
      </c>
      <c r="K319" s="653">
        <v>17969.050000000003</v>
      </c>
      <c r="L319" s="653">
        <v>5.1527703698605792E-2</v>
      </c>
      <c r="M319" s="653">
        <v>4631.1984536082482</v>
      </c>
      <c r="N319" s="653">
        <v>13.26</v>
      </c>
      <c r="O319" s="653">
        <v>61269.93</v>
      </c>
      <c r="P319" s="666">
        <v>0.17569647803719826</v>
      </c>
      <c r="Q319" s="654">
        <v>4620.658371040724</v>
      </c>
    </row>
    <row r="320" spans="1:17" ht="14.4" customHeight="1" x14ac:dyDescent="0.3">
      <c r="A320" s="649" t="s">
        <v>580</v>
      </c>
      <c r="B320" s="650" t="s">
        <v>6459</v>
      </c>
      <c r="C320" s="650" t="s">
        <v>1467</v>
      </c>
      <c r="D320" s="650" t="s">
        <v>6228</v>
      </c>
      <c r="E320" s="650" t="s">
        <v>3475</v>
      </c>
      <c r="F320" s="653">
        <v>2</v>
      </c>
      <c r="G320" s="653">
        <v>4600</v>
      </c>
      <c r="H320" s="653">
        <v>1</v>
      </c>
      <c r="I320" s="653">
        <v>2300</v>
      </c>
      <c r="J320" s="653">
        <v>4.8599999999999994</v>
      </c>
      <c r="K320" s="653">
        <v>11178</v>
      </c>
      <c r="L320" s="653">
        <v>2.4300000000000002</v>
      </c>
      <c r="M320" s="653">
        <v>2300.0000000000005</v>
      </c>
      <c r="N320" s="653">
        <v>19.399999999999999</v>
      </c>
      <c r="O320" s="653">
        <v>44809.69</v>
      </c>
      <c r="P320" s="666">
        <v>9.7412369565217389</v>
      </c>
      <c r="Q320" s="654">
        <v>2309.7778350515468</v>
      </c>
    </row>
    <row r="321" spans="1:17" ht="14.4" customHeight="1" x14ac:dyDescent="0.3">
      <c r="A321" s="649" t="s">
        <v>580</v>
      </c>
      <c r="B321" s="650" t="s">
        <v>6459</v>
      </c>
      <c r="C321" s="650" t="s">
        <v>1467</v>
      </c>
      <c r="D321" s="650" t="s">
        <v>6469</v>
      </c>
      <c r="E321" s="650" t="s">
        <v>6019</v>
      </c>
      <c r="F321" s="653">
        <v>0</v>
      </c>
      <c r="G321" s="653">
        <v>0</v>
      </c>
      <c r="H321" s="653"/>
      <c r="I321" s="653"/>
      <c r="J321" s="653"/>
      <c r="K321" s="653"/>
      <c r="L321" s="653"/>
      <c r="M321" s="653"/>
      <c r="N321" s="653"/>
      <c r="O321" s="653"/>
      <c r="P321" s="666"/>
      <c r="Q321" s="654"/>
    </row>
    <row r="322" spans="1:17" ht="14.4" customHeight="1" x14ac:dyDescent="0.3">
      <c r="A322" s="649" t="s">
        <v>580</v>
      </c>
      <c r="B322" s="650" t="s">
        <v>6459</v>
      </c>
      <c r="C322" s="650" t="s">
        <v>1467</v>
      </c>
      <c r="D322" s="650" t="s">
        <v>6256</v>
      </c>
      <c r="E322" s="650" t="s">
        <v>6257</v>
      </c>
      <c r="F322" s="653"/>
      <c r="G322" s="653"/>
      <c r="H322" s="653"/>
      <c r="I322" s="653"/>
      <c r="J322" s="653"/>
      <c r="K322" s="653"/>
      <c r="L322" s="653"/>
      <c r="M322" s="653"/>
      <c r="N322" s="653">
        <v>15.7</v>
      </c>
      <c r="O322" s="653">
        <v>72361.3</v>
      </c>
      <c r="P322" s="666"/>
      <c r="Q322" s="654">
        <v>4609</v>
      </c>
    </row>
    <row r="323" spans="1:17" ht="14.4" customHeight="1" x14ac:dyDescent="0.3">
      <c r="A323" s="649" t="s">
        <v>580</v>
      </c>
      <c r="B323" s="650" t="s">
        <v>6459</v>
      </c>
      <c r="C323" s="650" t="s">
        <v>1467</v>
      </c>
      <c r="D323" s="650" t="s">
        <v>6260</v>
      </c>
      <c r="E323" s="650" t="s">
        <v>6257</v>
      </c>
      <c r="F323" s="653"/>
      <c r="G323" s="653"/>
      <c r="H323" s="653"/>
      <c r="I323" s="653"/>
      <c r="J323" s="653"/>
      <c r="K323" s="653"/>
      <c r="L323" s="653"/>
      <c r="M323" s="653"/>
      <c r="N323" s="653">
        <v>35.770000000000003</v>
      </c>
      <c r="O323" s="653">
        <v>494552.18</v>
      </c>
      <c r="P323" s="666"/>
      <c r="Q323" s="654">
        <v>13825.892647469946</v>
      </c>
    </row>
    <row r="324" spans="1:17" ht="14.4" customHeight="1" x14ac:dyDescent="0.3">
      <c r="A324" s="649" t="s">
        <v>580</v>
      </c>
      <c r="B324" s="650" t="s">
        <v>6459</v>
      </c>
      <c r="C324" s="650" t="s">
        <v>1467</v>
      </c>
      <c r="D324" s="650" t="s">
        <v>6261</v>
      </c>
      <c r="E324" s="650" t="s">
        <v>6257</v>
      </c>
      <c r="F324" s="653"/>
      <c r="G324" s="653"/>
      <c r="H324" s="653"/>
      <c r="I324" s="653"/>
      <c r="J324" s="653"/>
      <c r="K324" s="653"/>
      <c r="L324" s="653"/>
      <c r="M324" s="653"/>
      <c r="N324" s="653">
        <v>16.09</v>
      </c>
      <c r="O324" s="653">
        <v>22246.15</v>
      </c>
      <c r="P324" s="666"/>
      <c r="Q324" s="654">
        <v>1382.6072094468616</v>
      </c>
    </row>
    <row r="325" spans="1:17" ht="14.4" customHeight="1" x14ac:dyDescent="0.3">
      <c r="A325" s="649" t="s">
        <v>580</v>
      </c>
      <c r="B325" s="650" t="s">
        <v>6459</v>
      </c>
      <c r="C325" s="650" t="s">
        <v>1467</v>
      </c>
      <c r="D325" s="650" t="s">
        <v>6262</v>
      </c>
      <c r="E325" s="650" t="s">
        <v>1784</v>
      </c>
      <c r="F325" s="653"/>
      <c r="G325" s="653"/>
      <c r="H325" s="653"/>
      <c r="I325" s="653"/>
      <c r="J325" s="653"/>
      <c r="K325" s="653"/>
      <c r="L325" s="653"/>
      <c r="M325" s="653"/>
      <c r="N325" s="653">
        <v>19.45</v>
      </c>
      <c r="O325" s="653">
        <v>22493.86</v>
      </c>
      <c r="P325" s="666"/>
      <c r="Q325" s="654">
        <v>1156.4966580976863</v>
      </c>
    </row>
    <row r="326" spans="1:17" ht="14.4" customHeight="1" x14ac:dyDescent="0.3">
      <c r="A326" s="649" t="s">
        <v>580</v>
      </c>
      <c r="B326" s="650" t="s">
        <v>6459</v>
      </c>
      <c r="C326" s="650" t="s">
        <v>1467</v>
      </c>
      <c r="D326" s="650" t="s">
        <v>6263</v>
      </c>
      <c r="E326" s="650" t="s">
        <v>1784</v>
      </c>
      <c r="F326" s="653"/>
      <c r="G326" s="653"/>
      <c r="H326" s="653"/>
      <c r="I326" s="653"/>
      <c r="J326" s="653"/>
      <c r="K326" s="653"/>
      <c r="L326" s="653"/>
      <c r="M326" s="653"/>
      <c r="N326" s="653">
        <v>65.699999999999989</v>
      </c>
      <c r="O326" s="653">
        <v>25327.300000000003</v>
      </c>
      <c r="P326" s="666"/>
      <c r="Q326" s="654">
        <v>385.49923896499251</v>
      </c>
    </row>
    <row r="327" spans="1:17" ht="14.4" customHeight="1" x14ac:dyDescent="0.3">
      <c r="A327" s="649" t="s">
        <v>580</v>
      </c>
      <c r="B327" s="650" t="s">
        <v>6459</v>
      </c>
      <c r="C327" s="650" t="s">
        <v>1467</v>
      </c>
      <c r="D327" s="650" t="s">
        <v>6264</v>
      </c>
      <c r="E327" s="650" t="s">
        <v>1784</v>
      </c>
      <c r="F327" s="653"/>
      <c r="G327" s="653"/>
      <c r="H327" s="653"/>
      <c r="I327" s="653"/>
      <c r="J327" s="653"/>
      <c r="K327" s="653"/>
      <c r="L327" s="653"/>
      <c r="M327" s="653"/>
      <c r="N327" s="653">
        <v>56.09</v>
      </c>
      <c r="O327" s="653">
        <v>7207.4700000000012</v>
      </c>
      <c r="P327" s="666"/>
      <c r="Q327" s="654">
        <v>128.49830629345695</v>
      </c>
    </row>
    <row r="328" spans="1:17" ht="14.4" customHeight="1" x14ac:dyDescent="0.3">
      <c r="A328" s="649" t="s">
        <v>580</v>
      </c>
      <c r="B328" s="650" t="s">
        <v>6459</v>
      </c>
      <c r="C328" s="650" t="s">
        <v>1467</v>
      </c>
      <c r="D328" s="650" t="s">
        <v>6265</v>
      </c>
      <c r="E328" s="650" t="s">
        <v>6019</v>
      </c>
      <c r="F328" s="653">
        <v>0.6</v>
      </c>
      <c r="G328" s="653">
        <v>180.03</v>
      </c>
      <c r="H328" s="653">
        <v>1</v>
      </c>
      <c r="I328" s="653">
        <v>300.05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580</v>
      </c>
      <c r="B329" s="650" t="s">
        <v>6459</v>
      </c>
      <c r="C329" s="650" t="s">
        <v>1467</v>
      </c>
      <c r="D329" s="650" t="s">
        <v>6266</v>
      </c>
      <c r="E329" s="650" t="s">
        <v>1784</v>
      </c>
      <c r="F329" s="653"/>
      <c r="G329" s="653"/>
      <c r="H329" s="653"/>
      <c r="I329" s="653"/>
      <c r="J329" s="653"/>
      <c r="K329" s="653"/>
      <c r="L329" s="653"/>
      <c r="M329" s="653"/>
      <c r="N329" s="653">
        <v>8.3000000000000007</v>
      </c>
      <c r="O329" s="653">
        <v>12799.74</v>
      </c>
      <c r="P329" s="666"/>
      <c r="Q329" s="654">
        <v>1542.1373493975902</v>
      </c>
    </row>
    <row r="330" spans="1:17" ht="14.4" customHeight="1" x14ac:dyDescent="0.3">
      <c r="A330" s="649" t="s">
        <v>580</v>
      </c>
      <c r="B330" s="650" t="s">
        <v>6459</v>
      </c>
      <c r="C330" s="650" t="s">
        <v>1467</v>
      </c>
      <c r="D330" s="650" t="s">
        <v>6267</v>
      </c>
      <c r="E330" s="650" t="s">
        <v>1796</v>
      </c>
      <c r="F330" s="653"/>
      <c r="G330" s="653"/>
      <c r="H330" s="653"/>
      <c r="I330" s="653"/>
      <c r="J330" s="653"/>
      <c r="K330" s="653"/>
      <c r="L330" s="653"/>
      <c r="M330" s="653"/>
      <c r="N330" s="653">
        <v>121.16999999999999</v>
      </c>
      <c r="O330" s="653">
        <v>90660.03</v>
      </c>
      <c r="P330" s="666"/>
      <c r="Q330" s="654">
        <v>748.20524882396637</v>
      </c>
    </row>
    <row r="331" spans="1:17" ht="14.4" customHeight="1" x14ac:dyDescent="0.3">
      <c r="A331" s="649" t="s">
        <v>580</v>
      </c>
      <c r="B331" s="650" t="s">
        <v>6459</v>
      </c>
      <c r="C331" s="650" t="s">
        <v>1467</v>
      </c>
      <c r="D331" s="650" t="s">
        <v>6269</v>
      </c>
      <c r="E331" s="650" t="s">
        <v>1796</v>
      </c>
      <c r="F331" s="653"/>
      <c r="G331" s="653"/>
      <c r="H331" s="653"/>
      <c r="I331" s="653"/>
      <c r="J331" s="653"/>
      <c r="K331" s="653"/>
      <c r="L331" s="653"/>
      <c r="M331" s="653"/>
      <c r="N331" s="653">
        <v>300.12</v>
      </c>
      <c r="O331" s="653">
        <v>449101.92999999993</v>
      </c>
      <c r="P331" s="666"/>
      <c r="Q331" s="654">
        <v>1496.4078701852591</v>
      </c>
    </row>
    <row r="332" spans="1:17" ht="14.4" customHeight="1" x14ac:dyDescent="0.3">
      <c r="A332" s="649" t="s">
        <v>580</v>
      </c>
      <c r="B332" s="650" t="s">
        <v>6459</v>
      </c>
      <c r="C332" s="650" t="s">
        <v>1467</v>
      </c>
      <c r="D332" s="650" t="s">
        <v>6470</v>
      </c>
      <c r="E332" s="650" t="s">
        <v>6471</v>
      </c>
      <c r="F332" s="653"/>
      <c r="G332" s="653"/>
      <c r="H332" s="653"/>
      <c r="I332" s="653"/>
      <c r="J332" s="653"/>
      <c r="K332" s="653"/>
      <c r="L332" s="653"/>
      <c r="M332" s="653"/>
      <c r="N332" s="653">
        <v>5.09</v>
      </c>
      <c r="O332" s="653">
        <v>3808.35</v>
      </c>
      <c r="P332" s="666"/>
      <c r="Q332" s="654">
        <v>748.20235756385068</v>
      </c>
    </row>
    <row r="333" spans="1:17" ht="14.4" customHeight="1" x14ac:dyDescent="0.3">
      <c r="A333" s="649" t="s">
        <v>580</v>
      </c>
      <c r="B333" s="650" t="s">
        <v>6459</v>
      </c>
      <c r="C333" s="650" t="s">
        <v>1467</v>
      </c>
      <c r="D333" s="650" t="s">
        <v>6472</v>
      </c>
      <c r="E333" s="650" t="s">
        <v>6471</v>
      </c>
      <c r="F333" s="653"/>
      <c r="G333" s="653"/>
      <c r="H333" s="653"/>
      <c r="I333" s="653"/>
      <c r="J333" s="653"/>
      <c r="K333" s="653"/>
      <c r="L333" s="653"/>
      <c r="M333" s="653"/>
      <c r="N333" s="653">
        <v>11.129999999999999</v>
      </c>
      <c r="O333" s="653">
        <v>16655.02</v>
      </c>
      <c r="P333" s="666"/>
      <c r="Q333" s="654">
        <v>1496.4079065588501</v>
      </c>
    </row>
    <row r="334" spans="1:17" ht="14.4" customHeight="1" x14ac:dyDescent="0.3">
      <c r="A334" s="649" t="s">
        <v>580</v>
      </c>
      <c r="B334" s="650" t="s">
        <v>6459</v>
      </c>
      <c r="C334" s="650" t="s">
        <v>1467</v>
      </c>
      <c r="D334" s="650" t="s">
        <v>6270</v>
      </c>
      <c r="E334" s="650" t="s">
        <v>1803</v>
      </c>
      <c r="F334" s="653"/>
      <c r="G334" s="653"/>
      <c r="H334" s="653"/>
      <c r="I334" s="653"/>
      <c r="J334" s="653"/>
      <c r="K334" s="653"/>
      <c r="L334" s="653"/>
      <c r="M334" s="653"/>
      <c r="N334" s="653">
        <v>6</v>
      </c>
      <c r="O334" s="653">
        <v>70949.64</v>
      </c>
      <c r="P334" s="666"/>
      <c r="Q334" s="654">
        <v>11824.94</v>
      </c>
    </row>
    <row r="335" spans="1:17" ht="14.4" customHeight="1" x14ac:dyDescent="0.3">
      <c r="A335" s="649" t="s">
        <v>580</v>
      </c>
      <c r="B335" s="650" t="s">
        <v>6459</v>
      </c>
      <c r="C335" s="650" t="s">
        <v>1467</v>
      </c>
      <c r="D335" s="650" t="s">
        <v>6271</v>
      </c>
      <c r="E335" s="650" t="s">
        <v>6019</v>
      </c>
      <c r="F335" s="653">
        <v>9.7100000000000009</v>
      </c>
      <c r="G335" s="653">
        <v>13898.84</v>
      </c>
      <c r="H335" s="653">
        <v>1</v>
      </c>
      <c r="I335" s="653">
        <v>1431.394438722966</v>
      </c>
      <c r="J335" s="653"/>
      <c r="K335" s="653"/>
      <c r="L335" s="653"/>
      <c r="M335" s="653"/>
      <c r="N335" s="653"/>
      <c r="O335" s="653"/>
      <c r="P335" s="666"/>
      <c r="Q335" s="654"/>
    </row>
    <row r="336" spans="1:17" ht="14.4" customHeight="1" x14ac:dyDescent="0.3">
      <c r="A336" s="649" t="s">
        <v>580</v>
      </c>
      <c r="B336" s="650" t="s">
        <v>6459</v>
      </c>
      <c r="C336" s="650" t="s">
        <v>1467</v>
      </c>
      <c r="D336" s="650" t="s">
        <v>6274</v>
      </c>
      <c r="E336" s="650" t="s">
        <v>621</v>
      </c>
      <c r="F336" s="653"/>
      <c r="G336" s="653"/>
      <c r="H336" s="653"/>
      <c r="I336" s="653"/>
      <c r="J336" s="653"/>
      <c r="K336" s="653"/>
      <c r="L336" s="653"/>
      <c r="M336" s="653"/>
      <c r="N336" s="653">
        <v>2.27</v>
      </c>
      <c r="O336" s="653">
        <v>14957.57</v>
      </c>
      <c r="P336" s="666"/>
      <c r="Q336" s="654">
        <v>6589.2378854625549</v>
      </c>
    </row>
    <row r="337" spans="1:17" ht="14.4" customHeight="1" x14ac:dyDescent="0.3">
      <c r="A337" s="649" t="s">
        <v>580</v>
      </c>
      <c r="B337" s="650" t="s">
        <v>6459</v>
      </c>
      <c r="C337" s="650" t="s">
        <v>1467</v>
      </c>
      <c r="D337" s="650" t="s">
        <v>6275</v>
      </c>
      <c r="E337" s="650" t="s">
        <v>1669</v>
      </c>
      <c r="F337" s="653">
        <v>657.47</v>
      </c>
      <c r="G337" s="653">
        <v>21517.65</v>
      </c>
      <c r="H337" s="653">
        <v>1</v>
      </c>
      <c r="I337" s="653">
        <v>32.727957169148404</v>
      </c>
      <c r="J337" s="653"/>
      <c r="K337" s="653"/>
      <c r="L337" s="653"/>
      <c r="M337" s="653"/>
      <c r="N337" s="653"/>
      <c r="O337" s="653"/>
      <c r="P337" s="666"/>
      <c r="Q337" s="654"/>
    </row>
    <row r="338" spans="1:17" ht="14.4" customHeight="1" x14ac:dyDescent="0.3">
      <c r="A338" s="649" t="s">
        <v>580</v>
      </c>
      <c r="B338" s="650" t="s">
        <v>6459</v>
      </c>
      <c r="C338" s="650" t="s">
        <v>1467</v>
      </c>
      <c r="D338" s="650" t="s">
        <v>6279</v>
      </c>
      <c r="E338" s="650" t="s">
        <v>1833</v>
      </c>
      <c r="F338" s="653"/>
      <c r="G338" s="653"/>
      <c r="H338" s="653"/>
      <c r="I338" s="653"/>
      <c r="J338" s="653"/>
      <c r="K338" s="653"/>
      <c r="L338" s="653"/>
      <c r="M338" s="653"/>
      <c r="N338" s="653">
        <v>1</v>
      </c>
      <c r="O338" s="653">
        <v>4346.8999999999996</v>
      </c>
      <c r="P338" s="666"/>
      <c r="Q338" s="654">
        <v>4346.8999999999996</v>
      </c>
    </row>
    <row r="339" spans="1:17" ht="14.4" customHeight="1" x14ac:dyDescent="0.3">
      <c r="A339" s="649" t="s">
        <v>580</v>
      </c>
      <c r="B339" s="650" t="s">
        <v>6459</v>
      </c>
      <c r="C339" s="650" t="s">
        <v>1467</v>
      </c>
      <c r="D339" s="650" t="s">
        <v>6280</v>
      </c>
      <c r="E339" s="650" t="s">
        <v>3486</v>
      </c>
      <c r="F339" s="653"/>
      <c r="G339" s="653"/>
      <c r="H339" s="653"/>
      <c r="I339" s="653"/>
      <c r="J339" s="653"/>
      <c r="K339" s="653"/>
      <c r="L339" s="653"/>
      <c r="M339" s="653"/>
      <c r="N339" s="653">
        <v>5.5</v>
      </c>
      <c r="O339" s="653">
        <v>5256.12</v>
      </c>
      <c r="P339" s="666"/>
      <c r="Q339" s="654">
        <v>955.65818181818179</v>
      </c>
    </row>
    <row r="340" spans="1:17" ht="14.4" customHeight="1" x14ac:dyDescent="0.3">
      <c r="A340" s="649" t="s">
        <v>580</v>
      </c>
      <c r="B340" s="650" t="s">
        <v>6459</v>
      </c>
      <c r="C340" s="650" t="s">
        <v>1467</v>
      </c>
      <c r="D340" s="650" t="s">
        <v>6281</v>
      </c>
      <c r="E340" s="650" t="s">
        <v>3486</v>
      </c>
      <c r="F340" s="653"/>
      <c r="G340" s="653"/>
      <c r="H340" s="653"/>
      <c r="I340" s="653"/>
      <c r="J340" s="653"/>
      <c r="K340" s="653"/>
      <c r="L340" s="653"/>
      <c r="M340" s="653"/>
      <c r="N340" s="653">
        <v>5.77</v>
      </c>
      <c r="O340" s="653">
        <v>13785.39</v>
      </c>
      <c r="P340" s="666"/>
      <c r="Q340" s="654">
        <v>2389.149046793761</v>
      </c>
    </row>
    <row r="341" spans="1:17" ht="14.4" customHeight="1" x14ac:dyDescent="0.3">
      <c r="A341" s="649" t="s">
        <v>580</v>
      </c>
      <c r="B341" s="650" t="s">
        <v>6459</v>
      </c>
      <c r="C341" s="650" t="s">
        <v>1467</v>
      </c>
      <c r="D341" s="650" t="s">
        <v>6473</v>
      </c>
      <c r="E341" s="650" t="s">
        <v>6474</v>
      </c>
      <c r="F341" s="653">
        <v>0.1</v>
      </c>
      <c r="G341" s="653">
        <v>1444.52</v>
      </c>
      <c r="H341" s="653">
        <v>1</v>
      </c>
      <c r="I341" s="653">
        <v>14445.199999999999</v>
      </c>
      <c r="J341" s="653"/>
      <c r="K341" s="653"/>
      <c r="L341" s="653"/>
      <c r="M341" s="653"/>
      <c r="N341" s="653"/>
      <c r="O341" s="653"/>
      <c r="P341" s="666"/>
      <c r="Q341" s="654"/>
    </row>
    <row r="342" spans="1:17" ht="14.4" customHeight="1" x14ac:dyDescent="0.3">
      <c r="A342" s="649" t="s">
        <v>580</v>
      </c>
      <c r="B342" s="650" t="s">
        <v>6459</v>
      </c>
      <c r="C342" s="650" t="s">
        <v>6475</v>
      </c>
      <c r="D342" s="650" t="s">
        <v>6476</v>
      </c>
      <c r="E342" s="650" t="s">
        <v>6019</v>
      </c>
      <c r="F342" s="653">
        <v>421</v>
      </c>
      <c r="G342" s="653">
        <v>755190.76</v>
      </c>
      <c r="H342" s="653">
        <v>1</v>
      </c>
      <c r="I342" s="653">
        <v>1793.8022802850357</v>
      </c>
      <c r="J342" s="653">
        <v>401</v>
      </c>
      <c r="K342" s="653">
        <v>743890.34</v>
      </c>
      <c r="L342" s="653">
        <v>0.98503633704416615</v>
      </c>
      <c r="M342" s="653">
        <v>1855.0881296758105</v>
      </c>
      <c r="N342" s="653">
        <v>384</v>
      </c>
      <c r="O342" s="653">
        <v>716382.71999999997</v>
      </c>
      <c r="P342" s="666">
        <v>0.94861160642378617</v>
      </c>
      <c r="Q342" s="654">
        <v>1865.58</v>
      </c>
    </row>
    <row r="343" spans="1:17" ht="14.4" customHeight="1" x14ac:dyDescent="0.3">
      <c r="A343" s="649" t="s">
        <v>580</v>
      </c>
      <c r="B343" s="650" t="s">
        <v>6459</v>
      </c>
      <c r="C343" s="650" t="s">
        <v>6475</v>
      </c>
      <c r="D343" s="650" t="s">
        <v>6477</v>
      </c>
      <c r="E343" s="650" t="s">
        <v>6019</v>
      </c>
      <c r="F343" s="653">
        <v>3</v>
      </c>
      <c r="G343" s="653">
        <v>7739.46</v>
      </c>
      <c r="H343" s="653">
        <v>1</v>
      </c>
      <c r="I343" s="653">
        <v>2579.8200000000002</v>
      </c>
      <c r="J343" s="653"/>
      <c r="K343" s="653"/>
      <c r="L343" s="653"/>
      <c r="M343" s="653"/>
      <c r="N343" s="653">
        <v>1</v>
      </c>
      <c r="O343" s="653">
        <v>2728.71</v>
      </c>
      <c r="P343" s="666">
        <v>0.35257110961229854</v>
      </c>
      <c r="Q343" s="654">
        <v>2728.71</v>
      </c>
    </row>
    <row r="344" spans="1:17" ht="14.4" customHeight="1" x14ac:dyDescent="0.3">
      <c r="A344" s="649" t="s">
        <v>580</v>
      </c>
      <c r="B344" s="650" t="s">
        <v>6459</v>
      </c>
      <c r="C344" s="650" t="s">
        <v>6475</v>
      </c>
      <c r="D344" s="650" t="s">
        <v>6478</v>
      </c>
      <c r="E344" s="650" t="s">
        <v>6019</v>
      </c>
      <c r="F344" s="653">
        <v>4</v>
      </c>
      <c r="G344" s="653">
        <v>7128.64</v>
      </c>
      <c r="H344" s="653">
        <v>1</v>
      </c>
      <c r="I344" s="653">
        <v>1782.16</v>
      </c>
      <c r="J344" s="653"/>
      <c r="K344" s="653"/>
      <c r="L344" s="653"/>
      <c r="M344" s="653"/>
      <c r="N344" s="653">
        <v>1</v>
      </c>
      <c r="O344" s="653">
        <v>1865.58</v>
      </c>
      <c r="P344" s="666">
        <v>0.26170209184360549</v>
      </c>
      <c r="Q344" s="654">
        <v>1865.58</v>
      </c>
    </row>
    <row r="345" spans="1:17" ht="14.4" customHeight="1" x14ac:dyDescent="0.3">
      <c r="A345" s="649" t="s">
        <v>580</v>
      </c>
      <c r="B345" s="650" t="s">
        <v>6459</v>
      </c>
      <c r="C345" s="650" t="s">
        <v>6475</v>
      </c>
      <c r="D345" s="650" t="s">
        <v>6479</v>
      </c>
      <c r="E345" s="650" t="s">
        <v>6019</v>
      </c>
      <c r="F345" s="653">
        <v>2</v>
      </c>
      <c r="G345" s="653">
        <v>15608.42</v>
      </c>
      <c r="H345" s="653">
        <v>1</v>
      </c>
      <c r="I345" s="653">
        <v>7804.21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580</v>
      </c>
      <c r="B346" s="650" t="s">
        <v>6459</v>
      </c>
      <c r="C346" s="650" t="s">
        <v>6475</v>
      </c>
      <c r="D346" s="650" t="s">
        <v>6480</v>
      </c>
      <c r="E346" s="650" t="s">
        <v>6019</v>
      </c>
      <c r="F346" s="653"/>
      <c r="G346" s="653"/>
      <c r="H346" s="653"/>
      <c r="I346" s="653"/>
      <c r="J346" s="653">
        <v>1</v>
      </c>
      <c r="K346" s="653">
        <v>8074.36</v>
      </c>
      <c r="L346" s="653"/>
      <c r="M346" s="653">
        <v>8074.36</v>
      </c>
      <c r="N346" s="653"/>
      <c r="O346" s="653"/>
      <c r="P346" s="666"/>
      <c r="Q346" s="654"/>
    </row>
    <row r="347" spans="1:17" ht="14.4" customHeight="1" x14ac:dyDescent="0.3">
      <c r="A347" s="649" t="s">
        <v>580</v>
      </c>
      <c r="B347" s="650" t="s">
        <v>6459</v>
      </c>
      <c r="C347" s="650" t="s">
        <v>6475</v>
      </c>
      <c r="D347" s="650" t="s">
        <v>6481</v>
      </c>
      <c r="E347" s="650" t="s">
        <v>6019</v>
      </c>
      <c r="F347" s="653">
        <v>7</v>
      </c>
      <c r="G347" s="653">
        <v>64575.070000000007</v>
      </c>
      <c r="H347" s="653">
        <v>1</v>
      </c>
      <c r="I347" s="653">
        <v>9225.01</v>
      </c>
      <c r="J347" s="653">
        <v>19</v>
      </c>
      <c r="K347" s="653">
        <v>182745.63</v>
      </c>
      <c r="L347" s="653">
        <v>2.8299718451718285</v>
      </c>
      <c r="M347" s="653">
        <v>9618.1910526315787</v>
      </c>
      <c r="N347" s="653">
        <v>6</v>
      </c>
      <c r="O347" s="653">
        <v>58116.6</v>
      </c>
      <c r="P347" s="666">
        <v>0.89998508712417957</v>
      </c>
      <c r="Q347" s="654">
        <v>9686.1</v>
      </c>
    </row>
    <row r="348" spans="1:17" ht="14.4" customHeight="1" x14ac:dyDescent="0.3">
      <c r="A348" s="649" t="s">
        <v>580</v>
      </c>
      <c r="B348" s="650" t="s">
        <v>6459</v>
      </c>
      <c r="C348" s="650" t="s">
        <v>6475</v>
      </c>
      <c r="D348" s="650" t="s">
        <v>6482</v>
      </c>
      <c r="E348" s="650" t="s">
        <v>6019</v>
      </c>
      <c r="F348" s="653">
        <v>2</v>
      </c>
      <c r="G348" s="653">
        <v>1777.82</v>
      </c>
      <c r="H348" s="653">
        <v>1</v>
      </c>
      <c r="I348" s="653">
        <v>888.91</v>
      </c>
      <c r="J348" s="653">
        <v>7</v>
      </c>
      <c r="K348" s="653">
        <v>6295.69</v>
      </c>
      <c r="L348" s="653">
        <v>3.5412415205138879</v>
      </c>
      <c r="M348" s="653">
        <v>899.38428571428562</v>
      </c>
      <c r="N348" s="653">
        <v>3</v>
      </c>
      <c r="O348" s="653">
        <v>2776.71</v>
      </c>
      <c r="P348" s="666">
        <v>1.5618622807708318</v>
      </c>
      <c r="Q348" s="654">
        <v>925.57</v>
      </c>
    </row>
    <row r="349" spans="1:17" ht="14.4" customHeight="1" x14ac:dyDescent="0.3">
      <c r="A349" s="649" t="s">
        <v>580</v>
      </c>
      <c r="B349" s="650" t="s">
        <v>6459</v>
      </c>
      <c r="C349" s="650" t="s">
        <v>6282</v>
      </c>
      <c r="D349" s="650" t="s">
        <v>6483</v>
      </c>
      <c r="E349" s="650" t="s">
        <v>6484</v>
      </c>
      <c r="F349" s="653"/>
      <c r="G349" s="653"/>
      <c r="H349" s="653"/>
      <c r="I349" s="653"/>
      <c r="J349" s="653"/>
      <c r="K349" s="653"/>
      <c r="L349" s="653"/>
      <c r="M349" s="653"/>
      <c r="N349" s="653">
        <v>1</v>
      </c>
      <c r="O349" s="653">
        <v>2625.11</v>
      </c>
      <c r="P349" s="666"/>
      <c r="Q349" s="654">
        <v>2625.11</v>
      </c>
    </row>
    <row r="350" spans="1:17" ht="14.4" customHeight="1" x14ac:dyDescent="0.3">
      <c r="A350" s="649" t="s">
        <v>580</v>
      </c>
      <c r="B350" s="650" t="s">
        <v>6459</v>
      </c>
      <c r="C350" s="650" t="s">
        <v>6294</v>
      </c>
      <c r="D350" s="650" t="s">
        <v>6485</v>
      </c>
      <c r="E350" s="650" t="s">
        <v>6486</v>
      </c>
      <c r="F350" s="653">
        <v>6409</v>
      </c>
      <c r="G350" s="653">
        <v>6340955</v>
      </c>
      <c r="H350" s="653">
        <v>1</v>
      </c>
      <c r="I350" s="653">
        <v>989.3828990482134</v>
      </c>
      <c r="J350" s="653">
        <v>6487</v>
      </c>
      <c r="K350" s="653">
        <v>6562125</v>
      </c>
      <c r="L350" s="653">
        <v>1.0348796040974901</v>
      </c>
      <c r="M350" s="653">
        <v>1011.5808540157237</v>
      </c>
      <c r="N350" s="653">
        <v>7232</v>
      </c>
      <c r="O350" s="653">
        <v>7203293</v>
      </c>
      <c r="P350" s="666">
        <v>1.13599497236615</v>
      </c>
      <c r="Q350" s="654">
        <v>996.03055862831854</v>
      </c>
    </row>
    <row r="351" spans="1:17" ht="14.4" customHeight="1" x14ac:dyDescent="0.3">
      <c r="A351" s="649" t="s">
        <v>580</v>
      </c>
      <c r="B351" s="650" t="s">
        <v>6459</v>
      </c>
      <c r="C351" s="650" t="s">
        <v>6294</v>
      </c>
      <c r="D351" s="650" t="s">
        <v>6295</v>
      </c>
      <c r="E351" s="650" t="s">
        <v>6296</v>
      </c>
      <c r="F351" s="653">
        <v>21</v>
      </c>
      <c r="G351" s="653">
        <v>5796</v>
      </c>
      <c r="H351" s="653">
        <v>1</v>
      </c>
      <c r="I351" s="653">
        <v>276</v>
      </c>
      <c r="J351" s="653">
        <v>36</v>
      </c>
      <c r="K351" s="653">
        <v>9972</v>
      </c>
      <c r="L351" s="653">
        <v>1.7204968944099379</v>
      </c>
      <c r="M351" s="653">
        <v>277</v>
      </c>
      <c r="N351" s="653">
        <v>36</v>
      </c>
      <c r="O351" s="653">
        <v>9996</v>
      </c>
      <c r="P351" s="666">
        <v>1.7246376811594204</v>
      </c>
      <c r="Q351" s="654">
        <v>277.66666666666669</v>
      </c>
    </row>
    <row r="352" spans="1:17" ht="14.4" customHeight="1" x14ac:dyDescent="0.3">
      <c r="A352" s="649" t="s">
        <v>580</v>
      </c>
      <c r="B352" s="650" t="s">
        <v>6459</v>
      </c>
      <c r="C352" s="650" t="s">
        <v>6294</v>
      </c>
      <c r="D352" s="650" t="s">
        <v>6487</v>
      </c>
      <c r="E352" s="650" t="s">
        <v>6488</v>
      </c>
      <c r="F352" s="653">
        <v>264</v>
      </c>
      <c r="G352" s="653">
        <v>48838</v>
      </c>
      <c r="H352" s="653">
        <v>1</v>
      </c>
      <c r="I352" s="653">
        <v>184.99242424242425</v>
      </c>
      <c r="J352" s="653">
        <v>261</v>
      </c>
      <c r="K352" s="653">
        <v>48285</v>
      </c>
      <c r="L352" s="653">
        <v>0.98867684999385719</v>
      </c>
      <c r="M352" s="653">
        <v>185</v>
      </c>
      <c r="N352" s="653">
        <v>262</v>
      </c>
      <c r="O352" s="653">
        <v>48917</v>
      </c>
      <c r="P352" s="666">
        <v>1.0016175928580204</v>
      </c>
      <c r="Q352" s="654">
        <v>186.70610687022901</v>
      </c>
    </row>
    <row r="353" spans="1:17" ht="14.4" customHeight="1" x14ac:dyDescent="0.3">
      <c r="A353" s="649" t="s">
        <v>580</v>
      </c>
      <c r="B353" s="650" t="s">
        <v>6459</v>
      </c>
      <c r="C353" s="650" t="s">
        <v>6294</v>
      </c>
      <c r="D353" s="650" t="s">
        <v>6489</v>
      </c>
      <c r="E353" s="650" t="s">
        <v>6490</v>
      </c>
      <c r="F353" s="653">
        <v>0</v>
      </c>
      <c r="G353" s="653">
        <v>0</v>
      </c>
      <c r="H353" s="653"/>
      <c r="I353" s="653"/>
      <c r="J353" s="653">
        <v>0</v>
      </c>
      <c r="K353" s="653">
        <v>0</v>
      </c>
      <c r="L353" s="653"/>
      <c r="M353" s="653"/>
      <c r="N353" s="653">
        <v>0</v>
      </c>
      <c r="O353" s="653">
        <v>0</v>
      </c>
      <c r="P353" s="666"/>
      <c r="Q353" s="654"/>
    </row>
    <row r="354" spans="1:17" ht="14.4" customHeight="1" x14ac:dyDescent="0.3">
      <c r="A354" s="649" t="s">
        <v>580</v>
      </c>
      <c r="B354" s="650" t="s">
        <v>6459</v>
      </c>
      <c r="C354" s="650" t="s">
        <v>6294</v>
      </c>
      <c r="D354" s="650" t="s">
        <v>6491</v>
      </c>
      <c r="E354" s="650" t="s">
        <v>6492</v>
      </c>
      <c r="F354" s="653">
        <v>4408</v>
      </c>
      <c r="G354" s="653">
        <v>0</v>
      </c>
      <c r="H354" s="653"/>
      <c r="I354" s="653">
        <v>0</v>
      </c>
      <c r="J354" s="653">
        <v>5467</v>
      </c>
      <c r="K354" s="653">
        <v>0</v>
      </c>
      <c r="L354" s="653"/>
      <c r="M354" s="653">
        <v>0</v>
      </c>
      <c r="N354" s="653">
        <v>6944</v>
      </c>
      <c r="O354" s="653">
        <v>0</v>
      </c>
      <c r="P354" s="666"/>
      <c r="Q354" s="654">
        <v>0</v>
      </c>
    </row>
    <row r="355" spans="1:17" ht="14.4" customHeight="1" x14ac:dyDescent="0.3">
      <c r="A355" s="649" t="s">
        <v>580</v>
      </c>
      <c r="B355" s="650" t="s">
        <v>6459</v>
      </c>
      <c r="C355" s="650" t="s">
        <v>6294</v>
      </c>
      <c r="D355" s="650" t="s">
        <v>6309</v>
      </c>
      <c r="E355" s="650" t="s">
        <v>6310</v>
      </c>
      <c r="F355" s="653">
        <v>136</v>
      </c>
      <c r="G355" s="653">
        <v>0</v>
      </c>
      <c r="H355" s="653"/>
      <c r="I355" s="653">
        <v>0</v>
      </c>
      <c r="J355" s="653">
        <v>79</v>
      </c>
      <c r="K355" s="653">
        <v>0</v>
      </c>
      <c r="L355" s="653"/>
      <c r="M355" s="653">
        <v>0</v>
      </c>
      <c r="N355" s="653"/>
      <c r="O355" s="653"/>
      <c r="P355" s="666"/>
      <c r="Q355" s="654"/>
    </row>
    <row r="356" spans="1:17" ht="14.4" customHeight="1" x14ac:dyDescent="0.3">
      <c r="A356" s="649" t="s">
        <v>580</v>
      </c>
      <c r="B356" s="650" t="s">
        <v>6459</v>
      </c>
      <c r="C356" s="650" t="s">
        <v>6294</v>
      </c>
      <c r="D356" s="650" t="s">
        <v>6311</v>
      </c>
      <c r="E356" s="650" t="s">
        <v>6312</v>
      </c>
      <c r="F356" s="653">
        <v>33</v>
      </c>
      <c r="G356" s="653">
        <v>0</v>
      </c>
      <c r="H356" s="653"/>
      <c r="I356" s="653">
        <v>0</v>
      </c>
      <c r="J356" s="653">
        <v>77</v>
      </c>
      <c r="K356" s="653">
        <v>0</v>
      </c>
      <c r="L356" s="653"/>
      <c r="M356" s="653">
        <v>0</v>
      </c>
      <c r="N356" s="653">
        <v>81</v>
      </c>
      <c r="O356" s="653">
        <v>0</v>
      </c>
      <c r="P356" s="666"/>
      <c r="Q356" s="654">
        <v>0</v>
      </c>
    </row>
    <row r="357" spans="1:17" ht="14.4" customHeight="1" x14ac:dyDescent="0.3">
      <c r="A357" s="649" t="s">
        <v>580</v>
      </c>
      <c r="B357" s="650" t="s">
        <v>6459</v>
      </c>
      <c r="C357" s="650" t="s">
        <v>6294</v>
      </c>
      <c r="D357" s="650" t="s">
        <v>6313</v>
      </c>
      <c r="E357" s="650" t="s">
        <v>6314</v>
      </c>
      <c r="F357" s="653">
        <v>6087</v>
      </c>
      <c r="G357" s="653">
        <v>626961</v>
      </c>
      <c r="H357" s="653">
        <v>1</v>
      </c>
      <c r="I357" s="653">
        <v>103</v>
      </c>
      <c r="J357" s="653">
        <v>5931</v>
      </c>
      <c r="K357" s="653">
        <v>616814</v>
      </c>
      <c r="L357" s="653">
        <v>0.98381558023545324</v>
      </c>
      <c r="M357" s="653">
        <v>103.99831394368572</v>
      </c>
      <c r="N357" s="653">
        <v>7043</v>
      </c>
      <c r="O357" s="653">
        <v>736304</v>
      </c>
      <c r="P357" s="666">
        <v>1.1744015975475348</v>
      </c>
      <c r="Q357" s="654">
        <v>104.54408632684935</v>
      </c>
    </row>
    <row r="358" spans="1:17" ht="14.4" customHeight="1" x14ac:dyDescent="0.3">
      <c r="A358" s="649" t="s">
        <v>580</v>
      </c>
      <c r="B358" s="650" t="s">
        <v>6459</v>
      </c>
      <c r="C358" s="650" t="s">
        <v>6294</v>
      </c>
      <c r="D358" s="650" t="s">
        <v>6493</v>
      </c>
      <c r="E358" s="650" t="s">
        <v>6494</v>
      </c>
      <c r="F358" s="653">
        <v>5852</v>
      </c>
      <c r="G358" s="653">
        <v>0</v>
      </c>
      <c r="H358" s="653"/>
      <c r="I358" s="653">
        <v>0</v>
      </c>
      <c r="J358" s="653">
        <v>5786</v>
      </c>
      <c r="K358" s="653">
        <v>0</v>
      </c>
      <c r="L358" s="653"/>
      <c r="M358" s="653">
        <v>0</v>
      </c>
      <c r="N358" s="653"/>
      <c r="O358" s="653"/>
      <c r="P358" s="666"/>
      <c r="Q358" s="654"/>
    </row>
    <row r="359" spans="1:17" ht="14.4" customHeight="1" x14ac:dyDescent="0.3">
      <c r="A359" s="649" t="s">
        <v>580</v>
      </c>
      <c r="B359" s="650" t="s">
        <v>6459</v>
      </c>
      <c r="C359" s="650" t="s">
        <v>6294</v>
      </c>
      <c r="D359" s="650" t="s">
        <v>6319</v>
      </c>
      <c r="E359" s="650" t="s">
        <v>6320</v>
      </c>
      <c r="F359" s="653"/>
      <c r="G359" s="653"/>
      <c r="H359" s="653"/>
      <c r="I359" s="653"/>
      <c r="J359" s="653">
        <v>1</v>
      </c>
      <c r="K359" s="653">
        <v>81</v>
      </c>
      <c r="L359" s="653"/>
      <c r="M359" s="653">
        <v>81</v>
      </c>
      <c r="N359" s="653"/>
      <c r="O359" s="653"/>
      <c r="P359" s="666"/>
      <c r="Q359" s="654"/>
    </row>
    <row r="360" spans="1:17" ht="14.4" customHeight="1" x14ac:dyDescent="0.3">
      <c r="A360" s="649" t="s">
        <v>580</v>
      </c>
      <c r="B360" s="650" t="s">
        <v>6459</v>
      </c>
      <c r="C360" s="650" t="s">
        <v>6294</v>
      </c>
      <c r="D360" s="650" t="s">
        <v>6396</v>
      </c>
      <c r="E360" s="650" t="s">
        <v>6397</v>
      </c>
      <c r="F360" s="653">
        <v>145</v>
      </c>
      <c r="G360" s="653">
        <v>47258</v>
      </c>
      <c r="H360" s="653">
        <v>1</v>
      </c>
      <c r="I360" s="653">
        <v>325.91724137931033</v>
      </c>
      <c r="J360" s="653">
        <v>194</v>
      </c>
      <c r="K360" s="653">
        <v>63438</v>
      </c>
      <c r="L360" s="653">
        <v>1.3423758940285242</v>
      </c>
      <c r="M360" s="653">
        <v>327</v>
      </c>
      <c r="N360" s="653">
        <v>257</v>
      </c>
      <c r="O360" s="653">
        <v>84366</v>
      </c>
      <c r="P360" s="666">
        <v>1.7852215497905117</v>
      </c>
      <c r="Q360" s="654">
        <v>328.27237354085605</v>
      </c>
    </row>
    <row r="361" spans="1:17" ht="14.4" customHeight="1" x14ac:dyDescent="0.3">
      <c r="A361" s="649" t="s">
        <v>580</v>
      </c>
      <c r="B361" s="650" t="s">
        <v>6459</v>
      </c>
      <c r="C361" s="650" t="s">
        <v>6294</v>
      </c>
      <c r="D361" s="650" t="s">
        <v>6398</v>
      </c>
      <c r="E361" s="650" t="s">
        <v>6399</v>
      </c>
      <c r="F361" s="653">
        <v>70</v>
      </c>
      <c r="G361" s="653">
        <v>44936</v>
      </c>
      <c r="H361" s="653">
        <v>1</v>
      </c>
      <c r="I361" s="653">
        <v>641.94285714285718</v>
      </c>
      <c r="J361" s="653">
        <v>91</v>
      </c>
      <c r="K361" s="653">
        <v>58695</v>
      </c>
      <c r="L361" s="653">
        <v>1.3061910272387396</v>
      </c>
      <c r="M361" s="653">
        <v>645</v>
      </c>
      <c r="N361" s="653">
        <v>97</v>
      </c>
      <c r="O361" s="653">
        <v>62829</v>
      </c>
      <c r="P361" s="666">
        <v>1.398188534805056</v>
      </c>
      <c r="Q361" s="654">
        <v>647.7216494845361</v>
      </c>
    </row>
    <row r="362" spans="1:17" ht="14.4" customHeight="1" x14ac:dyDescent="0.3">
      <c r="A362" s="649" t="s">
        <v>580</v>
      </c>
      <c r="B362" s="650" t="s">
        <v>6459</v>
      </c>
      <c r="C362" s="650" t="s">
        <v>6294</v>
      </c>
      <c r="D362" s="650" t="s">
        <v>6329</v>
      </c>
      <c r="E362" s="650" t="s">
        <v>6330</v>
      </c>
      <c r="F362" s="653">
        <v>1578</v>
      </c>
      <c r="G362" s="653">
        <v>517574</v>
      </c>
      <c r="H362" s="653">
        <v>1</v>
      </c>
      <c r="I362" s="653">
        <v>327.99366286438527</v>
      </c>
      <c r="J362" s="653">
        <v>1752</v>
      </c>
      <c r="K362" s="653">
        <v>572910</v>
      </c>
      <c r="L362" s="653">
        <v>1.106914180387732</v>
      </c>
      <c r="M362" s="653">
        <v>327.00342465753425</v>
      </c>
      <c r="N362" s="653">
        <v>2115</v>
      </c>
      <c r="O362" s="653">
        <v>695172</v>
      </c>
      <c r="P362" s="666">
        <v>1.3431354743476296</v>
      </c>
      <c r="Q362" s="654">
        <v>328.68652482269505</v>
      </c>
    </row>
    <row r="363" spans="1:17" ht="14.4" customHeight="1" x14ac:dyDescent="0.3">
      <c r="A363" s="649" t="s">
        <v>580</v>
      </c>
      <c r="B363" s="650" t="s">
        <v>6459</v>
      </c>
      <c r="C363" s="650" t="s">
        <v>6294</v>
      </c>
      <c r="D363" s="650" t="s">
        <v>6333</v>
      </c>
      <c r="E363" s="650" t="s">
        <v>6334</v>
      </c>
      <c r="F363" s="653">
        <v>207</v>
      </c>
      <c r="G363" s="653">
        <v>133302</v>
      </c>
      <c r="H363" s="653">
        <v>1</v>
      </c>
      <c r="I363" s="653">
        <v>643.97101449275362</v>
      </c>
      <c r="J363" s="653">
        <v>234</v>
      </c>
      <c r="K363" s="653">
        <v>150929</v>
      </c>
      <c r="L363" s="653">
        <v>1.1322335748900991</v>
      </c>
      <c r="M363" s="653">
        <v>644.99572649572644</v>
      </c>
      <c r="N363" s="653">
        <v>233</v>
      </c>
      <c r="O363" s="653">
        <v>150909</v>
      </c>
      <c r="P363" s="666">
        <v>1.1320835396318134</v>
      </c>
      <c r="Q363" s="654">
        <v>647.67811158798281</v>
      </c>
    </row>
    <row r="364" spans="1:17" ht="14.4" customHeight="1" x14ac:dyDescent="0.3">
      <c r="A364" s="649" t="s">
        <v>580</v>
      </c>
      <c r="B364" s="650" t="s">
        <v>6459</v>
      </c>
      <c r="C364" s="650" t="s">
        <v>6294</v>
      </c>
      <c r="D364" s="650" t="s">
        <v>6495</v>
      </c>
      <c r="E364" s="650" t="s">
        <v>6496</v>
      </c>
      <c r="F364" s="653">
        <v>2</v>
      </c>
      <c r="G364" s="653">
        <v>0</v>
      </c>
      <c r="H364" s="653"/>
      <c r="I364" s="653">
        <v>0</v>
      </c>
      <c r="J364" s="653"/>
      <c r="K364" s="653"/>
      <c r="L364" s="653"/>
      <c r="M364" s="653"/>
      <c r="N364" s="653"/>
      <c r="O364" s="653"/>
      <c r="P364" s="666"/>
      <c r="Q364" s="654"/>
    </row>
    <row r="365" spans="1:17" ht="14.4" customHeight="1" x14ac:dyDescent="0.3">
      <c r="A365" s="649" t="s">
        <v>580</v>
      </c>
      <c r="B365" s="650" t="s">
        <v>6459</v>
      </c>
      <c r="C365" s="650" t="s">
        <v>6294</v>
      </c>
      <c r="D365" s="650" t="s">
        <v>6497</v>
      </c>
      <c r="E365" s="650" t="s">
        <v>6498</v>
      </c>
      <c r="F365" s="653">
        <v>333</v>
      </c>
      <c r="G365" s="653">
        <v>0</v>
      </c>
      <c r="H365" s="653"/>
      <c r="I365" s="653">
        <v>0</v>
      </c>
      <c r="J365" s="653">
        <v>315</v>
      </c>
      <c r="K365" s="653">
        <v>0</v>
      </c>
      <c r="L365" s="653"/>
      <c r="M365" s="653">
        <v>0</v>
      </c>
      <c r="N365" s="653">
        <v>415</v>
      </c>
      <c r="O365" s="653">
        <v>0</v>
      </c>
      <c r="P365" s="666"/>
      <c r="Q365" s="654">
        <v>0</v>
      </c>
    </row>
    <row r="366" spans="1:17" ht="14.4" customHeight="1" x14ac:dyDescent="0.3">
      <c r="A366" s="649" t="s">
        <v>580</v>
      </c>
      <c r="B366" s="650" t="s">
        <v>6459</v>
      </c>
      <c r="C366" s="650" t="s">
        <v>6294</v>
      </c>
      <c r="D366" s="650" t="s">
        <v>6499</v>
      </c>
      <c r="E366" s="650" t="s">
        <v>6500</v>
      </c>
      <c r="F366" s="653">
        <v>2579</v>
      </c>
      <c r="G366" s="653">
        <v>1232762</v>
      </c>
      <c r="H366" s="653">
        <v>1</v>
      </c>
      <c r="I366" s="653">
        <v>478</v>
      </c>
      <c r="J366" s="653">
        <v>2563</v>
      </c>
      <c r="K366" s="653">
        <v>1235346</v>
      </c>
      <c r="L366" s="653">
        <v>1.0020961061421425</v>
      </c>
      <c r="M366" s="653">
        <v>481.99219664455717</v>
      </c>
      <c r="N366" s="653">
        <v>2871</v>
      </c>
      <c r="O366" s="653">
        <v>1396526</v>
      </c>
      <c r="P366" s="666">
        <v>1.13284316031805</v>
      </c>
      <c r="Q366" s="654">
        <v>486.42493904562872</v>
      </c>
    </row>
    <row r="367" spans="1:17" ht="14.4" customHeight="1" x14ac:dyDescent="0.3">
      <c r="A367" s="649" t="s">
        <v>580</v>
      </c>
      <c r="B367" s="650" t="s">
        <v>6501</v>
      </c>
      <c r="C367" s="650" t="s">
        <v>6294</v>
      </c>
      <c r="D367" s="650" t="s">
        <v>6485</v>
      </c>
      <c r="E367" s="650" t="s">
        <v>6486</v>
      </c>
      <c r="F367" s="653">
        <v>8</v>
      </c>
      <c r="G367" s="653">
        <v>8746</v>
      </c>
      <c r="H367" s="653">
        <v>1</v>
      </c>
      <c r="I367" s="653">
        <v>1093.25</v>
      </c>
      <c r="J367" s="653"/>
      <c r="K367" s="653"/>
      <c r="L367" s="653"/>
      <c r="M367" s="653"/>
      <c r="N367" s="653"/>
      <c r="O367" s="653"/>
      <c r="P367" s="666"/>
      <c r="Q367" s="654"/>
    </row>
    <row r="368" spans="1:17" ht="14.4" customHeight="1" x14ac:dyDescent="0.3">
      <c r="A368" s="649" t="s">
        <v>580</v>
      </c>
      <c r="B368" s="650" t="s">
        <v>6501</v>
      </c>
      <c r="C368" s="650" t="s">
        <v>6294</v>
      </c>
      <c r="D368" s="650" t="s">
        <v>6489</v>
      </c>
      <c r="E368" s="650" t="s">
        <v>6490</v>
      </c>
      <c r="F368" s="653">
        <v>0</v>
      </c>
      <c r="G368" s="653">
        <v>0</v>
      </c>
      <c r="H368" s="653"/>
      <c r="I368" s="653"/>
      <c r="J368" s="653"/>
      <c r="K368" s="653"/>
      <c r="L368" s="653"/>
      <c r="M368" s="653"/>
      <c r="N368" s="653"/>
      <c r="O368" s="653"/>
      <c r="P368" s="666"/>
      <c r="Q368" s="654"/>
    </row>
    <row r="369" spans="1:17" ht="14.4" customHeight="1" x14ac:dyDescent="0.3">
      <c r="A369" s="649" t="s">
        <v>580</v>
      </c>
      <c r="B369" s="650" t="s">
        <v>6501</v>
      </c>
      <c r="C369" s="650" t="s">
        <v>6294</v>
      </c>
      <c r="D369" s="650" t="s">
        <v>6493</v>
      </c>
      <c r="E369" s="650" t="s">
        <v>6494</v>
      </c>
      <c r="F369" s="653">
        <v>64</v>
      </c>
      <c r="G369" s="653">
        <v>0</v>
      </c>
      <c r="H369" s="653"/>
      <c r="I369" s="653">
        <v>0</v>
      </c>
      <c r="J369" s="653">
        <v>255</v>
      </c>
      <c r="K369" s="653">
        <v>0</v>
      </c>
      <c r="L369" s="653"/>
      <c r="M369" s="653">
        <v>0</v>
      </c>
      <c r="N369" s="653"/>
      <c r="O369" s="653"/>
      <c r="P369" s="666"/>
      <c r="Q369" s="654"/>
    </row>
    <row r="370" spans="1:17" ht="14.4" customHeight="1" x14ac:dyDescent="0.3">
      <c r="A370" s="649" t="s">
        <v>580</v>
      </c>
      <c r="B370" s="650" t="s">
        <v>6502</v>
      </c>
      <c r="C370" s="650" t="s">
        <v>6294</v>
      </c>
      <c r="D370" s="650" t="s">
        <v>6503</v>
      </c>
      <c r="E370" s="650" t="s">
        <v>6504</v>
      </c>
      <c r="F370" s="653"/>
      <c r="G370" s="653"/>
      <c r="H370" s="653"/>
      <c r="I370" s="653"/>
      <c r="J370" s="653">
        <v>1</v>
      </c>
      <c r="K370" s="653">
        <v>2678</v>
      </c>
      <c r="L370" s="653"/>
      <c r="M370" s="653">
        <v>2678</v>
      </c>
      <c r="N370" s="653"/>
      <c r="O370" s="653"/>
      <c r="P370" s="666"/>
      <c r="Q370" s="654"/>
    </row>
    <row r="371" spans="1:17" ht="14.4" customHeight="1" x14ac:dyDescent="0.3">
      <c r="A371" s="649" t="s">
        <v>580</v>
      </c>
      <c r="B371" s="650" t="s">
        <v>6502</v>
      </c>
      <c r="C371" s="650" t="s">
        <v>6294</v>
      </c>
      <c r="D371" s="650" t="s">
        <v>643</v>
      </c>
      <c r="E371" s="650" t="s">
        <v>6505</v>
      </c>
      <c r="F371" s="653"/>
      <c r="G371" s="653"/>
      <c r="H371" s="653"/>
      <c r="I371" s="653"/>
      <c r="J371" s="653">
        <v>1</v>
      </c>
      <c r="K371" s="653">
        <v>2370</v>
      </c>
      <c r="L371" s="653"/>
      <c r="M371" s="653">
        <v>2370</v>
      </c>
      <c r="N371" s="653"/>
      <c r="O371" s="653"/>
      <c r="P371" s="666"/>
      <c r="Q371" s="654"/>
    </row>
    <row r="372" spans="1:17" ht="14.4" customHeight="1" x14ac:dyDescent="0.3">
      <c r="A372" s="649" t="s">
        <v>580</v>
      </c>
      <c r="B372" s="650" t="s">
        <v>6502</v>
      </c>
      <c r="C372" s="650" t="s">
        <v>6294</v>
      </c>
      <c r="D372" s="650" t="s">
        <v>6506</v>
      </c>
      <c r="E372" s="650" t="s">
        <v>6507</v>
      </c>
      <c r="F372" s="653"/>
      <c r="G372" s="653"/>
      <c r="H372" s="653"/>
      <c r="I372" s="653"/>
      <c r="J372" s="653">
        <v>1</v>
      </c>
      <c r="K372" s="653">
        <v>3205</v>
      </c>
      <c r="L372" s="653"/>
      <c r="M372" s="653">
        <v>3205</v>
      </c>
      <c r="N372" s="653"/>
      <c r="O372" s="653"/>
      <c r="P372" s="666"/>
      <c r="Q372" s="654"/>
    </row>
    <row r="373" spans="1:17" ht="14.4" customHeight="1" x14ac:dyDescent="0.3">
      <c r="A373" s="649" t="s">
        <v>580</v>
      </c>
      <c r="B373" s="650" t="s">
        <v>6502</v>
      </c>
      <c r="C373" s="650" t="s">
        <v>6294</v>
      </c>
      <c r="D373" s="650" t="s">
        <v>6508</v>
      </c>
      <c r="E373" s="650" t="s">
        <v>6509</v>
      </c>
      <c r="F373" s="653"/>
      <c r="G373" s="653"/>
      <c r="H373" s="653"/>
      <c r="I373" s="653"/>
      <c r="J373" s="653">
        <v>1</v>
      </c>
      <c r="K373" s="653">
        <v>5098</v>
      </c>
      <c r="L373" s="653"/>
      <c r="M373" s="653">
        <v>5098</v>
      </c>
      <c r="N373" s="653"/>
      <c r="O373" s="653"/>
      <c r="P373" s="666"/>
      <c r="Q373" s="654"/>
    </row>
    <row r="374" spans="1:17" ht="14.4" customHeight="1" x14ac:dyDescent="0.3">
      <c r="A374" s="649" t="s">
        <v>580</v>
      </c>
      <c r="B374" s="650" t="s">
        <v>6510</v>
      </c>
      <c r="C374" s="650" t="s">
        <v>6294</v>
      </c>
      <c r="D374" s="650" t="s">
        <v>4421</v>
      </c>
      <c r="E374" s="650" t="s">
        <v>6511</v>
      </c>
      <c r="F374" s="653"/>
      <c r="G374" s="653"/>
      <c r="H374" s="653"/>
      <c r="I374" s="653"/>
      <c r="J374" s="653"/>
      <c r="K374" s="653"/>
      <c r="L374" s="653"/>
      <c r="M374" s="653"/>
      <c r="N374" s="653">
        <v>1</v>
      </c>
      <c r="O374" s="653">
        <v>1166</v>
      </c>
      <c r="P374" s="666"/>
      <c r="Q374" s="654">
        <v>1166</v>
      </c>
    </row>
    <row r="375" spans="1:17" ht="14.4" customHeight="1" x14ac:dyDescent="0.3">
      <c r="A375" s="649" t="s">
        <v>580</v>
      </c>
      <c r="B375" s="650" t="s">
        <v>6510</v>
      </c>
      <c r="C375" s="650" t="s">
        <v>6294</v>
      </c>
      <c r="D375" s="650" t="s">
        <v>6512</v>
      </c>
      <c r="E375" s="650" t="s">
        <v>6513</v>
      </c>
      <c r="F375" s="653"/>
      <c r="G375" s="653"/>
      <c r="H375" s="653"/>
      <c r="I375" s="653"/>
      <c r="J375" s="653"/>
      <c r="K375" s="653"/>
      <c r="L375" s="653"/>
      <c r="M375" s="653"/>
      <c r="N375" s="653">
        <v>1</v>
      </c>
      <c r="O375" s="653">
        <v>246</v>
      </c>
      <c r="P375" s="666"/>
      <c r="Q375" s="654">
        <v>246</v>
      </c>
    </row>
    <row r="376" spans="1:17" ht="14.4" customHeight="1" x14ac:dyDescent="0.3">
      <c r="A376" s="649" t="s">
        <v>6514</v>
      </c>
      <c r="B376" s="650" t="s">
        <v>6341</v>
      </c>
      <c r="C376" s="650" t="s">
        <v>6294</v>
      </c>
      <c r="D376" s="650" t="s">
        <v>6301</v>
      </c>
      <c r="E376" s="650" t="s">
        <v>6302</v>
      </c>
      <c r="F376" s="653"/>
      <c r="G376" s="653"/>
      <c r="H376" s="653"/>
      <c r="I376" s="653"/>
      <c r="J376" s="653"/>
      <c r="K376" s="653"/>
      <c r="L376" s="653"/>
      <c r="M376" s="653"/>
      <c r="N376" s="653">
        <v>2</v>
      </c>
      <c r="O376" s="653">
        <v>68</v>
      </c>
      <c r="P376" s="666"/>
      <c r="Q376" s="654">
        <v>34</v>
      </c>
    </row>
    <row r="377" spans="1:17" ht="14.4" customHeight="1" x14ac:dyDescent="0.3">
      <c r="A377" s="649" t="s">
        <v>6515</v>
      </c>
      <c r="B377" s="650" t="s">
        <v>6023</v>
      </c>
      <c r="C377" s="650" t="s">
        <v>6294</v>
      </c>
      <c r="D377" s="650" t="s">
        <v>6301</v>
      </c>
      <c r="E377" s="650" t="s">
        <v>6302</v>
      </c>
      <c r="F377" s="653">
        <v>1</v>
      </c>
      <c r="G377" s="653">
        <v>34</v>
      </c>
      <c r="H377" s="653">
        <v>1</v>
      </c>
      <c r="I377" s="653">
        <v>34</v>
      </c>
      <c r="J377" s="653"/>
      <c r="K377" s="653"/>
      <c r="L377" s="653"/>
      <c r="M377" s="653"/>
      <c r="N377" s="653"/>
      <c r="O377" s="653"/>
      <c r="P377" s="666"/>
      <c r="Q377" s="654"/>
    </row>
    <row r="378" spans="1:17" ht="14.4" customHeight="1" x14ac:dyDescent="0.3">
      <c r="A378" s="649" t="s">
        <v>6515</v>
      </c>
      <c r="B378" s="650" t="s">
        <v>6023</v>
      </c>
      <c r="C378" s="650" t="s">
        <v>6294</v>
      </c>
      <c r="D378" s="650" t="s">
        <v>6305</v>
      </c>
      <c r="E378" s="650" t="s">
        <v>6306</v>
      </c>
      <c r="F378" s="653"/>
      <c r="G378" s="653"/>
      <c r="H378" s="653"/>
      <c r="I378" s="653"/>
      <c r="J378" s="653">
        <v>1</v>
      </c>
      <c r="K378" s="653">
        <v>163</v>
      </c>
      <c r="L378" s="653"/>
      <c r="M378" s="653">
        <v>163</v>
      </c>
      <c r="N378" s="653"/>
      <c r="O378" s="653"/>
      <c r="P378" s="666"/>
      <c r="Q378" s="654"/>
    </row>
    <row r="379" spans="1:17" ht="14.4" customHeight="1" x14ac:dyDescent="0.3">
      <c r="A379" s="649" t="s">
        <v>6515</v>
      </c>
      <c r="B379" s="650" t="s">
        <v>6341</v>
      </c>
      <c r="C379" s="650" t="s">
        <v>1467</v>
      </c>
      <c r="D379" s="650" t="s">
        <v>6195</v>
      </c>
      <c r="E379" s="650" t="s">
        <v>2089</v>
      </c>
      <c r="F379" s="653"/>
      <c r="G379" s="653"/>
      <c r="H379" s="653"/>
      <c r="I379" s="653"/>
      <c r="J379" s="653"/>
      <c r="K379" s="653"/>
      <c r="L379" s="653"/>
      <c r="M379" s="653"/>
      <c r="N379" s="653">
        <v>0.4</v>
      </c>
      <c r="O379" s="653">
        <v>346.36</v>
      </c>
      <c r="P379" s="666"/>
      <c r="Q379" s="654">
        <v>865.9</v>
      </c>
    </row>
    <row r="380" spans="1:17" ht="14.4" customHeight="1" x14ac:dyDescent="0.3">
      <c r="A380" s="649" t="s">
        <v>6515</v>
      </c>
      <c r="B380" s="650" t="s">
        <v>6341</v>
      </c>
      <c r="C380" s="650" t="s">
        <v>6282</v>
      </c>
      <c r="D380" s="650" t="s">
        <v>6367</v>
      </c>
      <c r="E380" s="650" t="s">
        <v>6368</v>
      </c>
      <c r="F380" s="653">
        <v>2</v>
      </c>
      <c r="G380" s="653">
        <v>1421.2</v>
      </c>
      <c r="H380" s="653">
        <v>1</v>
      </c>
      <c r="I380" s="653">
        <v>710.6</v>
      </c>
      <c r="J380" s="653"/>
      <c r="K380" s="653"/>
      <c r="L380" s="653"/>
      <c r="M380" s="653"/>
      <c r="N380" s="653"/>
      <c r="O380" s="653"/>
      <c r="P380" s="666"/>
      <c r="Q380" s="654"/>
    </row>
    <row r="381" spans="1:17" ht="14.4" customHeight="1" x14ac:dyDescent="0.3">
      <c r="A381" s="649" t="s">
        <v>6515</v>
      </c>
      <c r="B381" s="650" t="s">
        <v>6341</v>
      </c>
      <c r="C381" s="650" t="s">
        <v>6282</v>
      </c>
      <c r="D381" s="650" t="s">
        <v>6369</v>
      </c>
      <c r="E381" s="650" t="s">
        <v>6370</v>
      </c>
      <c r="F381" s="653">
        <v>1</v>
      </c>
      <c r="G381" s="653">
        <v>746.4</v>
      </c>
      <c r="H381" s="653">
        <v>1</v>
      </c>
      <c r="I381" s="653">
        <v>746.4</v>
      </c>
      <c r="J381" s="653"/>
      <c r="K381" s="653"/>
      <c r="L381" s="653"/>
      <c r="M381" s="653"/>
      <c r="N381" s="653"/>
      <c r="O381" s="653"/>
      <c r="P381" s="666"/>
      <c r="Q381" s="654"/>
    </row>
    <row r="382" spans="1:17" ht="14.4" customHeight="1" x14ac:dyDescent="0.3">
      <c r="A382" s="649" t="s">
        <v>6515</v>
      </c>
      <c r="B382" s="650" t="s">
        <v>6341</v>
      </c>
      <c r="C382" s="650" t="s">
        <v>6282</v>
      </c>
      <c r="D382" s="650" t="s">
        <v>6371</v>
      </c>
      <c r="E382" s="650" t="s">
        <v>6372</v>
      </c>
      <c r="F382" s="653"/>
      <c r="G382" s="653"/>
      <c r="H382" s="653"/>
      <c r="I382" s="653"/>
      <c r="J382" s="653"/>
      <c r="K382" s="653"/>
      <c r="L382" s="653"/>
      <c r="M382" s="653"/>
      <c r="N382" s="653">
        <v>2</v>
      </c>
      <c r="O382" s="653">
        <v>4022.8</v>
      </c>
      <c r="P382" s="666"/>
      <c r="Q382" s="654">
        <v>2011.4</v>
      </c>
    </row>
    <row r="383" spans="1:17" ht="14.4" customHeight="1" x14ac:dyDescent="0.3">
      <c r="A383" s="649" t="s">
        <v>6515</v>
      </c>
      <c r="B383" s="650" t="s">
        <v>6341</v>
      </c>
      <c r="C383" s="650" t="s">
        <v>6294</v>
      </c>
      <c r="D383" s="650" t="s">
        <v>6301</v>
      </c>
      <c r="E383" s="650" t="s">
        <v>6302</v>
      </c>
      <c r="F383" s="653">
        <v>8</v>
      </c>
      <c r="G383" s="653">
        <v>272</v>
      </c>
      <c r="H383" s="653">
        <v>1</v>
      </c>
      <c r="I383" s="653">
        <v>34</v>
      </c>
      <c r="J383" s="653">
        <v>8</v>
      </c>
      <c r="K383" s="653">
        <v>272</v>
      </c>
      <c r="L383" s="653">
        <v>1</v>
      </c>
      <c r="M383" s="653">
        <v>34</v>
      </c>
      <c r="N383" s="653">
        <v>4</v>
      </c>
      <c r="O383" s="653">
        <v>138</v>
      </c>
      <c r="P383" s="666">
        <v>0.50735294117647056</v>
      </c>
      <c r="Q383" s="654">
        <v>34.5</v>
      </c>
    </row>
    <row r="384" spans="1:17" ht="14.4" customHeight="1" x14ac:dyDescent="0.3">
      <c r="A384" s="649" t="s">
        <v>6515</v>
      </c>
      <c r="B384" s="650" t="s">
        <v>6341</v>
      </c>
      <c r="C384" s="650" t="s">
        <v>6294</v>
      </c>
      <c r="D384" s="650" t="s">
        <v>6307</v>
      </c>
      <c r="E384" s="650" t="s">
        <v>6308</v>
      </c>
      <c r="F384" s="653">
        <v>1</v>
      </c>
      <c r="G384" s="653">
        <v>162</v>
      </c>
      <c r="H384" s="653">
        <v>1</v>
      </c>
      <c r="I384" s="653">
        <v>162</v>
      </c>
      <c r="J384" s="653"/>
      <c r="K384" s="653"/>
      <c r="L384" s="653"/>
      <c r="M384" s="653"/>
      <c r="N384" s="653">
        <v>2</v>
      </c>
      <c r="O384" s="653">
        <v>326</v>
      </c>
      <c r="P384" s="666">
        <v>2.0123456790123457</v>
      </c>
      <c r="Q384" s="654">
        <v>163</v>
      </c>
    </row>
    <row r="385" spans="1:17" ht="14.4" customHeight="1" x14ac:dyDescent="0.3">
      <c r="A385" s="649" t="s">
        <v>6515</v>
      </c>
      <c r="B385" s="650" t="s">
        <v>6341</v>
      </c>
      <c r="C385" s="650" t="s">
        <v>6294</v>
      </c>
      <c r="D385" s="650" t="s">
        <v>6378</v>
      </c>
      <c r="E385" s="650" t="s">
        <v>6379</v>
      </c>
      <c r="F385" s="653">
        <v>4</v>
      </c>
      <c r="G385" s="653">
        <v>2820</v>
      </c>
      <c r="H385" s="653">
        <v>1</v>
      </c>
      <c r="I385" s="653">
        <v>705</v>
      </c>
      <c r="J385" s="653"/>
      <c r="K385" s="653"/>
      <c r="L385" s="653"/>
      <c r="M385" s="653"/>
      <c r="N385" s="653"/>
      <c r="O385" s="653"/>
      <c r="P385" s="666"/>
      <c r="Q385" s="654"/>
    </row>
    <row r="386" spans="1:17" ht="14.4" customHeight="1" x14ac:dyDescent="0.3">
      <c r="A386" s="649" t="s">
        <v>6515</v>
      </c>
      <c r="B386" s="650" t="s">
        <v>6341</v>
      </c>
      <c r="C386" s="650" t="s">
        <v>6294</v>
      </c>
      <c r="D386" s="650" t="s">
        <v>6390</v>
      </c>
      <c r="E386" s="650" t="s">
        <v>6391</v>
      </c>
      <c r="F386" s="653">
        <v>3</v>
      </c>
      <c r="G386" s="653">
        <v>2004</v>
      </c>
      <c r="H386" s="653">
        <v>1</v>
      </c>
      <c r="I386" s="653">
        <v>668</v>
      </c>
      <c r="J386" s="653"/>
      <c r="K386" s="653"/>
      <c r="L386" s="653"/>
      <c r="M386" s="653"/>
      <c r="N386" s="653">
        <v>2</v>
      </c>
      <c r="O386" s="653">
        <v>1359</v>
      </c>
      <c r="P386" s="666">
        <v>0.67814371257485029</v>
      </c>
      <c r="Q386" s="654">
        <v>679.5</v>
      </c>
    </row>
    <row r="387" spans="1:17" ht="14.4" customHeight="1" x14ac:dyDescent="0.3">
      <c r="A387" s="649" t="s">
        <v>6515</v>
      </c>
      <c r="B387" s="650" t="s">
        <v>6341</v>
      </c>
      <c r="C387" s="650" t="s">
        <v>6294</v>
      </c>
      <c r="D387" s="650" t="s">
        <v>6392</v>
      </c>
      <c r="E387" s="650" t="s">
        <v>6393</v>
      </c>
      <c r="F387" s="653"/>
      <c r="G387" s="653"/>
      <c r="H387" s="653"/>
      <c r="I387" s="653"/>
      <c r="J387" s="653"/>
      <c r="K387" s="653"/>
      <c r="L387" s="653"/>
      <c r="M387" s="653"/>
      <c r="N387" s="653">
        <v>40</v>
      </c>
      <c r="O387" s="653">
        <v>34720</v>
      </c>
      <c r="P387" s="666"/>
      <c r="Q387" s="654">
        <v>868</v>
      </c>
    </row>
    <row r="388" spans="1:17" ht="14.4" customHeight="1" x14ac:dyDescent="0.3">
      <c r="A388" s="649" t="s">
        <v>6515</v>
      </c>
      <c r="B388" s="650" t="s">
        <v>6341</v>
      </c>
      <c r="C388" s="650" t="s">
        <v>6294</v>
      </c>
      <c r="D388" s="650" t="s">
        <v>6313</v>
      </c>
      <c r="E388" s="650" t="s">
        <v>6314</v>
      </c>
      <c r="F388" s="653"/>
      <c r="G388" s="653"/>
      <c r="H388" s="653"/>
      <c r="I388" s="653"/>
      <c r="J388" s="653"/>
      <c r="K388" s="653"/>
      <c r="L388" s="653"/>
      <c r="M388" s="653"/>
      <c r="N388" s="653">
        <v>2</v>
      </c>
      <c r="O388" s="653">
        <v>208</v>
      </c>
      <c r="P388" s="666"/>
      <c r="Q388" s="654">
        <v>104</v>
      </c>
    </row>
    <row r="389" spans="1:17" ht="14.4" customHeight="1" x14ac:dyDescent="0.3">
      <c r="A389" s="649" t="s">
        <v>6515</v>
      </c>
      <c r="B389" s="650" t="s">
        <v>6341</v>
      </c>
      <c r="C389" s="650" t="s">
        <v>6294</v>
      </c>
      <c r="D389" s="650" t="s">
        <v>6396</v>
      </c>
      <c r="E389" s="650" t="s">
        <v>6397</v>
      </c>
      <c r="F389" s="653">
        <v>2</v>
      </c>
      <c r="G389" s="653">
        <v>652</v>
      </c>
      <c r="H389" s="653">
        <v>1</v>
      </c>
      <c r="I389" s="653">
        <v>326</v>
      </c>
      <c r="J389" s="653"/>
      <c r="K389" s="653"/>
      <c r="L389" s="653"/>
      <c r="M389" s="653"/>
      <c r="N389" s="653">
        <v>4</v>
      </c>
      <c r="O389" s="653">
        <v>1314</v>
      </c>
      <c r="P389" s="666">
        <v>2.0153374233128836</v>
      </c>
      <c r="Q389" s="654">
        <v>328.5</v>
      </c>
    </row>
    <row r="390" spans="1:17" ht="14.4" customHeight="1" x14ac:dyDescent="0.3">
      <c r="A390" s="649" t="s">
        <v>6515</v>
      </c>
      <c r="B390" s="650" t="s">
        <v>6341</v>
      </c>
      <c r="C390" s="650" t="s">
        <v>6294</v>
      </c>
      <c r="D390" s="650" t="s">
        <v>6337</v>
      </c>
      <c r="E390" s="650" t="s">
        <v>6338</v>
      </c>
      <c r="F390" s="653"/>
      <c r="G390" s="653"/>
      <c r="H390" s="653"/>
      <c r="I390" s="653"/>
      <c r="J390" s="653"/>
      <c r="K390" s="653"/>
      <c r="L390" s="653"/>
      <c r="M390" s="653"/>
      <c r="N390" s="653">
        <v>1</v>
      </c>
      <c r="O390" s="653">
        <v>114</v>
      </c>
      <c r="P390" s="666"/>
      <c r="Q390" s="654">
        <v>114</v>
      </c>
    </row>
    <row r="391" spans="1:17" ht="14.4" customHeight="1" x14ac:dyDescent="0.3">
      <c r="A391" s="649" t="s">
        <v>6515</v>
      </c>
      <c r="B391" s="650" t="s">
        <v>6341</v>
      </c>
      <c r="C391" s="650" t="s">
        <v>6294</v>
      </c>
      <c r="D391" s="650" t="s">
        <v>6404</v>
      </c>
      <c r="E391" s="650" t="s">
        <v>6405</v>
      </c>
      <c r="F391" s="653">
        <v>3</v>
      </c>
      <c r="G391" s="653">
        <v>5655</v>
      </c>
      <c r="H391" s="653">
        <v>1</v>
      </c>
      <c r="I391" s="653">
        <v>1885</v>
      </c>
      <c r="J391" s="653"/>
      <c r="K391" s="653"/>
      <c r="L391" s="653"/>
      <c r="M391" s="653"/>
      <c r="N391" s="653">
        <v>3</v>
      </c>
      <c r="O391" s="653">
        <v>5670</v>
      </c>
      <c r="P391" s="666">
        <v>1.0026525198938991</v>
      </c>
      <c r="Q391" s="654">
        <v>1890</v>
      </c>
    </row>
    <row r="392" spans="1:17" ht="14.4" customHeight="1" x14ac:dyDescent="0.3">
      <c r="A392" s="649" t="s">
        <v>6516</v>
      </c>
      <c r="B392" s="650" t="s">
        <v>6023</v>
      </c>
      <c r="C392" s="650" t="s">
        <v>6294</v>
      </c>
      <c r="D392" s="650" t="s">
        <v>6305</v>
      </c>
      <c r="E392" s="650" t="s">
        <v>6306</v>
      </c>
      <c r="F392" s="653"/>
      <c r="G392" s="653"/>
      <c r="H392" s="653"/>
      <c r="I392" s="653"/>
      <c r="J392" s="653">
        <v>1</v>
      </c>
      <c r="K392" s="653">
        <v>163</v>
      </c>
      <c r="L392" s="653"/>
      <c r="M392" s="653">
        <v>163</v>
      </c>
      <c r="N392" s="653">
        <v>2</v>
      </c>
      <c r="O392" s="653">
        <v>326</v>
      </c>
      <c r="P392" s="666"/>
      <c r="Q392" s="654">
        <v>163</v>
      </c>
    </row>
    <row r="393" spans="1:17" ht="14.4" customHeight="1" x14ac:dyDescent="0.3">
      <c r="A393" s="649" t="s">
        <v>6517</v>
      </c>
      <c r="B393" s="650" t="s">
        <v>6023</v>
      </c>
      <c r="C393" s="650" t="s">
        <v>1467</v>
      </c>
      <c r="D393" s="650" t="s">
        <v>6083</v>
      </c>
      <c r="E393" s="650" t="s">
        <v>6084</v>
      </c>
      <c r="F393" s="653">
        <v>0</v>
      </c>
      <c r="G393" s="653">
        <v>0</v>
      </c>
      <c r="H393" s="653"/>
      <c r="I393" s="653"/>
      <c r="J393" s="653"/>
      <c r="K393" s="653"/>
      <c r="L393" s="653"/>
      <c r="M393" s="653"/>
      <c r="N393" s="653"/>
      <c r="O393" s="653"/>
      <c r="P393" s="666"/>
      <c r="Q393" s="654"/>
    </row>
    <row r="394" spans="1:17" ht="14.4" customHeight="1" x14ac:dyDescent="0.3">
      <c r="A394" s="649" t="s">
        <v>6517</v>
      </c>
      <c r="B394" s="650" t="s">
        <v>6023</v>
      </c>
      <c r="C394" s="650" t="s">
        <v>1467</v>
      </c>
      <c r="D394" s="650" t="s">
        <v>6083</v>
      </c>
      <c r="E394" s="650" t="s">
        <v>6085</v>
      </c>
      <c r="F394" s="653">
        <v>1</v>
      </c>
      <c r="G394" s="653">
        <v>22134.82</v>
      </c>
      <c r="H394" s="653">
        <v>1</v>
      </c>
      <c r="I394" s="653">
        <v>22134.82</v>
      </c>
      <c r="J394" s="653"/>
      <c r="K394" s="653"/>
      <c r="L394" s="653"/>
      <c r="M394" s="653"/>
      <c r="N394" s="653"/>
      <c r="O394" s="653"/>
      <c r="P394" s="666"/>
      <c r="Q394" s="654"/>
    </row>
    <row r="395" spans="1:17" ht="14.4" customHeight="1" x14ac:dyDescent="0.3">
      <c r="A395" s="649" t="s">
        <v>6517</v>
      </c>
      <c r="B395" s="650" t="s">
        <v>6023</v>
      </c>
      <c r="C395" s="650" t="s">
        <v>6294</v>
      </c>
      <c r="D395" s="650" t="s">
        <v>6301</v>
      </c>
      <c r="E395" s="650" t="s">
        <v>6302</v>
      </c>
      <c r="F395" s="653">
        <v>3</v>
      </c>
      <c r="G395" s="653">
        <v>102</v>
      </c>
      <c r="H395" s="653">
        <v>1</v>
      </c>
      <c r="I395" s="653">
        <v>34</v>
      </c>
      <c r="J395" s="653"/>
      <c r="K395" s="653"/>
      <c r="L395" s="653"/>
      <c r="M395" s="653"/>
      <c r="N395" s="653"/>
      <c r="O395" s="653"/>
      <c r="P395" s="666"/>
      <c r="Q395" s="654"/>
    </row>
    <row r="396" spans="1:17" ht="14.4" customHeight="1" x14ac:dyDescent="0.3">
      <c r="A396" s="649" t="s">
        <v>6517</v>
      </c>
      <c r="B396" s="650" t="s">
        <v>6023</v>
      </c>
      <c r="C396" s="650" t="s">
        <v>6294</v>
      </c>
      <c r="D396" s="650" t="s">
        <v>6311</v>
      </c>
      <c r="E396" s="650" t="s">
        <v>6312</v>
      </c>
      <c r="F396" s="653">
        <v>1</v>
      </c>
      <c r="G396" s="653">
        <v>0</v>
      </c>
      <c r="H396" s="653"/>
      <c r="I396" s="653">
        <v>0</v>
      </c>
      <c r="J396" s="653"/>
      <c r="K396" s="653"/>
      <c r="L396" s="653"/>
      <c r="M396" s="653"/>
      <c r="N396" s="653"/>
      <c r="O396" s="653"/>
      <c r="P396" s="666"/>
      <c r="Q396" s="654"/>
    </row>
    <row r="397" spans="1:17" ht="14.4" customHeight="1" x14ac:dyDescent="0.3">
      <c r="A397" s="649" t="s">
        <v>6517</v>
      </c>
      <c r="B397" s="650" t="s">
        <v>6023</v>
      </c>
      <c r="C397" s="650" t="s">
        <v>6294</v>
      </c>
      <c r="D397" s="650" t="s">
        <v>6313</v>
      </c>
      <c r="E397" s="650" t="s">
        <v>6314</v>
      </c>
      <c r="F397" s="653">
        <v>1</v>
      </c>
      <c r="G397" s="653">
        <v>103</v>
      </c>
      <c r="H397" s="653">
        <v>1</v>
      </c>
      <c r="I397" s="653">
        <v>103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6517</v>
      </c>
      <c r="B398" s="650" t="s">
        <v>6341</v>
      </c>
      <c r="C398" s="650" t="s">
        <v>6294</v>
      </c>
      <c r="D398" s="650" t="s">
        <v>6301</v>
      </c>
      <c r="E398" s="650" t="s">
        <v>6302</v>
      </c>
      <c r="F398" s="653">
        <v>3</v>
      </c>
      <c r="G398" s="653">
        <v>102</v>
      </c>
      <c r="H398" s="653">
        <v>1</v>
      </c>
      <c r="I398" s="653">
        <v>34</v>
      </c>
      <c r="J398" s="653"/>
      <c r="K398" s="653"/>
      <c r="L398" s="653"/>
      <c r="M398" s="653"/>
      <c r="N398" s="653"/>
      <c r="O398" s="653"/>
      <c r="P398" s="666"/>
      <c r="Q398" s="654"/>
    </row>
    <row r="399" spans="1:17" ht="14.4" customHeight="1" x14ac:dyDescent="0.3">
      <c r="A399" s="649" t="s">
        <v>6517</v>
      </c>
      <c r="B399" s="650" t="s">
        <v>6341</v>
      </c>
      <c r="C399" s="650" t="s">
        <v>6294</v>
      </c>
      <c r="D399" s="650" t="s">
        <v>6396</v>
      </c>
      <c r="E399" s="650" t="s">
        <v>6397</v>
      </c>
      <c r="F399" s="653">
        <v>1</v>
      </c>
      <c r="G399" s="653">
        <v>326</v>
      </c>
      <c r="H399" s="653">
        <v>1</v>
      </c>
      <c r="I399" s="653">
        <v>326</v>
      </c>
      <c r="J399" s="653"/>
      <c r="K399" s="653"/>
      <c r="L399" s="653"/>
      <c r="M399" s="653"/>
      <c r="N399" s="653"/>
      <c r="O399" s="653"/>
      <c r="P399" s="666"/>
      <c r="Q399" s="654"/>
    </row>
    <row r="400" spans="1:17" ht="14.4" customHeight="1" x14ac:dyDescent="0.3">
      <c r="A400" s="649" t="s">
        <v>6518</v>
      </c>
      <c r="B400" s="650" t="s">
        <v>6023</v>
      </c>
      <c r="C400" s="650" t="s">
        <v>6294</v>
      </c>
      <c r="D400" s="650" t="s">
        <v>6301</v>
      </c>
      <c r="E400" s="650" t="s">
        <v>6302</v>
      </c>
      <c r="F400" s="653">
        <v>1</v>
      </c>
      <c r="G400" s="653">
        <v>34</v>
      </c>
      <c r="H400" s="653">
        <v>1</v>
      </c>
      <c r="I400" s="653">
        <v>34</v>
      </c>
      <c r="J400" s="653">
        <v>2</v>
      </c>
      <c r="K400" s="653">
        <v>68</v>
      </c>
      <c r="L400" s="653">
        <v>2</v>
      </c>
      <c r="M400" s="653">
        <v>34</v>
      </c>
      <c r="N400" s="653">
        <v>1</v>
      </c>
      <c r="O400" s="653">
        <v>34</v>
      </c>
      <c r="P400" s="666">
        <v>1</v>
      </c>
      <c r="Q400" s="654">
        <v>34</v>
      </c>
    </row>
    <row r="401" spans="1:17" ht="14.4" customHeight="1" x14ac:dyDescent="0.3">
      <c r="A401" s="649" t="s">
        <v>6518</v>
      </c>
      <c r="B401" s="650" t="s">
        <v>6023</v>
      </c>
      <c r="C401" s="650" t="s">
        <v>6294</v>
      </c>
      <c r="D401" s="650" t="s">
        <v>6333</v>
      </c>
      <c r="E401" s="650" t="s">
        <v>6334</v>
      </c>
      <c r="F401" s="653"/>
      <c r="G401" s="653"/>
      <c r="H401" s="653"/>
      <c r="I401" s="653"/>
      <c r="J401" s="653"/>
      <c r="K401" s="653"/>
      <c r="L401" s="653"/>
      <c r="M401" s="653"/>
      <c r="N401" s="653">
        <v>2</v>
      </c>
      <c r="O401" s="653">
        <v>1296</v>
      </c>
      <c r="P401" s="666"/>
      <c r="Q401" s="654">
        <v>648</v>
      </c>
    </row>
    <row r="402" spans="1:17" ht="14.4" customHeight="1" x14ac:dyDescent="0.3">
      <c r="A402" s="649" t="s">
        <v>6518</v>
      </c>
      <c r="B402" s="650" t="s">
        <v>6023</v>
      </c>
      <c r="C402" s="650" t="s">
        <v>6294</v>
      </c>
      <c r="D402" s="650" t="s">
        <v>6337</v>
      </c>
      <c r="E402" s="650" t="s">
        <v>6338</v>
      </c>
      <c r="F402" s="653">
        <v>1</v>
      </c>
      <c r="G402" s="653">
        <v>112</v>
      </c>
      <c r="H402" s="653">
        <v>1</v>
      </c>
      <c r="I402" s="653">
        <v>112</v>
      </c>
      <c r="J402" s="653">
        <v>3</v>
      </c>
      <c r="K402" s="653">
        <v>336</v>
      </c>
      <c r="L402" s="653">
        <v>3</v>
      </c>
      <c r="M402" s="653">
        <v>112</v>
      </c>
      <c r="N402" s="653">
        <v>1</v>
      </c>
      <c r="O402" s="653">
        <v>112</v>
      </c>
      <c r="P402" s="666">
        <v>1</v>
      </c>
      <c r="Q402" s="654">
        <v>112</v>
      </c>
    </row>
    <row r="403" spans="1:17" ht="14.4" customHeight="1" x14ac:dyDescent="0.3">
      <c r="A403" s="649" t="s">
        <v>6518</v>
      </c>
      <c r="B403" s="650" t="s">
        <v>6341</v>
      </c>
      <c r="C403" s="650" t="s">
        <v>1467</v>
      </c>
      <c r="D403" s="650" t="s">
        <v>6342</v>
      </c>
      <c r="E403" s="650" t="s">
        <v>6343</v>
      </c>
      <c r="F403" s="653">
        <v>1</v>
      </c>
      <c r="G403" s="653">
        <v>9760.49</v>
      </c>
      <c r="H403" s="653">
        <v>1</v>
      </c>
      <c r="I403" s="653">
        <v>9760.49</v>
      </c>
      <c r="J403" s="653"/>
      <c r="K403" s="653"/>
      <c r="L403" s="653"/>
      <c r="M403" s="653"/>
      <c r="N403" s="653"/>
      <c r="O403" s="653"/>
      <c r="P403" s="666"/>
      <c r="Q403" s="654"/>
    </row>
    <row r="404" spans="1:17" ht="14.4" customHeight="1" x14ac:dyDescent="0.3">
      <c r="A404" s="649" t="s">
        <v>6518</v>
      </c>
      <c r="B404" s="650" t="s">
        <v>6341</v>
      </c>
      <c r="C404" s="650" t="s">
        <v>6294</v>
      </c>
      <c r="D404" s="650" t="s">
        <v>6301</v>
      </c>
      <c r="E404" s="650" t="s">
        <v>6302</v>
      </c>
      <c r="F404" s="653">
        <v>1</v>
      </c>
      <c r="G404" s="653">
        <v>34</v>
      </c>
      <c r="H404" s="653">
        <v>1</v>
      </c>
      <c r="I404" s="653">
        <v>34</v>
      </c>
      <c r="J404" s="653">
        <v>1</v>
      </c>
      <c r="K404" s="653">
        <v>34</v>
      </c>
      <c r="L404" s="653">
        <v>1</v>
      </c>
      <c r="M404" s="653">
        <v>34</v>
      </c>
      <c r="N404" s="653"/>
      <c r="O404" s="653"/>
      <c r="P404" s="666"/>
      <c r="Q404" s="654"/>
    </row>
    <row r="405" spans="1:17" ht="14.4" customHeight="1" x14ac:dyDescent="0.3">
      <c r="A405" s="649" t="s">
        <v>6518</v>
      </c>
      <c r="B405" s="650" t="s">
        <v>6341</v>
      </c>
      <c r="C405" s="650" t="s">
        <v>6294</v>
      </c>
      <c r="D405" s="650" t="s">
        <v>6307</v>
      </c>
      <c r="E405" s="650" t="s">
        <v>6308</v>
      </c>
      <c r="F405" s="653">
        <v>2</v>
      </c>
      <c r="G405" s="653">
        <v>324</v>
      </c>
      <c r="H405" s="653">
        <v>1</v>
      </c>
      <c r="I405" s="653">
        <v>162</v>
      </c>
      <c r="J405" s="653">
        <v>2</v>
      </c>
      <c r="K405" s="653">
        <v>326</v>
      </c>
      <c r="L405" s="653">
        <v>1.0061728395061729</v>
      </c>
      <c r="M405" s="653">
        <v>163</v>
      </c>
      <c r="N405" s="653"/>
      <c r="O405" s="653"/>
      <c r="P405" s="666"/>
      <c r="Q405" s="654"/>
    </row>
    <row r="406" spans="1:17" ht="14.4" customHeight="1" x14ac:dyDescent="0.3">
      <c r="A406" s="649" t="s">
        <v>6518</v>
      </c>
      <c r="B406" s="650" t="s">
        <v>6341</v>
      </c>
      <c r="C406" s="650" t="s">
        <v>6294</v>
      </c>
      <c r="D406" s="650" t="s">
        <v>6321</v>
      </c>
      <c r="E406" s="650" t="s">
        <v>6322</v>
      </c>
      <c r="F406" s="653">
        <v>1</v>
      </c>
      <c r="G406" s="653">
        <v>19</v>
      </c>
      <c r="H406" s="653">
        <v>1</v>
      </c>
      <c r="I406" s="653">
        <v>19</v>
      </c>
      <c r="J406" s="653"/>
      <c r="K406" s="653"/>
      <c r="L406" s="653"/>
      <c r="M406" s="653"/>
      <c r="N406" s="653"/>
      <c r="O406" s="653"/>
      <c r="P406" s="666"/>
      <c r="Q406" s="654"/>
    </row>
    <row r="407" spans="1:17" ht="14.4" customHeight="1" x14ac:dyDescent="0.3">
      <c r="A407" s="649" t="s">
        <v>6519</v>
      </c>
      <c r="B407" s="650" t="s">
        <v>6023</v>
      </c>
      <c r="C407" s="650" t="s">
        <v>1467</v>
      </c>
      <c r="D407" s="650" t="s">
        <v>6199</v>
      </c>
      <c r="E407" s="650" t="s">
        <v>6198</v>
      </c>
      <c r="F407" s="653"/>
      <c r="G407" s="653"/>
      <c r="H407" s="653"/>
      <c r="I407" s="653"/>
      <c r="J407" s="653">
        <v>1</v>
      </c>
      <c r="K407" s="653">
        <v>494.78</v>
      </c>
      <c r="L407" s="653"/>
      <c r="M407" s="653">
        <v>494.78</v>
      </c>
      <c r="N407" s="653"/>
      <c r="O407" s="653"/>
      <c r="P407" s="666"/>
      <c r="Q407" s="654"/>
    </row>
    <row r="408" spans="1:17" ht="14.4" customHeight="1" x14ac:dyDescent="0.3">
      <c r="A408" s="649" t="s">
        <v>6519</v>
      </c>
      <c r="B408" s="650" t="s">
        <v>6023</v>
      </c>
      <c r="C408" s="650" t="s">
        <v>1467</v>
      </c>
      <c r="D408" s="650" t="s">
        <v>6200</v>
      </c>
      <c r="E408" s="650" t="s">
        <v>6198</v>
      </c>
      <c r="F408" s="653"/>
      <c r="G408" s="653"/>
      <c r="H408" s="653"/>
      <c r="I408" s="653"/>
      <c r="J408" s="653">
        <v>0.14000000000000001</v>
      </c>
      <c r="K408" s="653">
        <v>207.8</v>
      </c>
      <c r="L408" s="653"/>
      <c r="M408" s="653">
        <v>1484.2857142857142</v>
      </c>
      <c r="N408" s="653"/>
      <c r="O408" s="653"/>
      <c r="P408" s="666"/>
      <c r="Q408" s="654"/>
    </row>
    <row r="409" spans="1:17" ht="14.4" customHeight="1" x14ac:dyDescent="0.3">
      <c r="A409" s="649" t="s">
        <v>6519</v>
      </c>
      <c r="B409" s="650" t="s">
        <v>6023</v>
      </c>
      <c r="C409" s="650" t="s">
        <v>1467</v>
      </c>
      <c r="D409" s="650" t="s">
        <v>6218</v>
      </c>
      <c r="E409" s="650" t="s">
        <v>1605</v>
      </c>
      <c r="F409" s="653"/>
      <c r="G409" s="653"/>
      <c r="H409" s="653"/>
      <c r="I409" s="653"/>
      <c r="J409" s="653">
        <v>0.27</v>
      </c>
      <c r="K409" s="653">
        <v>373.32</v>
      </c>
      <c r="L409" s="653"/>
      <c r="M409" s="653">
        <v>1382.6666666666665</v>
      </c>
      <c r="N409" s="653"/>
      <c r="O409" s="653"/>
      <c r="P409" s="666"/>
      <c r="Q409" s="654"/>
    </row>
    <row r="410" spans="1:17" ht="14.4" customHeight="1" x14ac:dyDescent="0.3">
      <c r="A410" s="649" t="s">
        <v>6519</v>
      </c>
      <c r="B410" s="650" t="s">
        <v>6023</v>
      </c>
      <c r="C410" s="650" t="s">
        <v>1467</v>
      </c>
      <c r="D410" s="650" t="s">
        <v>6219</v>
      </c>
      <c r="E410" s="650" t="s">
        <v>1605</v>
      </c>
      <c r="F410" s="653"/>
      <c r="G410" s="653"/>
      <c r="H410" s="653"/>
      <c r="I410" s="653"/>
      <c r="J410" s="653">
        <v>1.6600000000000001</v>
      </c>
      <c r="K410" s="653">
        <v>7650.94</v>
      </c>
      <c r="L410" s="653"/>
      <c r="M410" s="653">
        <v>4608.9999999999991</v>
      </c>
      <c r="N410" s="653"/>
      <c r="O410" s="653"/>
      <c r="P410" s="666"/>
      <c r="Q410" s="654"/>
    </row>
    <row r="411" spans="1:17" ht="14.4" customHeight="1" x14ac:dyDescent="0.3">
      <c r="A411" s="649" t="s">
        <v>6519</v>
      </c>
      <c r="B411" s="650" t="s">
        <v>6023</v>
      </c>
      <c r="C411" s="650" t="s">
        <v>6294</v>
      </c>
      <c r="D411" s="650" t="s">
        <v>6305</v>
      </c>
      <c r="E411" s="650" t="s">
        <v>6306</v>
      </c>
      <c r="F411" s="653"/>
      <c r="G411" s="653"/>
      <c r="H411" s="653"/>
      <c r="I411" s="653"/>
      <c r="J411" s="653">
        <v>1</v>
      </c>
      <c r="K411" s="653">
        <v>163</v>
      </c>
      <c r="L411" s="653"/>
      <c r="M411" s="653">
        <v>163</v>
      </c>
      <c r="N411" s="653"/>
      <c r="O411" s="653"/>
      <c r="P411" s="666"/>
      <c r="Q411" s="654"/>
    </row>
    <row r="412" spans="1:17" ht="14.4" customHeight="1" x14ac:dyDescent="0.3">
      <c r="A412" s="649" t="s">
        <v>6519</v>
      </c>
      <c r="B412" s="650" t="s">
        <v>6023</v>
      </c>
      <c r="C412" s="650" t="s">
        <v>6294</v>
      </c>
      <c r="D412" s="650" t="s">
        <v>6313</v>
      </c>
      <c r="E412" s="650" t="s">
        <v>6314</v>
      </c>
      <c r="F412" s="653"/>
      <c r="G412" s="653"/>
      <c r="H412" s="653"/>
      <c r="I412" s="653"/>
      <c r="J412" s="653">
        <v>2</v>
      </c>
      <c r="K412" s="653">
        <v>208</v>
      </c>
      <c r="L412" s="653"/>
      <c r="M412" s="653">
        <v>104</v>
      </c>
      <c r="N412" s="653"/>
      <c r="O412" s="653"/>
      <c r="P412" s="666"/>
      <c r="Q412" s="654"/>
    </row>
    <row r="413" spans="1:17" ht="14.4" customHeight="1" x14ac:dyDescent="0.3">
      <c r="A413" s="649" t="s">
        <v>6519</v>
      </c>
      <c r="B413" s="650" t="s">
        <v>6023</v>
      </c>
      <c r="C413" s="650" t="s">
        <v>6294</v>
      </c>
      <c r="D413" s="650" t="s">
        <v>6315</v>
      </c>
      <c r="E413" s="650" t="s">
        <v>6316</v>
      </c>
      <c r="F413" s="653"/>
      <c r="G413" s="653"/>
      <c r="H413" s="653"/>
      <c r="I413" s="653"/>
      <c r="J413" s="653">
        <v>1</v>
      </c>
      <c r="K413" s="653">
        <v>0</v>
      </c>
      <c r="L413" s="653"/>
      <c r="M413" s="653">
        <v>0</v>
      </c>
      <c r="N413" s="653"/>
      <c r="O413" s="653"/>
      <c r="P413" s="666"/>
      <c r="Q413" s="654"/>
    </row>
    <row r="414" spans="1:17" ht="14.4" customHeight="1" x14ac:dyDescent="0.3">
      <c r="A414" s="649" t="s">
        <v>6519</v>
      </c>
      <c r="B414" s="650" t="s">
        <v>6341</v>
      </c>
      <c r="C414" s="650" t="s">
        <v>6294</v>
      </c>
      <c r="D414" s="650" t="s">
        <v>6301</v>
      </c>
      <c r="E414" s="650" t="s">
        <v>6302</v>
      </c>
      <c r="F414" s="653"/>
      <c r="G414" s="653"/>
      <c r="H414" s="653"/>
      <c r="I414" s="653"/>
      <c r="J414" s="653">
        <v>1</v>
      </c>
      <c r="K414" s="653">
        <v>34</v>
      </c>
      <c r="L414" s="653"/>
      <c r="M414" s="653">
        <v>34</v>
      </c>
      <c r="N414" s="653">
        <v>3</v>
      </c>
      <c r="O414" s="653">
        <v>105</v>
      </c>
      <c r="P414" s="666"/>
      <c r="Q414" s="654">
        <v>35</v>
      </c>
    </row>
    <row r="415" spans="1:17" ht="14.4" customHeight="1" x14ac:dyDescent="0.3">
      <c r="A415" s="649" t="s">
        <v>6519</v>
      </c>
      <c r="B415" s="650" t="s">
        <v>6341</v>
      </c>
      <c r="C415" s="650" t="s">
        <v>6294</v>
      </c>
      <c r="D415" s="650" t="s">
        <v>6378</v>
      </c>
      <c r="E415" s="650" t="s">
        <v>6379</v>
      </c>
      <c r="F415" s="653"/>
      <c r="G415" s="653"/>
      <c r="H415" s="653"/>
      <c r="I415" s="653"/>
      <c r="J415" s="653">
        <v>7</v>
      </c>
      <c r="K415" s="653">
        <v>4942</v>
      </c>
      <c r="L415" s="653"/>
      <c r="M415" s="653">
        <v>706</v>
      </c>
      <c r="N415" s="653"/>
      <c r="O415" s="653"/>
      <c r="P415" s="666"/>
      <c r="Q415" s="654"/>
    </row>
    <row r="416" spans="1:17" ht="14.4" customHeight="1" x14ac:dyDescent="0.3">
      <c r="A416" s="649" t="s">
        <v>6520</v>
      </c>
      <c r="B416" s="650" t="s">
        <v>6023</v>
      </c>
      <c r="C416" s="650" t="s">
        <v>6294</v>
      </c>
      <c r="D416" s="650" t="s">
        <v>6301</v>
      </c>
      <c r="E416" s="650" t="s">
        <v>6302</v>
      </c>
      <c r="F416" s="653">
        <v>1</v>
      </c>
      <c r="G416" s="653">
        <v>34</v>
      </c>
      <c r="H416" s="653">
        <v>1</v>
      </c>
      <c r="I416" s="653">
        <v>34</v>
      </c>
      <c r="J416" s="653">
        <v>1</v>
      </c>
      <c r="K416" s="653">
        <v>34</v>
      </c>
      <c r="L416" s="653">
        <v>1</v>
      </c>
      <c r="M416" s="653">
        <v>34</v>
      </c>
      <c r="N416" s="653"/>
      <c r="O416" s="653"/>
      <c r="P416" s="666"/>
      <c r="Q416" s="654"/>
    </row>
    <row r="417" spans="1:17" ht="14.4" customHeight="1" x14ac:dyDescent="0.3">
      <c r="A417" s="649" t="s">
        <v>6520</v>
      </c>
      <c r="B417" s="650" t="s">
        <v>6023</v>
      </c>
      <c r="C417" s="650" t="s">
        <v>6294</v>
      </c>
      <c r="D417" s="650" t="s">
        <v>6329</v>
      </c>
      <c r="E417" s="650" t="s">
        <v>6330</v>
      </c>
      <c r="F417" s="653">
        <v>1</v>
      </c>
      <c r="G417" s="653">
        <v>328</v>
      </c>
      <c r="H417" s="653">
        <v>1</v>
      </c>
      <c r="I417" s="653">
        <v>328</v>
      </c>
      <c r="J417" s="653"/>
      <c r="K417" s="653"/>
      <c r="L417" s="653"/>
      <c r="M417" s="653"/>
      <c r="N417" s="653"/>
      <c r="O417" s="653"/>
      <c r="P417" s="666"/>
      <c r="Q417" s="654"/>
    </row>
    <row r="418" spans="1:17" ht="14.4" customHeight="1" x14ac:dyDescent="0.3">
      <c r="A418" s="649" t="s">
        <v>6520</v>
      </c>
      <c r="B418" s="650" t="s">
        <v>6023</v>
      </c>
      <c r="C418" s="650" t="s">
        <v>6294</v>
      </c>
      <c r="D418" s="650" t="s">
        <v>6337</v>
      </c>
      <c r="E418" s="650" t="s">
        <v>6338</v>
      </c>
      <c r="F418" s="653"/>
      <c r="G418" s="653"/>
      <c r="H418" s="653"/>
      <c r="I418" s="653"/>
      <c r="J418" s="653">
        <v>1</v>
      </c>
      <c r="K418" s="653">
        <v>112</v>
      </c>
      <c r="L418" s="653"/>
      <c r="M418" s="653">
        <v>112</v>
      </c>
      <c r="N418" s="653"/>
      <c r="O418" s="653"/>
      <c r="P418" s="666"/>
      <c r="Q418" s="654"/>
    </row>
    <row r="419" spans="1:17" ht="14.4" customHeight="1" x14ac:dyDescent="0.3">
      <c r="A419" s="649" t="s">
        <v>6520</v>
      </c>
      <c r="B419" s="650" t="s">
        <v>6341</v>
      </c>
      <c r="C419" s="650" t="s">
        <v>6282</v>
      </c>
      <c r="D419" s="650" t="s">
        <v>6367</v>
      </c>
      <c r="E419" s="650" t="s">
        <v>6368</v>
      </c>
      <c r="F419" s="653">
        <v>4</v>
      </c>
      <c r="G419" s="653">
        <v>2842.4</v>
      </c>
      <c r="H419" s="653">
        <v>1</v>
      </c>
      <c r="I419" s="653">
        <v>710.6</v>
      </c>
      <c r="J419" s="653">
        <v>1</v>
      </c>
      <c r="K419" s="653">
        <v>710.6</v>
      </c>
      <c r="L419" s="653">
        <v>0.25</v>
      </c>
      <c r="M419" s="653">
        <v>710.6</v>
      </c>
      <c r="N419" s="653"/>
      <c r="O419" s="653"/>
      <c r="P419" s="666"/>
      <c r="Q419" s="654"/>
    </row>
    <row r="420" spans="1:17" ht="14.4" customHeight="1" x14ac:dyDescent="0.3">
      <c r="A420" s="649" t="s">
        <v>6520</v>
      </c>
      <c r="B420" s="650" t="s">
        <v>6341</v>
      </c>
      <c r="C420" s="650" t="s">
        <v>6282</v>
      </c>
      <c r="D420" s="650" t="s">
        <v>6371</v>
      </c>
      <c r="E420" s="650" t="s">
        <v>6372</v>
      </c>
      <c r="F420" s="653"/>
      <c r="G420" s="653"/>
      <c r="H420" s="653"/>
      <c r="I420" s="653"/>
      <c r="J420" s="653">
        <v>1</v>
      </c>
      <c r="K420" s="653">
        <v>2011.4</v>
      </c>
      <c r="L420" s="653"/>
      <c r="M420" s="653">
        <v>2011.4</v>
      </c>
      <c r="N420" s="653">
        <v>2</v>
      </c>
      <c r="O420" s="653">
        <v>4022.8</v>
      </c>
      <c r="P420" s="666"/>
      <c r="Q420" s="654">
        <v>2011.4</v>
      </c>
    </row>
    <row r="421" spans="1:17" ht="14.4" customHeight="1" x14ac:dyDescent="0.3">
      <c r="A421" s="649" t="s">
        <v>6520</v>
      </c>
      <c r="B421" s="650" t="s">
        <v>6341</v>
      </c>
      <c r="C421" s="650" t="s">
        <v>6294</v>
      </c>
      <c r="D421" s="650" t="s">
        <v>6301</v>
      </c>
      <c r="E421" s="650" t="s">
        <v>6302</v>
      </c>
      <c r="F421" s="653">
        <v>1</v>
      </c>
      <c r="G421" s="653">
        <v>34</v>
      </c>
      <c r="H421" s="653">
        <v>1</v>
      </c>
      <c r="I421" s="653">
        <v>34</v>
      </c>
      <c r="J421" s="653">
        <v>4</v>
      </c>
      <c r="K421" s="653">
        <v>136</v>
      </c>
      <c r="L421" s="653">
        <v>4</v>
      </c>
      <c r="M421" s="653">
        <v>34</v>
      </c>
      <c r="N421" s="653">
        <v>1</v>
      </c>
      <c r="O421" s="653">
        <v>34</v>
      </c>
      <c r="P421" s="666">
        <v>1</v>
      </c>
      <c r="Q421" s="654">
        <v>34</v>
      </c>
    </row>
    <row r="422" spans="1:17" ht="14.4" customHeight="1" x14ac:dyDescent="0.3">
      <c r="A422" s="649" t="s">
        <v>6520</v>
      </c>
      <c r="B422" s="650" t="s">
        <v>6341</v>
      </c>
      <c r="C422" s="650" t="s">
        <v>6294</v>
      </c>
      <c r="D422" s="650" t="s">
        <v>6307</v>
      </c>
      <c r="E422" s="650" t="s">
        <v>6308</v>
      </c>
      <c r="F422" s="653"/>
      <c r="G422" s="653"/>
      <c r="H422" s="653"/>
      <c r="I422" s="653"/>
      <c r="J422" s="653">
        <v>7</v>
      </c>
      <c r="K422" s="653">
        <v>1141</v>
      </c>
      <c r="L422" s="653"/>
      <c r="M422" s="653">
        <v>163</v>
      </c>
      <c r="N422" s="653">
        <v>1</v>
      </c>
      <c r="O422" s="653">
        <v>163</v>
      </c>
      <c r="P422" s="666"/>
      <c r="Q422" s="654">
        <v>163</v>
      </c>
    </row>
    <row r="423" spans="1:17" ht="14.4" customHeight="1" x14ac:dyDescent="0.3">
      <c r="A423" s="649" t="s">
        <v>6520</v>
      </c>
      <c r="B423" s="650" t="s">
        <v>6341</v>
      </c>
      <c r="C423" s="650" t="s">
        <v>6294</v>
      </c>
      <c r="D423" s="650" t="s">
        <v>6376</v>
      </c>
      <c r="E423" s="650" t="s">
        <v>6377</v>
      </c>
      <c r="F423" s="653">
        <v>3</v>
      </c>
      <c r="G423" s="653">
        <v>3549</v>
      </c>
      <c r="H423" s="653">
        <v>1</v>
      </c>
      <c r="I423" s="653">
        <v>1183</v>
      </c>
      <c r="J423" s="653">
        <v>8</v>
      </c>
      <c r="K423" s="653">
        <v>9488</v>
      </c>
      <c r="L423" s="653">
        <v>2.6734291349675967</v>
      </c>
      <c r="M423" s="653">
        <v>1186</v>
      </c>
      <c r="N423" s="653">
        <v>3</v>
      </c>
      <c r="O423" s="653">
        <v>3564</v>
      </c>
      <c r="P423" s="666">
        <v>1.0042265426880812</v>
      </c>
      <c r="Q423" s="654">
        <v>1188</v>
      </c>
    </row>
    <row r="424" spans="1:17" ht="14.4" customHeight="1" x14ac:dyDescent="0.3">
      <c r="A424" s="649" t="s">
        <v>6520</v>
      </c>
      <c r="B424" s="650" t="s">
        <v>6341</v>
      </c>
      <c r="C424" s="650" t="s">
        <v>6294</v>
      </c>
      <c r="D424" s="650" t="s">
        <v>6378</v>
      </c>
      <c r="E424" s="650" t="s">
        <v>6379</v>
      </c>
      <c r="F424" s="653">
        <v>117</v>
      </c>
      <c r="G424" s="653">
        <v>82485</v>
      </c>
      <c r="H424" s="653">
        <v>1</v>
      </c>
      <c r="I424" s="653">
        <v>705</v>
      </c>
      <c r="J424" s="653">
        <v>122</v>
      </c>
      <c r="K424" s="653">
        <v>86132</v>
      </c>
      <c r="L424" s="653">
        <v>1.0442140995332485</v>
      </c>
      <c r="M424" s="653">
        <v>706</v>
      </c>
      <c r="N424" s="653">
        <v>139</v>
      </c>
      <c r="O424" s="653">
        <v>98143</v>
      </c>
      <c r="P424" s="666">
        <v>1.1898284536582409</v>
      </c>
      <c r="Q424" s="654">
        <v>706.06474820143887</v>
      </c>
    </row>
    <row r="425" spans="1:17" ht="14.4" customHeight="1" x14ac:dyDescent="0.3">
      <c r="A425" s="649" t="s">
        <v>6520</v>
      </c>
      <c r="B425" s="650" t="s">
        <v>6341</v>
      </c>
      <c r="C425" s="650" t="s">
        <v>6294</v>
      </c>
      <c r="D425" s="650" t="s">
        <v>6386</v>
      </c>
      <c r="E425" s="650" t="s">
        <v>6387</v>
      </c>
      <c r="F425" s="653">
        <v>10</v>
      </c>
      <c r="G425" s="653">
        <v>1230</v>
      </c>
      <c r="H425" s="653">
        <v>1</v>
      </c>
      <c r="I425" s="653">
        <v>123</v>
      </c>
      <c r="J425" s="653">
        <v>6</v>
      </c>
      <c r="K425" s="653">
        <v>744</v>
      </c>
      <c r="L425" s="653">
        <v>0.60487804878048779</v>
      </c>
      <c r="M425" s="653">
        <v>124</v>
      </c>
      <c r="N425" s="653">
        <v>13</v>
      </c>
      <c r="O425" s="653">
        <v>1614</v>
      </c>
      <c r="P425" s="666">
        <v>1.3121951219512196</v>
      </c>
      <c r="Q425" s="654">
        <v>124.15384615384616</v>
      </c>
    </row>
    <row r="426" spans="1:17" ht="14.4" customHeight="1" x14ac:dyDescent="0.3">
      <c r="A426" s="649" t="s">
        <v>6520</v>
      </c>
      <c r="B426" s="650" t="s">
        <v>6341</v>
      </c>
      <c r="C426" s="650" t="s">
        <v>6294</v>
      </c>
      <c r="D426" s="650" t="s">
        <v>6390</v>
      </c>
      <c r="E426" s="650" t="s">
        <v>6391</v>
      </c>
      <c r="F426" s="653">
        <v>4</v>
      </c>
      <c r="G426" s="653">
        <v>2672</v>
      </c>
      <c r="H426" s="653">
        <v>1</v>
      </c>
      <c r="I426" s="653">
        <v>668</v>
      </c>
      <c r="J426" s="653">
        <v>3</v>
      </c>
      <c r="K426" s="653">
        <v>2022</v>
      </c>
      <c r="L426" s="653">
        <v>0.75673652694610782</v>
      </c>
      <c r="M426" s="653">
        <v>674</v>
      </c>
      <c r="N426" s="653">
        <v>2</v>
      </c>
      <c r="O426" s="653">
        <v>1348</v>
      </c>
      <c r="P426" s="666">
        <v>0.50449101796407181</v>
      </c>
      <c r="Q426" s="654">
        <v>674</v>
      </c>
    </row>
    <row r="427" spans="1:17" ht="14.4" customHeight="1" x14ac:dyDescent="0.3">
      <c r="A427" s="649" t="s">
        <v>6520</v>
      </c>
      <c r="B427" s="650" t="s">
        <v>6341</v>
      </c>
      <c r="C427" s="650" t="s">
        <v>6294</v>
      </c>
      <c r="D427" s="650" t="s">
        <v>6392</v>
      </c>
      <c r="E427" s="650" t="s">
        <v>6393</v>
      </c>
      <c r="F427" s="653"/>
      <c r="G427" s="653"/>
      <c r="H427" s="653"/>
      <c r="I427" s="653"/>
      <c r="J427" s="653">
        <v>114</v>
      </c>
      <c r="K427" s="653">
        <v>98952</v>
      </c>
      <c r="L427" s="653"/>
      <c r="M427" s="653">
        <v>868</v>
      </c>
      <c r="N427" s="653">
        <v>10</v>
      </c>
      <c r="O427" s="653">
        <v>8680</v>
      </c>
      <c r="P427" s="666"/>
      <c r="Q427" s="654">
        <v>868</v>
      </c>
    </row>
    <row r="428" spans="1:17" ht="14.4" customHeight="1" x14ac:dyDescent="0.3">
      <c r="A428" s="649" t="s">
        <v>6520</v>
      </c>
      <c r="B428" s="650" t="s">
        <v>6341</v>
      </c>
      <c r="C428" s="650" t="s">
        <v>6294</v>
      </c>
      <c r="D428" s="650" t="s">
        <v>6315</v>
      </c>
      <c r="E428" s="650" t="s">
        <v>6316</v>
      </c>
      <c r="F428" s="653"/>
      <c r="G428" s="653"/>
      <c r="H428" s="653"/>
      <c r="I428" s="653"/>
      <c r="J428" s="653">
        <v>1</v>
      </c>
      <c r="K428" s="653">
        <v>0</v>
      </c>
      <c r="L428" s="653"/>
      <c r="M428" s="653">
        <v>0</v>
      </c>
      <c r="N428" s="653"/>
      <c r="O428" s="653"/>
      <c r="P428" s="666"/>
      <c r="Q428" s="654"/>
    </row>
    <row r="429" spans="1:17" ht="14.4" customHeight="1" x14ac:dyDescent="0.3">
      <c r="A429" s="649" t="s">
        <v>6520</v>
      </c>
      <c r="B429" s="650" t="s">
        <v>6341</v>
      </c>
      <c r="C429" s="650" t="s">
        <v>6294</v>
      </c>
      <c r="D429" s="650" t="s">
        <v>6396</v>
      </c>
      <c r="E429" s="650" t="s">
        <v>6397</v>
      </c>
      <c r="F429" s="653">
        <v>2</v>
      </c>
      <c r="G429" s="653">
        <v>652</v>
      </c>
      <c r="H429" s="653">
        <v>1</v>
      </c>
      <c r="I429" s="653">
        <v>326</v>
      </c>
      <c r="J429" s="653">
        <v>1</v>
      </c>
      <c r="K429" s="653">
        <v>327</v>
      </c>
      <c r="L429" s="653">
        <v>0.50153374233128833</v>
      </c>
      <c r="M429" s="653">
        <v>327</v>
      </c>
      <c r="N429" s="653">
        <v>2</v>
      </c>
      <c r="O429" s="653">
        <v>654</v>
      </c>
      <c r="P429" s="666">
        <v>1.0030674846625767</v>
      </c>
      <c r="Q429" s="654">
        <v>327</v>
      </c>
    </row>
    <row r="430" spans="1:17" ht="14.4" customHeight="1" x14ac:dyDescent="0.3">
      <c r="A430" s="649" t="s">
        <v>6520</v>
      </c>
      <c r="B430" s="650" t="s">
        <v>6341</v>
      </c>
      <c r="C430" s="650" t="s">
        <v>6294</v>
      </c>
      <c r="D430" s="650" t="s">
        <v>6400</v>
      </c>
      <c r="E430" s="650" t="s">
        <v>6401</v>
      </c>
      <c r="F430" s="653">
        <v>4</v>
      </c>
      <c r="G430" s="653">
        <v>1980</v>
      </c>
      <c r="H430" s="653">
        <v>1</v>
      </c>
      <c r="I430" s="653">
        <v>495</v>
      </c>
      <c r="J430" s="653">
        <v>5</v>
      </c>
      <c r="K430" s="653">
        <v>2485</v>
      </c>
      <c r="L430" s="653">
        <v>1.255050505050505</v>
      </c>
      <c r="M430" s="653">
        <v>497</v>
      </c>
      <c r="N430" s="653"/>
      <c r="O430" s="653"/>
      <c r="P430" s="666"/>
      <c r="Q430" s="654"/>
    </row>
    <row r="431" spans="1:17" ht="14.4" customHeight="1" x14ac:dyDescent="0.3">
      <c r="A431" s="649" t="s">
        <v>6520</v>
      </c>
      <c r="B431" s="650" t="s">
        <v>6341</v>
      </c>
      <c r="C431" s="650" t="s">
        <v>6294</v>
      </c>
      <c r="D431" s="650" t="s">
        <v>6402</v>
      </c>
      <c r="E431" s="650" t="s">
        <v>6403</v>
      </c>
      <c r="F431" s="653"/>
      <c r="G431" s="653"/>
      <c r="H431" s="653"/>
      <c r="I431" s="653"/>
      <c r="J431" s="653">
        <v>1</v>
      </c>
      <c r="K431" s="653">
        <v>3696</v>
      </c>
      <c r="L431" s="653"/>
      <c r="M431" s="653">
        <v>3696</v>
      </c>
      <c r="N431" s="653"/>
      <c r="O431" s="653"/>
      <c r="P431" s="666"/>
      <c r="Q431" s="654"/>
    </row>
    <row r="432" spans="1:17" ht="14.4" customHeight="1" x14ac:dyDescent="0.3">
      <c r="A432" s="649" t="s">
        <v>6520</v>
      </c>
      <c r="B432" s="650" t="s">
        <v>6341</v>
      </c>
      <c r="C432" s="650" t="s">
        <v>6294</v>
      </c>
      <c r="D432" s="650" t="s">
        <v>6404</v>
      </c>
      <c r="E432" s="650" t="s">
        <v>6405</v>
      </c>
      <c r="F432" s="653">
        <v>20</v>
      </c>
      <c r="G432" s="653">
        <v>37700</v>
      </c>
      <c r="H432" s="653">
        <v>1</v>
      </c>
      <c r="I432" s="653">
        <v>1885</v>
      </c>
      <c r="J432" s="653">
        <v>24</v>
      </c>
      <c r="K432" s="653">
        <v>45312</v>
      </c>
      <c r="L432" s="653">
        <v>1.2019098143236073</v>
      </c>
      <c r="M432" s="653">
        <v>1888</v>
      </c>
      <c r="N432" s="653">
        <v>10</v>
      </c>
      <c r="O432" s="653">
        <v>18886</v>
      </c>
      <c r="P432" s="666">
        <v>0.50095490716180369</v>
      </c>
      <c r="Q432" s="654">
        <v>1888.6</v>
      </c>
    </row>
    <row r="433" spans="1:17" ht="14.4" customHeight="1" x14ac:dyDescent="0.3">
      <c r="A433" s="649" t="s">
        <v>6521</v>
      </c>
      <c r="B433" s="650" t="s">
        <v>6023</v>
      </c>
      <c r="C433" s="650" t="s">
        <v>6294</v>
      </c>
      <c r="D433" s="650" t="s">
        <v>6337</v>
      </c>
      <c r="E433" s="650" t="s">
        <v>6338</v>
      </c>
      <c r="F433" s="653">
        <v>1</v>
      </c>
      <c r="G433" s="653">
        <v>112</v>
      </c>
      <c r="H433" s="653">
        <v>1</v>
      </c>
      <c r="I433" s="653">
        <v>112</v>
      </c>
      <c r="J433" s="653"/>
      <c r="K433" s="653"/>
      <c r="L433" s="653"/>
      <c r="M433" s="653"/>
      <c r="N433" s="653">
        <v>1</v>
      </c>
      <c r="O433" s="653">
        <v>114</v>
      </c>
      <c r="P433" s="666">
        <v>1.0178571428571428</v>
      </c>
      <c r="Q433" s="654">
        <v>114</v>
      </c>
    </row>
    <row r="434" spans="1:17" ht="14.4" customHeight="1" x14ac:dyDescent="0.3">
      <c r="A434" s="649" t="s">
        <v>6522</v>
      </c>
      <c r="B434" s="650" t="s">
        <v>6023</v>
      </c>
      <c r="C434" s="650" t="s">
        <v>6294</v>
      </c>
      <c r="D434" s="650" t="s">
        <v>6305</v>
      </c>
      <c r="E434" s="650" t="s">
        <v>6306</v>
      </c>
      <c r="F434" s="653"/>
      <c r="G434" s="653"/>
      <c r="H434" s="653"/>
      <c r="I434" s="653"/>
      <c r="J434" s="653">
        <v>1</v>
      </c>
      <c r="K434" s="653">
        <v>163</v>
      </c>
      <c r="L434" s="653"/>
      <c r="M434" s="653">
        <v>163</v>
      </c>
      <c r="N434" s="653"/>
      <c r="O434" s="653"/>
      <c r="P434" s="666"/>
      <c r="Q434" s="654"/>
    </row>
    <row r="435" spans="1:17" ht="14.4" customHeight="1" x14ac:dyDescent="0.3">
      <c r="A435" s="649" t="s">
        <v>6522</v>
      </c>
      <c r="B435" s="650" t="s">
        <v>6023</v>
      </c>
      <c r="C435" s="650" t="s">
        <v>6294</v>
      </c>
      <c r="D435" s="650" t="s">
        <v>6315</v>
      </c>
      <c r="E435" s="650" t="s">
        <v>6316</v>
      </c>
      <c r="F435" s="653"/>
      <c r="G435" s="653"/>
      <c r="H435" s="653"/>
      <c r="I435" s="653"/>
      <c r="J435" s="653"/>
      <c r="K435" s="653"/>
      <c r="L435" s="653"/>
      <c r="M435" s="653"/>
      <c r="N435" s="653">
        <v>1</v>
      </c>
      <c r="O435" s="653">
        <v>0</v>
      </c>
      <c r="P435" s="666"/>
      <c r="Q435" s="654">
        <v>0</v>
      </c>
    </row>
    <row r="436" spans="1:17" ht="14.4" customHeight="1" x14ac:dyDescent="0.3">
      <c r="A436" s="649" t="s">
        <v>6522</v>
      </c>
      <c r="B436" s="650" t="s">
        <v>6023</v>
      </c>
      <c r="C436" s="650" t="s">
        <v>6294</v>
      </c>
      <c r="D436" s="650" t="s">
        <v>6333</v>
      </c>
      <c r="E436" s="650" t="s">
        <v>6334</v>
      </c>
      <c r="F436" s="653"/>
      <c r="G436" s="653"/>
      <c r="H436" s="653"/>
      <c r="I436" s="653"/>
      <c r="J436" s="653"/>
      <c r="K436" s="653"/>
      <c r="L436" s="653"/>
      <c r="M436" s="653"/>
      <c r="N436" s="653">
        <v>1</v>
      </c>
      <c r="O436" s="653">
        <v>645</v>
      </c>
      <c r="P436" s="666"/>
      <c r="Q436" s="654">
        <v>645</v>
      </c>
    </row>
    <row r="437" spans="1:17" ht="14.4" customHeight="1" thickBot="1" x14ac:dyDescent="0.35">
      <c r="A437" s="655" t="s">
        <v>6522</v>
      </c>
      <c r="B437" s="656" t="s">
        <v>6341</v>
      </c>
      <c r="C437" s="656" t="s">
        <v>6294</v>
      </c>
      <c r="D437" s="656" t="s">
        <v>6301</v>
      </c>
      <c r="E437" s="656" t="s">
        <v>6302</v>
      </c>
      <c r="F437" s="659">
        <v>1</v>
      </c>
      <c r="G437" s="659">
        <v>34</v>
      </c>
      <c r="H437" s="659">
        <v>1</v>
      </c>
      <c r="I437" s="659">
        <v>34</v>
      </c>
      <c r="J437" s="659"/>
      <c r="K437" s="659"/>
      <c r="L437" s="659"/>
      <c r="M437" s="659"/>
      <c r="N437" s="659">
        <v>1</v>
      </c>
      <c r="O437" s="659">
        <v>35</v>
      </c>
      <c r="P437" s="667">
        <v>1.0294117647058822</v>
      </c>
      <c r="Q437" s="660">
        <v>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462.23899999999998</v>
      </c>
      <c r="C5" s="114">
        <v>513.07399999999996</v>
      </c>
      <c r="D5" s="114">
        <v>586.50900000000001</v>
      </c>
      <c r="E5" s="131">
        <v>1.2688436068786928</v>
      </c>
      <c r="F5" s="132">
        <v>530</v>
      </c>
      <c r="G5" s="114">
        <v>563</v>
      </c>
      <c r="H5" s="114">
        <v>632</v>
      </c>
      <c r="I5" s="133">
        <v>1.1924528301886792</v>
      </c>
      <c r="J5" s="123"/>
      <c r="K5" s="123"/>
      <c r="L5" s="7">
        <f>D5-B5</f>
        <v>124.27000000000004</v>
      </c>
      <c r="M5" s="8">
        <f>H5-F5</f>
        <v>102</v>
      </c>
    </row>
    <row r="6" spans="1:13" ht="14.4" hidden="1" customHeight="1" outlineLevel="1" x14ac:dyDescent="0.3">
      <c r="A6" s="119" t="s">
        <v>170</v>
      </c>
      <c r="B6" s="122">
        <v>94.602000000000004</v>
      </c>
      <c r="C6" s="113">
        <v>79.885000000000005</v>
      </c>
      <c r="D6" s="113">
        <v>82.540999999999997</v>
      </c>
      <c r="E6" s="134">
        <v>0.87250798080378844</v>
      </c>
      <c r="F6" s="135">
        <v>112</v>
      </c>
      <c r="G6" s="113">
        <v>98</v>
      </c>
      <c r="H6" s="113">
        <v>106</v>
      </c>
      <c r="I6" s="136">
        <v>0.9464285714285714</v>
      </c>
      <c r="J6" s="123"/>
      <c r="K6" s="123"/>
      <c r="L6" s="5">
        <f t="shared" ref="L6:L11" si="0">D6-B6</f>
        <v>-12.061000000000007</v>
      </c>
      <c r="M6" s="6">
        <f t="shared" ref="M6:M13" si="1">H6-F6</f>
        <v>-6</v>
      </c>
    </row>
    <row r="7" spans="1:13" ht="14.4" hidden="1" customHeight="1" outlineLevel="1" x14ac:dyDescent="0.3">
      <c r="A7" s="119" t="s">
        <v>171</v>
      </c>
      <c r="B7" s="122">
        <v>209.374</v>
      </c>
      <c r="C7" s="113">
        <v>263.44799999999998</v>
      </c>
      <c r="D7" s="113">
        <v>293.93400000000003</v>
      </c>
      <c r="E7" s="134">
        <v>1.4038705856505584</v>
      </c>
      <c r="F7" s="135">
        <v>256</v>
      </c>
      <c r="G7" s="113">
        <v>307</v>
      </c>
      <c r="H7" s="113">
        <v>354</v>
      </c>
      <c r="I7" s="136">
        <v>1.3828125</v>
      </c>
      <c r="J7" s="123"/>
      <c r="K7" s="123"/>
      <c r="L7" s="5">
        <f t="shared" si="0"/>
        <v>84.560000000000031</v>
      </c>
      <c r="M7" s="6">
        <f t="shared" si="1"/>
        <v>98</v>
      </c>
    </row>
    <row r="8" spans="1:13" ht="14.4" hidden="1" customHeight="1" outlineLevel="1" x14ac:dyDescent="0.3">
      <c r="A8" s="119" t="s">
        <v>172</v>
      </c>
      <c r="B8" s="122">
        <v>22.163</v>
      </c>
      <c r="C8" s="113">
        <v>26.285</v>
      </c>
      <c r="D8" s="113">
        <v>62.99</v>
      </c>
      <c r="E8" s="134">
        <v>2.8421242611559809</v>
      </c>
      <c r="F8" s="135">
        <v>26</v>
      </c>
      <c r="G8" s="113">
        <v>29</v>
      </c>
      <c r="H8" s="113">
        <v>62</v>
      </c>
      <c r="I8" s="136">
        <v>2.3846153846153846</v>
      </c>
      <c r="J8" s="123"/>
      <c r="K8" s="123"/>
      <c r="L8" s="5">
        <f t="shared" si="0"/>
        <v>40.826999999999998</v>
      </c>
      <c r="M8" s="6">
        <f t="shared" si="1"/>
        <v>36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2.4020000000000001</v>
      </c>
      <c r="D9" s="113">
        <v>0</v>
      </c>
      <c r="E9" s="134" t="s">
        <v>582</v>
      </c>
      <c r="F9" s="135">
        <v>0</v>
      </c>
      <c r="G9" s="113">
        <v>2</v>
      </c>
      <c r="H9" s="113">
        <v>0</v>
      </c>
      <c r="I9" s="136" t="s">
        <v>582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77.457999999999998</v>
      </c>
      <c r="C10" s="113">
        <v>125.59</v>
      </c>
      <c r="D10" s="113">
        <v>132.887</v>
      </c>
      <c r="E10" s="134">
        <v>1.7156007126442718</v>
      </c>
      <c r="F10" s="135">
        <v>96</v>
      </c>
      <c r="G10" s="113">
        <v>144</v>
      </c>
      <c r="H10" s="113">
        <v>153</v>
      </c>
      <c r="I10" s="136">
        <v>1.59375</v>
      </c>
      <c r="J10" s="123"/>
      <c r="K10" s="123"/>
      <c r="L10" s="5">
        <f t="shared" si="0"/>
        <v>55.429000000000002</v>
      </c>
      <c r="M10" s="6">
        <f t="shared" si="1"/>
        <v>57</v>
      </c>
    </row>
    <row r="11" spans="1:13" ht="14.4" hidden="1" customHeight="1" outlineLevel="1" x14ac:dyDescent="0.3">
      <c r="A11" s="119" t="s">
        <v>175</v>
      </c>
      <c r="B11" s="122">
        <v>10.85</v>
      </c>
      <c r="C11" s="113">
        <v>23.18</v>
      </c>
      <c r="D11" s="113">
        <v>17.478999999999999</v>
      </c>
      <c r="E11" s="134">
        <v>1.6109677419354838</v>
      </c>
      <c r="F11" s="135">
        <v>9</v>
      </c>
      <c r="G11" s="113">
        <v>29</v>
      </c>
      <c r="H11" s="113">
        <v>19</v>
      </c>
      <c r="I11" s="136">
        <v>2.1111111111111112</v>
      </c>
      <c r="J11" s="123"/>
      <c r="K11" s="123"/>
      <c r="L11" s="5">
        <f t="shared" si="0"/>
        <v>6.6289999999999996</v>
      </c>
      <c r="M11" s="6">
        <f t="shared" si="1"/>
        <v>10</v>
      </c>
    </row>
    <row r="12" spans="1:13" ht="14.4" hidden="1" customHeight="1" outlineLevel="1" thickBot="1" x14ac:dyDescent="0.35">
      <c r="A12" s="244" t="s">
        <v>233</v>
      </c>
      <c r="B12" s="245">
        <v>0</v>
      </c>
      <c r="C12" s="246">
        <v>0</v>
      </c>
      <c r="D12" s="246">
        <v>10.317</v>
      </c>
      <c r="E12" s="247"/>
      <c r="F12" s="248">
        <v>0</v>
      </c>
      <c r="G12" s="246">
        <v>0</v>
      </c>
      <c r="H12" s="246">
        <v>12</v>
      </c>
      <c r="I12" s="249"/>
      <c r="J12" s="123"/>
      <c r="K12" s="123"/>
      <c r="L12" s="250">
        <f>D12-B12</f>
        <v>10.317</v>
      </c>
      <c r="M12" s="251">
        <f>H12-F12</f>
        <v>12</v>
      </c>
    </row>
    <row r="13" spans="1:13" ht="14.4" customHeight="1" collapsed="1" thickBot="1" x14ac:dyDescent="0.35">
      <c r="A13" s="120" t="s">
        <v>3</v>
      </c>
      <c r="B13" s="115">
        <f>SUM(B5:B12)</f>
        <v>876.68600000000004</v>
      </c>
      <c r="C13" s="116">
        <f>SUM(C5:C12)</f>
        <v>1033.864</v>
      </c>
      <c r="D13" s="116">
        <f>SUM(D5:D12)</f>
        <v>1186.6569999999999</v>
      </c>
      <c r="E13" s="137">
        <f>IF(OR(D13=0,B13=0),0,D13/B13)</f>
        <v>1.3535712900628045</v>
      </c>
      <c r="F13" s="138">
        <f>SUM(F5:F12)</f>
        <v>1029</v>
      </c>
      <c r="G13" s="116">
        <f>SUM(G5:G12)</f>
        <v>1172</v>
      </c>
      <c r="H13" s="116">
        <f>SUM(H5:H12)</f>
        <v>1338</v>
      </c>
      <c r="I13" s="139">
        <f>IF(OR(H13=0,F13=0),0,H13/F13)</f>
        <v>1.3002915451895043</v>
      </c>
      <c r="J13" s="123"/>
      <c r="K13" s="123"/>
      <c r="L13" s="129">
        <f>D13-B13</f>
        <v>309.97099999999989</v>
      </c>
      <c r="M13" s="140">
        <f t="shared" si="1"/>
        <v>309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462.23899999999998</v>
      </c>
      <c r="C18" s="114">
        <v>513.07399999999996</v>
      </c>
      <c r="D18" s="114">
        <v>586.50900000000001</v>
      </c>
      <c r="E18" s="131">
        <v>1.2688436068786928</v>
      </c>
      <c r="F18" s="121">
        <v>530</v>
      </c>
      <c r="G18" s="114">
        <v>563</v>
      </c>
      <c r="H18" s="114">
        <v>632</v>
      </c>
      <c r="I18" s="133">
        <v>1.1924528301886792</v>
      </c>
      <c r="J18" s="560">
        <f>0.97*0.976</f>
        <v>0.94672000000000001</v>
      </c>
      <c r="K18" s="561"/>
      <c r="L18" s="147">
        <f>D18-B18</f>
        <v>124.27000000000004</v>
      </c>
      <c r="M18" s="148">
        <f>H18-F18</f>
        <v>102</v>
      </c>
    </row>
    <row r="19" spans="1:13" ht="14.4" hidden="1" customHeight="1" outlineLevel="1" x14ac:dyDescent="0.3">
      <c r="A19" s="119" t="s">
        <v>170</v>
      </c>
      <c r="B19" s="122">
        <v>94.602000000000004</v>
      </c>
      <c r="C19" s="113">
        <v>79.885000000000005</v>
      </c>
      <c r="D19" s="113">
        <v>82.540999999999997</v>
      </c>
      <c r="E19" s="134">
        <v>0.87250798080378844</v>
      </c>
      <c r="F19" s="122">
        <v>112</v>
      </c>
      <c r="G19" s="113">
        <v>98</v>
      </c>
      <c r="H19" s="113">
        <v>106</v>
      </c>
      <c r="I19" s="136">
        <v>0.9464285714285714</v>
      </c>
      <c r="J19" s="560">
        <f>0.97*1.096</f>
        <v>1.0631200000000001</v>
      </c>
      <c r="K19" s="561"/>
      <c r="L19" s="149">
        <f t="shared" ref="L19:L26" si="2">D19-B19</f>
        <v>-12.061000000000007</v>
      </c>
      <c r="M19" s="150">
        <f t="shared" ref="M19:M26" si="3">H19-F19</f>
        <v>-6</v>
      </c>
    </row>
    <row r="20" spans="1:13" ht="14.4" hidden="1" customHeight="1" outlineLevel="1" x14ac:dyDescent="0.3">
      <c r="A20" s="119" t="s">
        <v>171</v>
      </c>
      <c r="B20" s="122">
        <v>209.374</v>
      </c>
      <c r="C20" s="113">
        <v>263.44799999999998</v>
      </c>
      <c r="D20" s="113">
        <v>293.93400000000003</v>
      </c>
      <c r="E20" s="134">
        <v>1.4038705856505584</v>
      </c>
      <c r="F20" s="122">
        <v>256</v>
      </c>
      <c r="G20" s="113">
        <v>307</v>
      </c>
      <c r="H20" s="113">
        <v>354</v>
      </c>
      <c r="I20" s="136">
        <v>1.3828125</v>
      </c>
      <c r="J20" s="560">
        <f>0.97*1.047</f>
        <v>1.01559</v>
      </c>
      <c r="K20" s="561"/>
      <c r="L20" s="149">
        <f t="shared" si="2"/>
        <v>84.560000000000031</v>
      </c>
      <c r="M20" s="150">
        <f t="shared" si="3"/>
        <v>98</v>
      </c>
    </row>
    <row r="21" spans="1:13" ht="14.4" hidden="1" customHeight="1" outlineLevel="1" x14ac:dyDescent="0.3">
      <c r="A21" s="119" t="s">
        <v>172</v>
      </c>
      <c r="B21" s="122">
        <v>22.163</v>
      </c>
      <c r="C21" s="113">
        <v>26.285</v>
      </c>
      <c r="D21" s="113">
        <v>62.99</v>
      </c>
      <c r="E21" s="134">
        <v>2.8421242611559809</v>
      </c>
      <c r="F21" s="122">
        <v>26</v>
      </c>
      <c r="G21" s="113">
        <v>29</v>
      </c>
      <c r="H21" s="113">
        <v>62</v>
      </c>
      <c r="I21" s="136">
        <v>2.3846153846153846</v>
      </c>
      <c r="J21" s="560">
        <f>0.97*1.091</f>
        <v>1.05827</v>
      </c>
      <c r="K21" s="561"/>
      <c r="L21" s="149">
        <f t="shared" si="2"/>
        <v>40.826999999999998</v>
      </c>
      <c r="M21" s="150">
        <f t="shared" si="3"/>
        <v>36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2.4020000000000001</v>
      </c>
      <c r="D22" s="113">
        <v>0</v>
      </c>
      <c r="E22" s="134" t="s">
        <v>582</v>
      </c>
      <c r="F22" s="122">
        <v>0</v>
      </c>
      <c r="G22" s="113">
        <v>2</v>
      </c>
      <c r="H22" s="113">
        <v>0</v>
      </c>
      <c r="I22" s="136" t="s">
        <v>582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77.457999999999998</v>
      </c>
      <c r="C23" s="113">
        <v>125.59</v>
      </c>
      <c r="D23" s="113">
        <v>132.887</v>
      </c>
      <c r="E23" s="134">
        <v>1.7156007126442718</v>
      </c>
      <c r="F23" s="122">
        <v>96</v>
      </c>
      <c r="G23" s="113">
        <v>144</v>
      </c>
      <c r="H23" s="113">
        <v>153</v>
      </c>
      <c r="I23" s="136">
        <v>1.59375</v>
      </c>
      <c r="J23" s="560">
        <f>0.97*1.096</f>
        <v>1.0631200000000001</v>
      </c>
      <c r="K23" s="561"/>
      <c r="L23" s="149">
        <f t="shared" si="2"/>
        <v>55.429000000000002</v>
      </c>
      <c r="M23" s="150">
        <f t="shared" si="3"/>
        <v>57</v>
      </c>
    </row>
    <row r="24" spans="1:13" ht="14.4" hidden="1" customHeight="1" outlineLevel="1" x14ac:dyDescent="0.3">
      <c r="A24" s="119" t="s">
        <v>175</v>
      </c>
      <c r="B24" s="122">
        <v>10.85</v>
      </c>
      <c r="C24" s="113">
        <v>23.18</v>
      </c>
      <c r="D24" s="113">
        <v>17.478999999999999</v>
      </c>
      <c r="E24" s="134">
        <v>1.6109677419354838</v>
      </c>
      <c r="F24" s="122">
        <v>9</v>
      </c>
      <c r="G24" s="113">
        <v>29</v>
      </c>
      <c r="H24" s="113">
        <v>19</v>
      </c>
      <c r="I24" s="136">
        <v>2.1111111111111112</v>
      </c>
      <c r="J24" s="560">
        <f>0.97*0.989</f>
        <v>0.95933000000000002</v>
      </c>
      <c r="K24" s="561"/>
      <c r="L24" s="149">
        <f t="shared" si="2"/>
        <v>6.6289999999999996</v>
      </c>
      <c r="M24" s="150">
        <f t="shared" si="3"/>
        <v>10</v>
      </c>
    </row>
    <row r="25" spans="1:13" ht="14.4" hidden="1" customHeight="1" outlineLevel="1" thickBot="1" x14ac:dyDescent="0.35">
      <c r="A25" s="244" t="s">
        <v>233</v>
      </c>
      <c r="B25" s="245">
        <v>0</v>
      </c>
      <c r="C25" s="246">
        <v>0</v>
      </c>
      <c r="D25" s="246">
        <v>10.317</v>
      </c>
      <c r="E25" s="247"/>
      <c r="F25" s="245">
        <v>0</v>
      </c>
      <c r="G25" s="246">
        <v>0</v>
      </c>
      <c r="H25" s="246">
        <v>12</v>
      </c>
      <c r="I25" s="249"/>
      <c r="J25" s="365"/>
      <c r="K25" s="366"/>
      <c r="L25" s="252">
        <f>D25-B25</f>
        <v>10.317</v>
      </c>
      <c r="M25" s="253">
        <f>H25-F25</f>
        <v>12</v>
      </c>
    </row>
    <row r="26" spans="1:13" ht="14.4" customHeight="1" collapsed="1" thickBot="1" x14ac:dyDescent="0.35">
      <c r="A26" s="151" t="s">
        <v>3</v>
      </c>
      <c r="B26" s="152">
        <f>SUM(B18:B25)</f>
        <v>876.68600000000004</v>
      </c>
      <c r="C26" s="153">
        <f>SUM(C18:C25)</f>
        <v>1033.864</v>
      </c>
      <c r="D26" s="153">
        <f>SUM(D18:D25)</f>
        <v>1186.6569999999999</v>
      </c>
      <c r="E26" s="154">
        <f>IF(OR(D26=0,B26=0),0,D26/B26)</f>
        <v>1.3535712900628045</v>
      </c>
      <c r="F26" s="152">
        <f>SUM(F18:F25)</f>
        <v>1029</v>
      </c>
      <c r="G26" s="153">
        <f>SUM(G18:G25)</f>
        <v>1172</v>
      </c>
      <c r="H26" s="153">
        <f>SUM(H18:H25)</f>
        <v>1338</v>
      </c>
      <c r="I26" s="155">
        <f>IF(OR(H26=0,F26=0),0,H26/F26)</f>
        <v>1.3002915451895043</v>
      </c>
      <c r="J26" s="123"/>
      <c r="K26" s="123"/>
      <c r="L26" s="145">
        <f t="shared" si="2"/>
        <v>309.97099999999989</v>
      </c>
      <c r="M26" s="156">
        <f t="shared" si="3"/>
        <v>309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582</v>
      </c>
      <c r="F31" s="132">
        <v>0</v>
      </c>
      <c r="G31" s="114">
        <v>0</v>
      </c>
      <c r="H31" s="114">
        <v>0</v>
      </c>
      <c r="I31" s="133" t="s">
        <v>582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582</v>
      </c>
      <c r="F32" s="135">
        <v>0</v>
      </c>
      <c r="G32" s="113">
        <v>0</v>
      </c>
      <c r="H32" s="113">
        <v>0</v>
      </c>
      <c r="I32" s="136" t="s">
        <v>582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582</v>
      </c>
      <c r="F33" s="135">
        <v>0</v>
      </c>
      <c r="G33" s="113">
        <v>0</v>
      </c>
      <c r="H33" s="113">
        <v>0</v>
      </c>
      <c r="I33" s="136" t="s">
        <v>582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582</v>
      </c>
      <c r="F34" s="135">
        <v>0</v>
      </c>
      <c r="G34" s="113">
        <v>0</v>
      </c>
      <c r="H34" s="113">
        <v>0</v>
      </c>
      <c r="I34" s="136" t="s">
        <v>582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582</v>
      </c>
      <c r="F35" s="135">
        <v>0</v>
      </c>
      <c r="G35" s="113">
        <v>0</v>
      </c>
      <c r="H35" s="113">
        <v>0</v>
      </c>
      <c r="I35" s="136" t="s">
        <v>582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582</v>
      </c>
      <c r="F36" s="135">
        <v>0</v>
      </c>
      <c r="G36" s="113">
        <v>0</v>
      </c>
      <c r="H36" s="113">
        <v>0</v>
      </c>
      <c r="I36" s="136" t="s">
        <v>582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582</v>
      </c>
      <c r="F37" s="135">
        <v>0</v>
      </c>
      <c r="G37" s="113">
        <v>0</v>
      </c>
      <c r="H37" s="113">
        <v>0</v>
      </c>
      <c r="I37" s="136" t="s">
        <v>582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1465.49</v>
      </c>
      <c r="C33" s="203">
        <v>1185</v>
      </c>
      <c r="D33" s="84">
        <f>IF(C33="","",C33-B33)</f>
        <v>-280.49</v>
      </c>
      <c r="E33" s="85">
        <f>IF(C33="","",C33/B33)</f>
        <v>0.80860326580188191</v>
      </c>
      <c r="F33" s="86">
        <v>185.23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3150.52</v>
      </c>
      <c r="C34" s="204">
        <v>2875</v>
      </c>
      <c r="D34" s="87">
        <f t="shared" ref="D34:D45" si="0">IF(C34="","",C34-B34)</f>
        <v>-275.52</v>
      </c>
      <c r="E34" s="88">
        <f t="shared" ref="E34:E45" si="1">IF(C34="","",C34/B34)</f>
        <v>0.9125477698919543</v>
      </c>
      <c r="F34" s="89">
        <v>691.73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5049.38</v>
      </c>
      <c r="C35" s="204">
        <v>4591</v>
      </c>
      <c r="D35" s="87">
        <f t="shared" si="0"/>
        <v>-458.38000000000011</v>
      </c>
      <c r="E35" s="88">
        <f t="shared" si="1"/>
        <v>0.9092205379670375</v>
      </c>
      <c r="F35" s="89">
        <v>1032.71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6850.58</v>
      </c>
      <c r="C36" s="204">
        <v>6262</v>
      </c>
      <c r="D36" s="87">
        <f t="shared" si="0"/>
        <v>-588.57999999999993</v>
      </c>
      <c r="E36" s="88">
        <f t="shared" si="1"/>
        <v>0.9140831871170032</v>
      </c>
      <c r="F36" s="89">
        <v>1461.42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8195.4599999999991</v>
      </c>
      <c r="C37" s="204">
        <v>7521</v>
      </c>
      <c r="D37" s="87">
        <f t="shared" si="0"/>
        <v>-674.45999999999913</v>
      </c>
      <c r="E37" s="88">
        <f t="shared" si="1"/>
        <v>0.91770321617090445</v>
      </c>
      <c r="F37" s="89">
        <v>1810.24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9849.44</v>
      </c>
      <c r="C38" s="204">
        <v>9147</v>
      </c>
      <c r="D38" s="87">
        <f t="shared" si="0"/>
        <v>-702.44000000000051</v>
      </c>
      <c r="E38" s="88">
        <f t="shared" si="1"/>
        <v>0.92868223980246589</v>
      </c>
      <c r="F38" s="89">
        <v>2261.4699999999998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6719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3" t="s">
        <v>6524</v>
      </c>
      <c r="B5" s="834"/>
      <c r="C5" s="835"/>
      <c r="D5" s="836"/>
      <c r="E5" s="837">
        <v>4</v>
      </c>
      <c r="F5" s="838">
        <v>2.4300000000000002</v>
      </c>
      <c r="G5" s="839">
        <v>5</v>
      </c>
      <c r="H5" s="840">
        <v>2</v>
      </c>
      <c r="I5" s="841">
        <v>1.21</v>
      </c>
      <c r="J5" s="842">
        <v>3.5</v>
      </c>
      <c r="K5" s="843">
        <v>0.61</v>
      </c>
      <c r="L5" s="840">
        <v>2</v>
      </c>
      <c r="M5" s="840">
        <v>22</v>
      </c>
      <c r="N5" s="844">
        <v>7.44</v>
      </c>
      <c r="O5" s="840" t="s">
        <v>6525</v>
      </c>
      <c r="P5" s="845" t="s">
        <v>6526</v>
      </c>
      <c r="Q5" s="846">
        <f>H5-B5</f>
        <v>2</v>
      </c>
      <c r="R5" s="846">
        <f>I5-C5</f>
        <v>1.21</v>
      </c>
      <c r="S5" s="834">
        <f>IF(H5=0,"",H5*N5)</f>
        <v>14.88</v>
      </c>
      <c r="T5" s="834">
        <f>IF(H5=0,"",H5*J5)</f>
        <v>7</v>
      </c>
      <c r="U5" s="834">
        <f>IF(H5=0,"",T5-S5)</f>
        <v>-7.8800000000000008</v>
      </c>
      <c r="V5" s="847">
        <f>IF(H5=0,"",T5/S5)</f>
        <v>0.47043010752688169</v>
      </c>
      <c r="W5" s="848"/>
    </row>
    <row r="6" spans="1:23" ht="14.4" customHeight="1" x14ac:dyDescent="0.3">
      <c r="A6" s="864" t="s">
        <v>6527</v>
      </c>
      <c r="B6" s="849">
        <v>1</v>
      </c>
      <c r="C6" s="850">
        <v>0.73</v>
      </c>
      <c r="D6" s="818">
        <v>11</v>
      </c>
      <c r="E6" s="851">
        <v>5</v>
      </c>
      <c r="F6" s="852">
        <v>3.63</v>
      </c>
      <c r="G6" s="804">
        <v>4.5999999999999996</v>
      </c>
      <c r="H6" s="853">
        <v>2</v>
      </c>
      <c r="I6" s="854">
        <v>1.46</v>
      </c>
      <c r="J6" s="805">
        <v>9</v>
      </c>
      <c r="K6" s="855">
        <v>0.73</v>
      </c>
      <c r="L6" s="853">
        <v>3</v>
      </c>
      <c r="M6" s="853">
        <v>28</v>
      </c>
      <c r="N6" s="856">
        <v>9.44</v>
      </c>
      <c r="O6" s="853" t="s">
        <v>6525</v>
      </c>
      <c r="P6" s="857" t="s">
        <v>6528</v>
      </c>
      <c r="Q6" s="858">
        <f t="shared" ref="Q6:R69" si="0">H6-B6</f>
        <v>1</v>
      </c>
      <c r="R6" s="858">
        <f t="shared" si="0"/>
        <v>0.73</v>
      </c>
      <c r="S6" s="849">
        <f t="shared" ref="S6:S69" si="1">IF(H6=0,"",H6*N6)</f>
        <v>18.88</v>
      </c>
      <c r="T6" s="849">
        <f t="shared" ref="T6:T69" si="2">IF(H6=0,"",H6*J6)</f>
        <v>18</v>
      </c>
      <c r="U6" s="849">
        <f t="shared" ref="U6:U69" si="3">IF(H6=0,"",T6-S6)</f>
        <v>-0.87999999999999901</v>
      </c>
      <c r="V6" s="859">
        <f t="shared" ref="V6:V69" si="4">IF(H6=0,"",T6/S6)</f>
        <v>0.95338983050847459</v>
      </c>
      <c r="W6" s="806"/>
    </row>
    <row r="7" spans="1:23" ht="14.4" customHeight="1" x14ac:dyDescent="0.3">
      <c r="A7" s="864" t="s">
        <v>6529</v>
      </c>
      <c r="B7" s="849"/>
      <c r="C7" s="850"/>
      <c r="D7" s="818"/>
      <c r="E7" s="851">
        <v>1</v>
      </c>
      <c r="F7" s="852">
        <v>0.56999999999999995</v>
      </c>
      <c r="G7" s="804">
        <v>2</v>
      </c>
      <c r="H7" s="853">
        <v>2</v>
      </c>
      <c r="I7" s="854">
        <v>1.49</v>
      </c>
      <c r="J7" s="805">
        <v>6.5</v>
      </c>
      <c r="K7" s="855">
        <v>0.97</v>
      </c>
      <c r="L7" s="853">
        <v>4</v>
      </c>
      <c r="M7" s="853">
        <v>35</v>
      </c>
      <c r="N7" s="856">
        <v>11.68</v>
      </c>
      <c r="O7" s="853" t="s">
        <v>6525</v>
      </c>
      <c r="P7" s="857" t="s">
        <v>6530</v>
      </c>
      <c r="Q7" s="858">
        <f t="shared" si="0"/>
        <v>2</v>
      </c>
      <c r="R7" s="858">
        <f t="shared" si="0"/>
        <v>1.49</v>
      </c>
      <c r="S7" s="849">
        <f t="shared" si="1"/>
        <v>23.36</v>
      </c>
      <c r="T7" s="849">
        <f t="shared" si="2"/>
        <v>13</v>
      </c>
      <c r="U7" s="849">
        <f t="shared" si="3"/>
        <v>-10.36</v>
      </c>
      <c r="V7" s="859">
        <f t="shared" si="4"/>
        <v>0.55650684931506855</v>
      </c>
      <c r="W7" s="806"/>
    </row>
    <row r="8" spans="1:23" ht="14.4" customHeight="1" x14ac:dyDescent="0.3">
      <c r="A8" s="865" t="s">
        <v>6531</v>
      </c>
      <c r="B8" s="813"/>
      <c r="C8" s="814"/>
      <c r="D8" s="815"/>
      <c r="E8" s="794">
        <v>1</v>
      </c>
      <c r="F8" s="795">
        <v>0.92</v>
      </c>
      <c r="G8" s="796">
        <v>5</v>
      </c>
      <c r="H8" s="797"/>
      <c r="I8" s="798"/>
      <c r="J8" s="799"/>
      <c r="K8" s="800">
        <v>0.92</v>
      </c>
      <c r="L8" s="797">
        <v>4</v>
      </c>
      <c r="M8" s="797">
        <v>32</v>
      </c>
      <c r="N8" s="801">
        <v>10.7</v>
      </c>
      <c r="O8" s="797" t="s">
        <v>6525</v>
      </c>
      <c r="P8" s="816" t="s">
        <v>6532</v>
      </c>
      <c r="Q8" s="802">
        <f t="shared" si="0"/>
        <v>0</v>
      </c>
      <c r="R8" s="802">
        <f t="shared" si="0"/>
        <v>0</v>
      </c>
      <c r="S8" s="813" t="str">
        <f t="shared" si="1"/>
        <v/>
      </c>
      <c r="T8" s="813" t="str">
        <f t="shared" si="2"/>
        <v/>
      </c>
      <c r="U8" s="813" t="str">
        <f t="shared" si="3"/>
        <v/>
      </c>
      <c r="V8" s="817" t="str">
        <f t="shared" si="4"/>
        <v/>
      </c>
      <c r="W8" s="803"/>
    </row>
    <row r="9" spans="1:23" ht="14.4" customHeight="1" x14ac:dyDescent="0.3">
      <c r="A9" s="865" t="s">
        <v>6533</v>
      </c>
      <c r="B9" s="813"/>
      <c r="C9" s="814"/>
      <c r="D9" s="815"/>
      <c r="E9" s="819"/>
      <c r="F9" s="798"/>
      <c r="G9" s="799"/>
      <c r="H9" s="794">
        <v>1</v>
      </c>
      <c r="I9" s="795">
        <v>0.95</v>
      </c>
      <c r="J9" s="796">
        <v>7</v>
      </c>
      <c r="K9" s="800">
        <v>0.95</v>
      </c>
      <c r="L9" s="797">
        <v>3</v>
      </c>
      <c r="M9" s="797">
        <v>27</v>
      </c>
      <c r="N9" s="801">
        <v>9.14</v>
      </c>
      <c r="O9" s="797" t="s">
        <v>6525</v>
      </c>
      <c r="P9" s="816" t="s">
        <v>6534</v>
      </c>
      <c r="Q9" s="802">
        <f t="shared" si="0"/>
        <v>1</v>
      </c>
      <c r="R9" s="802">
        <f t="shared" si="0"/>
        <v>0.95</v>
      </c>
      <c r="S9" s="813">
        <f t="shared" si="1"/>
        <v>9.14</v>
      </c>
      <c r="T9" s="813">
        <f t="shared" si="2"/>
        <v>7</v>
      </c>
      <c r="U9" s="813">
        <f t="shared" si="3"/>
        <v>-2.1400000000000006</v>
      </c>
      <c r="V9" s="817">
        <f t="shared" si="4"/>
        <v>0.76586433260393871</v>
      </c>
      <c r="W9" s="803"/>
    </row>
    <row r="10" spans="1:23" ht="14.4" customHeight="1" x14ac:dyDescent="0.3">
      <c r="A10" s="865" t="s">
        <v>6535</v>
      </c>
      <c r="B10" s="807">
        <v>1</v>
      </c>
      <c r="C10" s="808">
        <v>0.63</v>
      </c>
      <c r="D10" s="809">
        <v>4</v>
      </c>
      <c r="E10" s="819"/>
      <c r="F10" s="798"/>
      <c r="G10" s="799"/>
      <c r="H10" s="797"/>
      <c r="I10" s="798"/>
      <c r="J10" s="799"/>
      <c r="K10" s="800">
        <v>0.63</v>
      </c>
      <c r="L10" s="797">
        <v>2</v>
      </c>
      <c r="M10" s="797">
        <v>21</v>
      </c>
      <c r="N10" s="801">
        <v>7.01</v>
      </c>
      <c r="O10" s="797" t="s">
        <v>6525</v>
      </c>
      <c r="P10" s="816" t="s">
        <v>6536</v>
      </c>
      <c r="Q10" s="802">
        <f t="shared" si="0"/>
        <v>-1</v>
      </c>
      <c r="R10" s="802">
        <f t="shared" si="0"/>
        <v>-0.63</v>
      </c>
      <c r="S10" s="813" t="str">
        <f t="shared" si="1"/>
        <v/>
      </c>
      <c r="T10" s="813" t="str">
        <f t="shared" si="2"/>
        <v/>
      </c>
      <c r="U10" s="813" t="str">
        <f t="shared" si="3"/>
        <v/>
      </c>
      <c r="V10" s="817" t="str">
        <f t="shared" si="4"/>
        <v/>
      </c>
      <c r="W10" s="803"/>
    </row>
    <row r="11" spans="1:23" ht="14.4" customHeight="1" x14ac:dyDescent="0.3">
      <c r="A11" s="865" t="s">
        <v>6537</v>
      </c>
      <c r="B11" s="813"/>
      <c r="C11" s="814"/>
      <c r="D11" s="815"/>
      <c r="E11" s="819"/>
      <c r="F11" s="798"/>
      <c r="G11" s="799"/>
      <c r="H11" s="794">
        <v>1</v>
      </c>
      <c r="I11" s="795">
        <v>0.39</v>
      </c>
      <c r="J11" s="796">
        <v>3</v>
      </c>
      <c r="K11" s="800">
        <v>0.37</v>
      </c>
      <c r="L11" s="797">
        <v>1</v>
      </c>
      <c r="M11" s="797">
        <v>12</v>
      </c>
      <c r="N11" s="801">
        <v>3.96</v>
      </c>
      <c r="O11" s="797" t="s">
        <v>6525</v>
      </c>
      <c r="P11" s="816" t="s">
        <v>6538</v>
      </c>
      <c r="Q11" s="802">
        <f t="shared" si="0"/>
        <v>1</v>
      </c>
      <c r="R11" s="802">
        <f t="shared" si="0"/>
        <v>0.39</v>
      </c>
      <c r="S11" s="813">
        <f t="shared" si="1"/>
        <v>3.96</v>
      </c>
      <c r="T11" s="813">
        <f t="shared" si="2"/>
        <v>3</v>
      </c>
      <c r="U11" s="813">
        <f t="shared" si="3"/>
        <v>-0.96</v>
      </c>
      <c r="V11" s="817">
        <f t="shared" si="4"/>
        <v>0.75757575757575757</v>
      </c>
      <c r="W11" s="803"/>
    </row>
    <row r="12" spans="1:23" ht="14.4" customHeight="1" x14ac:dyDescent="0.3">
      <c r="A12" s="864" t="s">
        <v>6539</v>
      </c>
      <c r="B12" s="849"/>
      <c r="C12" s="850"/>
      <c r="D12" s="818"/>
      <c r="E12" s="860"/>
      <c r="F12" s="854"/>
      <c r="G12" s="805"/>
      <c r="H12" s="851">
        <v>1</v>
      </c>
      <c r="I12" s="852">
        <v>0.45</v>
      </c>
      <c r="J12" s="804">
        <v>2</v>
      </c>
      <c r="K12" s="855">
        <v>0.45</v>
      </c>
      <c r="L12" s="853">
        <v>2</v>
      </c>
      <c r="M12" s="853">
        <v>15</v>
      </c>
      <c r="N12" s="856">
        <v>4.87</v>
      </c>
      <c r="O12" s="853" t="s">
        <v>6525</v>
      </c>
      <c r="P12" s="857" t="s">
        <v>6540</v>
      </c>
      <c r="Q12" s="858">
        <f t="shared" si="0"/>
        <v>1</v>
      </c>
      <c r="R12" s="858">
        <f t="shared" si="0"/>
        <v>0.45</v>
      </c>
      <c r="S12" s="849">
        <f t="shared" si="1"/>
        <v>4.87</v>
      </c>
      <c r="T12" s="849">
        <f t="shared" si="2"/>
        <v>2</v>
      </c>
      <c r="U12" s="849">
        <f t="shared" si="3"/>
        <v>-2.87</v>
      </c>
      <c r="V12" s="859">
        <f t="shared" si="4"/>
        <v>0.41067761806981518</v>
      </c>
      <c r="W12" s="806"/>
    </row>
    <row r="13" spans="1:23" ht="14.4" customHeight="1" x14ac:dyDescent="0.3">
      <c r="A13" s="865" t="s">
        <v>6541</v>
      </c>
      <c r="B13" s="813">
        <v>1</v>
      </c>
      <c r="C13" s="814">
        <v>0.56999999999999995</v>
      </c>
      <c r="D13" s="815">
        <v>3</v>
      </c>
      <c r="E13" s="794">
        <v>5</v>
      </c>
      <c r="F13" s="795">
        <v>2.84</v>
      </c>
      <c r="G13" s="796">
        <v>3.6</v>
      </c>
      <c r="H13" s="797"/>
      <c r="I13" s="798"/>
      <c r="J13" s="799"/>
      <c r="K13" s="800">
        <v>0.56999999999999995</v>
      </c>
      <c r="L13" s="797">
        <v>2</v>
      </c>
      <c r="M13" s="797">
        <v>18</v>
      </c>
      <c r="N13" s="801">
        <v>5.97</v>
      </c>
      <c r="O13" s="797" t="s">
        <v>6525</v>
      </c>
      <c r="P13" s="816" t="s">
        <v>6542</v>
      </c>
      <c r="Q13" s="802">
        <f t="shared" si="0"/>
        <v>-1</v>
      </c>
      <c r="R13" s="802">
        <f t="shared" si="0"/>
        <v>-0.56999999999999995</v>
      </c>
      <c r="S13" s="813" t="str">
        <f t="shared" si="1"/>
        <v/>
      </c>
      <c r="T13" s="813" t="str">
        <f t="shared" si="2"/>
        <v/>
      </c>
      <c r="U13" s="813" t="str">
        <f t="shared" si="3"/>
        <v/>
      </c>
      <c r="V13" s="817" t="str">
        <f t="shared" si="4"/>
        <v/>
      </c>
      <c r="W13" s="803"/>
    </row>
    <row r="14" spans="1:23" ht="14.4" customHeight="1" x14ac:dyDescent="0.3">
      <c r="A14" s="864" t="s">
        <v>6543</v>
      </c>
      <c r="B14" s="849"/>
      <c r="C14" s="850"/>
      <c r="D14" s="818"/>
      <c r="E14" s="851">
        <v>4</v>
      </c>
      <c r="F14" s="852">
        <v>2.44</v>
      </c>
      <c r="G14" s="804">
        <v>4.3</v>
      </c>
      <c r="H14" s="853">
        <v>4</v>
      </c>
      <c r="I14" s="854">
        <v>2.44</v>
      </c>
      <c r="J14" s="805">
        <v>4.8</v>
      </c>
      <c r="K14" s="855">
        <v>0.61</v>
      </c>
      <c r="L14" s="853">
        <v>2</v>
      </c>
      <c r="M14" s="853">
        <v>21</v>
      </c>
      <c r="N14" s="856">
        <v>6.98</v>
      </c>
      <c r="O14" s="853" t="s">
        <v>6525</v>
      </c>
      <c r="P14" s="857" t="s">
        <v>6544</v>
      </c>
      <c r="Q14" s="858">
        <f t="shared" si="0"/>
        <v>4</v>
      </c>
      <c r="R14" s="858">
        <f t="shared" si="0"/>
        <v>2.44</v>
      </c>
      <c r="S14" s="849">
        <f t="shared" si="1"/>
        <v>27.92</v>
      </c>
      <c r="T14" s="849">
        <f t="shared" si="2"/>
        <v>19.2</v>
      </c>
      <c r="U14" s="849">
        <f t="shared" si="3"/>
        <v>-8.7200000000000024</v>
      </c>
      <c r="V14" s="859">
        <f t="shared" si="4"/>
        <v>0.68767908309455583</v>
      </c>
      <c r="W14" s="806"/>
    </row>
    <row r="15" spans="1:23" ht="14.4" customHeight="1" x14ac:dyDescent="0.3">
      <c r="A15" s="864" t="s">
        <v>6545</v>
      </c>
      <c r="B15" s="849"/>
      <c r="C15" s="850"/>
      <c r="D15" s="818"/>
      <c r="E15" s="851">
        <v>7</v>
      </c>
      <c r="F15" s="852">
        <v>5.51</v>
      </c>
      <c r="G15" s="804">
        <v>9.1</v>
      </c>
      <c r="H15" s="853">
        <v>4</v>
      </c>
      <c r="I15" s="854">
        <v>2.74</v>
      </c>
      <c r="J15" s="805">
        <v>6.3</v>
      </c>
      <c r="K15" s="855">
        <v>0.74</v>
      </c>
      <c r="L15" s="853">
        <v>3</v>
      </c>
      <c r="M15" s="853">
        <v>25</v>
      </c>
      <c r="N15" s="856">
        <v>8.24</v>
      </c>
      <c r="O15" s="853" t="s">
        <v>6525</v>
      </c>
      <c r="P15" s="857" t="s">
        <v>6546</v>
      </c>
      <c r="Q15" s="858">
        <f t="shared" si="0"/>
        <v>4</v>
      </c>
      <c r="R15" s="858">
        <f t="shared" si="0"/>
        <v>2.74</v>
      </c>
      <c r="S15" s="849">
        <f t="shared" si="1"/>
        <v>32.96</v>
      </c>
      <c r="T15" s="849">
        <f t="shared" si="2"/>
        <v>25.2</v>
      </c>
      <c r="U15" s="849">
        <f t="shared" si="3"/>
        <v>-7.7600000000000016</v>
      </c>
      <c r="V15" s="859">
        <f t="shared" si="4"/>
        <v>0.7645631067961165</v>
      </c>
      <c r="W15" s="806">
        <v>3.76</v>
      </c>
    </row>
    <row r="16" spans="1:23" ht="14.4" customHeight="1" x14ac:dyDescent="0.3">
      <c r="A16" s="865" t="s">
        <v>6547</v>
      </c>
      <c r="B16" s="813"/>
      <c r="C16" s="814"/>
      <c r="D16" s="815"/>
      <c r="E16" s="819">
        <v>1</v>
      </c>
      <c r="F16" s="798">
        <v>1.22</v>
      </c>
      <c r="G16" s="799">
        <v>3</v>
      </c>
      <c r="H16" s="794"/>
      <c r="I16" s="795"/>
      <c r="J16" s="796"/>
      <c r="K16" s="800">
        <v>1.03</v>
      </c>
      <c r="L16" s="797">
        <v>3</v>
      </c>
      <c r="M16" s="797">
        <v>25</v>
      </c>
      <c r="N16" s="801">
        <v>8.23</v>
      </c>
      <c r="O16" s="797" t="s">
        <v>6525</v>
      </c>
      <c r="P16" s="816" t="s">
        <v>6548</v>
      </c>
      <c r="Q16" s="802">
        <f t="shared" si="0"/>
        <v>0</v>
      </c>
      <c r="R16" s="802">
        <f t="shared" si="0"/>
        <v>0</v>
      </c>
      <c r="S16" s="813" t="str">
        <f t="shared" si="1"/>
        <v/>
      </c>
      <c r="T16" s="813" t="str">
        <f t="shared" si="2"/>
        <v/>
      </c>
      <c r="U16" s="813" t="str">
        <f t="shared" si="3"/>
        <v/>
      </c>
      <c r="V16" s="817" t="str">
        <f t="shared" si="4"/>
        <v/>
      </c>
      <c r="W16" s="803"/>
    </row>
    <row r="17" spans="1:23" ht="14.4" customHeight="1" x14ac:dyDescent="0.3">
      <c r="A17" s="864" t="s">
        <v>6549</v>
      </c>
      <c r="B17" s="849"/>
      <c r="C17" s="850"/>
      <c r="D17" s="818"/>
      <c r="E17" s="860"/>
      <c r="F17" s="854"/>
      <c r="G17" s="805"/>
      <c r="H17" s="851">
        <v>1</v>
      </c>
      <c r="I17" s="852">
        <v>1.42</v>
      </c>
      <c r="J17" s="810">
        <v>18</v>
      </c>
      <c r="K17" s="855">
        <v>1.42</v>
      </c>
      <c r="L17" s="853">
        <v>4</v>
      </c>
      <c r="M17" s="853">
        <v>33</v>
      </c>
      <c r="N17" s="856">
        <v>11.11</v>
      </c>
      <c r="O17" s="853" t="s">
        <v>6525</v>
      </c>
      <c r="P17" s="857" t="s">
        <v>6550</v>
      </c>
      <c r="Q17" s="858">
        <f t="shared" si="0"/>
        <v>1</v>
      </c>
      <c r="R17" s="858">
        <f t="shared" si="0"/>
        <v>1.42</v>
      </c>
      <c r="S17" s="849">
        <f t="shared" si="1"/>
        <v>11.11</v>
      </c>
      <c r="T17" s="849">
        <f t="shared" si="2"/>
        <v>18</v>
      </c>
      <c r="U17" s="849">
        <f t="shared" si="3"/>
        <v>6.8900000000000006</v>
      </c>
      <c r="V17" s="859">
        <f t="shared" si="4"/>
        <v>1.6201620162016201</v>
      </c>
      <c r="W17" s="806">
        <v>6.89</v>
      </c>
    </row>
    <row r="18" spans="1:23" ht="14.4" customHeight="1" x14ac:dyDescent="0.3">
      <c r="A18" s="864" t="s">
        <v>6551</v>
      </c>
      <c r="B18" s="849">
        <v>1</v>
      </c>
      <c r="C18" s="850">
        <v>3.07</v>
      </c>
      <c r="D18" s="818">
        <v>23</v>
      </c>
      <c r="E18" s="860"/>
      <c r="F18" s="854"/>
      <c r="G18" s="805"/>
      <c r="H18" s="851"/>
      <c r="I18" s="852"/>
      <c r="J18" s="804"/>
      <c r="K18" s="855">
        <v>2.7</v>
      </c>
      <c r="L18" s="853">
        <v>6</v>
      </c>
      <c r="M18" s="853">
        <v>51</v>
      </c>
      <c r="N18" s="856">
        <v>17.09</v>
      </c>
      <c r="O18" s="853" t="s">
        <v>6525</v>
      </c>
      <c r="P18" s="857" t="s">
        <v>6552</v>
      </c>
      <c r="Q18" s="858">
        <f t="shared" si="0"/>
        <v>-1</v>
      </c>
      <c r="R18" s="858">
        <f t="shared" si="0"/>
        <v>-3.07</v>
      </c>
      <c r="S18" s="849" t="str">
        <f t="shared" si="1"/>
        <v/>
      </c>
      <c r="T18" s="849" t="str">
        <f t="shared" si="2"/>
        <v/>
      </c>
      <c r="U18" s="849" t="str">
        <f t="shared" si="3"/>
        <v/>
      </c>
      <c r="V18" s="859" t="str">
        <f t="shared" si="4"/>
        <v/>
      </c>
      <c r="W18" s="806"/>
    </row>
    <row r="19" spans="1:23" ht="14.4" customHeight="1" x14ac:dyDescent="0.3">
      <c r="A19" s="865" t="s">
        <v>6553</v>
      </c>
      <c r="B19" s="813"/>
      <c r="C19" s="814"/>
      <c r="D19" s="815"/>
      <c r="E19" s="819"/>
      <c r="F19" s="798"/>
      <c r="G19" s="799"/>
      <c r="H19" s="794">
        <v>1</v>
      </c>
      <c r="I19" s="795">
        <v>0.84</v>
      </c>
      <c r="J19" s="796">
        <v>5</v>
      </c>
      <c r="K19" s="800">
        <v>0.84</v>
      </c>
      <c r="L19" s="797">
        <v>3</v>
      </c>
      <c r="M19" s="797">
        <v>30</v>
      </c>
      <c r="N19" s="801">
        <v>9.9600000000000009</v>
      </c>
      <c r="O19" s="797" t="s">
        <v>6525</v>
      </c>
      <c r="P19" s="816" t="s">
        <v>6554</v>
      </c>
      <c r="Q19" s="802">
        <f t="shared" si="0"/>
        <v>1</v>
      </c>
      <c r="R19" s="802">
        <f t="shared" si="0"/>
        <v>0.84</v>
      </c>
      <c r="S19" s="813">
        <f t="shared" si="1"/>
        <v>9.9600000000000009</v>
      </c>
      <c r="T19" s="813">
        <f t="shared" si="2"/>
        <v>5</v>
      </c>
      <c r="U19" s="813">
        <f t="shared" si="3"/>
        <v>-4.9600000000000009</v>
      </c>
      <c r="V19" s="817">
        <f t="shared" si="4"/>
        <v>0.50200803212851397</v>
      </c>
      <c r="W19" s="803"/>
    </row>
    <row r="20" spans="1:23" ht="14.4" customHeight="1" x14ac:dyDescent="0.3">
      <c r="A20" s="864" t="s">
        <v>6555</v>
      </c>
      <c r="B20" s="849"/>
      <c r="C20" s="850"/>
      <c r="D20" s="818"/>
      <c r="E20" s="860"/>
      <c r="F20" s="854"/>
      <c r="G20" s="805"/>
      <c r="H20" s="851">
        <v>1</v>
      </c>
      <c r="I20" s="852">
        <v>0.93</v>
      </c>
      <c r="J20" s="804">
        <v>9</v>
      </c>
      <c r="K20" s="855">
        <v>0.93</v>
      </c>
      <c r="L20" s="853">
        <v>4</v>
      </c>
      <c r="M20" s="853">
        <v>33</v>
      </c>
      <c r="N20" s="856">
        <v>11.01</v>
      </c>
      <c r="O20" s="853" t="s">
        <v>6525</v>
      </c>
      <c r="P20" s="857" t="s">
        <v>6556</v>
      </c>
      <c r="Q20" s="858">
        <f t="shared" si="0"/>
        <v>1</v>
      </c>
      <c r="R20" s="858">
        <f t="shared" si="0"/>
        <v>0.93</v>
      </c>
      <c r="S20" s="849">
        <f t="shared" si="1"/>
        <v>11.01</v>
      </c>
      <c r="T20" s="849">
        <f t="shared" si="2"/>
        <v>9</v>
      </c>
      <c r="U20" s="849">
        <f t="shared" si="3"/>
        <v>-2.0099999999999998</v>
      </c>
      <c r="V20" s="859">
        <f t="shared" si="4"/>
        <v>0.81743869209809261</v>
      </c>
      <c r="W20" s="806"/>
    </row>
    <row r="21" spans="1:23" ht="14.4" customHeight="1" x14ac:dyDescent="0.3">
      <c r="A21" s="864" t="s">
        <v>6557</v>
      </c>
      <c r="B21" s="849"/>
      <c r="C21" s="850"/>
      <c r="D21" s="818"/>
      <c r="E21" s="860"/>
      <c r="F21" s="854"/>
      <c r="G21" s="805"/>
      <c r="H21" s="851">
        <v>1</v>
      </c>
      <c r="I21" s="852">
        <v>1.05</v>
      </c>
      <c r="J21" s="804">
        <v>8</v>
      </c>
      <c r="K21" s="855">
        <v>1.05</v>
      </c>
      <c r="L21" s="853">
        <v>4</v>
      </c>
      <c r="M21" s="853">
        <v>34</v>
      </c>
      <c r="N21" s="856">
        <v>11.31</v>
      </c>
      <c r="O21" s="853" t="s">
        <v>6525</v>
      </c>
      <c r="P21" s="857" t="s">
        <v>6558</v>
      </c>
      <c r="Q21" s="858">
        <f t="shared" si="0"/>
        <v>1</v>
      </c>
      <c r="R21" s="858">
        <f t="shared" si="0"/>
        <v>1.05</v>
      </c>
      <c r="S21" s="849">
        <f t="shared" si="1"/>
        <v>11.31</v>
      </c>
      <c r="T21" s="849">
        <f t="shared" si="2"/>
        <v>8</v>
      </c>
      <c r="U21" s="849">
        <f t="shared" si="3"/>
        <v>-3.3100000000000005</v>
      </c>
      <c r="V21" s="859">
        <f t="shared" si="4"/>
        <v>0.70733863837312105</v>
      </c>
      <c r="W21" s="806"/>
    </row>
    <row r="22" spans="1:23" ht="14.4" customHeight="1" x14ac:dyDescent="0.3">
      <c r="A22" s="865" t="s">
        <v>6559</v>
      </c>
      <c r="B22" s="813"/>
      <c r="C22" s="814"/>
      <c r="D22" s="815"/>
      <c r="E22" s="819">
        <v>3</v>
      </c>
      <c r="F22" s="798">
        <v>1.33</v>
      </c>
      <c r="G22" s="799">
        <v>9.3000000000000007</v>
      </c>
      <c r="H22" s="794">
        <v>2</v>
      </c>
      <c r="I22" s="795">
        <v>1.33</v>
      </c>
      <c r="J22" s="796">
        <v>5</v>
      </c>
      <c r="K22" s="800">
        <v>0.66</v>
      </c>
      <c r="L22" s="797">
        <v>3</v>
      </c>
      <c r="M22" s="797">
        <v>23</v>
      </c>
      <c r="N22" s="801">
        <v>7.67</v>
      </c>
      <c r="O22" s="797" t="s">
        <v>6525</v>
      </c>
      <c r="P22" s="816" t="s">
        <v>6560</v>
      </c>
      <c r="Q22" s="802">
        <f t="shared" si="0"/>
        <v>2</v>
      </c>
      <c r="R22" s="802">
        <f t="shared" si="0"/>
        <v>1.33</v>
      </c>
      <c r="S22" s="813">
        <f t="shared" si="1"/>
        <v>15.34</v>
      </c>
      <c r="T22" s="813">
        <f t="shared" si="2"/>
        <v>10</v>
      </c>
      <c r="U22" s="813">
        <f t="shared" si="3"/>
        <v>-5.34</v>
      </c>
      <c r="V22" s="817">
        <f t="shared" si="4"/>
        <v>0.65189048239895697</v>
      </c>
      <c r="W22" s="803"/>
    </row>
    <row r="23" spans="1:23" ht="14.4" customHeight="1" x14ac:dyDescent="0.3">
      <c r="A23" s="864" t="s">
        <v>6561</v>
      </c>
      <c r="B23" s="849">
        <v>1</v>
      </c>
      <c r="C23" s="850">
        <v>0.53</v>
      </c>
      <c r="D23" s="818">
        <v>2</v>
      </c>
      <c r="E23" s="860">
        <v>4</v>
      </c>
      <c r="F23" s="854">
        <v>2.81</v>
      </c>
      <c r="G23" s="805">
        <v>6</v>
      </c>
      <c r="H23" s="851">
        <v>4</v>
      </c>
      <c r="I23" s="852">
        <v>3.46</v>
      </c>
      <c r="J23" s="804">
        <v>4.3</v>
      </c>
      <c r="K23" s="855">
        <v>0.76</v>
      </c>
      <c r="L23" s="853">
        <v>3</v>
      </c>
      <c r="M23" s="853">
        <v>26</v>
      </c>
      <c r="N23" s="856">
        <v>8.8000000000000007</v>
      </c>
      <c r="O23" s="853" t="s">
        <v>6525</v>
      </c>
      <c r="P23" s="857" t="s">
        <v>6562</v>
      </c>
      <c r="Q23" s="858">
        <f t="shared" si="0"/>
        <v>3</v>
      </c>
      <c r="R23" s="858">
        <f t="shared" si="0"/>
        <v>2.9299999999999997</v>
      </c>
      <c r="S23" s="849">
        <f t="shared" si="1"/>
        <v>35.200000000000003</v>
      </c>
      <c r="T23" s="849">
        <f t="shared" si="2"/>
        <v>17.2</v>
      </c>
      <c r="U23" s="849">
        <f t="shared" si="3"/>
        <v>-18.000000000000004</v>
      </c>
      <c r="V23" s="859">
        <f t="shared" si="4"/>
        <v>0.48863636363636359</v>
      </c>
      <c r="W23" s="806"/>
    </row>
    <row r="24" spans="1:23" ht="14.4" customHeight="1" x14ac:dyDescent="0.3">
      <c r="A24" s="864" t="s">
        <v>6563</v>
      </c>
      <c r="B24" s="849"/>
      <c r="C24" s="850"/>
      <c r="D24" s="818"/>
      <c r="E24" s="860"/>
      <c r="F24" s="854"/>
      <c r="G24" s="805"/>
      <c r="H24" s="851">
        <v>3</v>
      </c>
      <c r="I24" s="852">
        <v>3.36</v>
      </c>
      <c r="J24" s="810">
        <v>20</v>
      </c>
      <c r="K24" s="855">
        <v>0.92</v>
      </c>
      <c r="L24" s="853">
        <v>4</v>
      </c>
      <c r="M24" s="853">
        <v>33</v>
      </c>
      <c r="N24" s="856">
        <v>11</v>
      </c>
      <c r="O24" s="853" t="s">
        <v>6525</v>
      </c>
      <c r="P24" s="857" t="s">
        <v>6564</v>
      </c>
      <c r="Q24" s="858">
        <f t="shared" si="0"/>
        <v>3</v>
      </c>
      <c r="R24" s="858">
        <f t="shared" si="0"/>
        <v>3.36</v>
      </c>
      <c r="S24" s="849">
        <f t="shared" si="1"/>
        <v>33</v>
      </c>
      <c r="T24" s="849">
        <f t="shared" si="2"/>
        <v>60</v>
      </c>
      <c r="U24" s="849">
        <f t="shared" si="3"/>
        <v>27</v>
      </c>
      <c r="V24" s="859">
        <f t="shared" si="4"/>
        <v>1.8181818181818181</v>
      </c>
      <c r="W24" s="806">
        <v>35</v>
      </c>
    </row>
    <row r="25" spans="1:23" ht="14.4" customHeight="1" x14ac:dyDescent="0.3">
      <c r="A25" s="865" t="s">
        <v>6565</v>
      </c>
      <c r="B25" s="813"/>
      <c r="C25" s="814"/>
      <c r="D25" s="815"/>
      <c r="E25" s="819">
        <v>3</v>
      </c>
      <c r="F25" s="798">
        <v>2.87</v>
      </c>
      <c r="G25" s="799">
        <v>8.3000000000000007</v>
      </c>
      <c r="H25" s="794">
        <v>2</v>
      </c>
      <c r="I25" s="795">
        <v>1.83</v>
      </c>
      <c r="J25" s="796">
        <v>8</v>
      </c>
      <c r="K25" s="800">
        <v>0.91</v>
      </c>
      <c r="L25" s="797">
        <v>3</v>
      </c>
      <c r="M25" s="797">
        <v>30</v>
      </c>
      <c r="N25" s="801">
        <v>9.93</v>
      </c>
      <c r="O25" s="797" t="s">
        <v>6525</v>
      </c>
      <c r="P25" s="816" t="s">
        <v>6566</v>
      </c>
      <c r="Q25" s="802">
        <f t="shared" si="0"/>
        <v>2</v>
      </c>
      <c r="R25" s="802">
        <f t="shared" si="0"/>
        <v>1.83</v>
      </c>
      <c r="S25" s="813">
        <f t="shared" si="1"/>
        <v>19.86</v>
      </c>
      <c r="T25" s="813">
        <f t="shared" si="2"/>
        <v>16</v>
      </c>
      <c r="U25" s="813">
        <f t="shared" si="3"/>
        <v>-3.8599999999999994</v>
      </c>
      <c r="V25" s="817">
        <f t="shared" si="4"/>
        <v>0.80563947633434041</v>
      </c>
      <c r="W25" s="803">
        <v>3.07</v>
      </c>
    </row>
    <row r="26" spans="1:23" ht="14.4" customHeight="1" x14ac:dyDescent="0.3">
      <c r="A26" s="864" t="s">
        <v>6567</v>
      </c>
      <c r="B26" s="849"/>
      <c r="C26" s="850"/>
      <c r="D26" s="818"/>
      <c r="E26" s="860"/>
      <c r="F26" s="854"/>
      <c r="G26" s="805"/>
      <c r="H26" s="851">
        <v>1</v>
      </c>
      <c r="I26" s="852">
        <v>1.25</v>
      </c>
      <c r="J26" s="804">
        <v>11</v>
      </c>
      <c r="K26" s="855">
        <v>1.25</v>
      </c>
      <c r="L26" s="853">
        <v>4</v>
      </c>
      <c r="M26" s="853">
        <v>39</v>
      </c>
      <c r="N26" s="856">
        <v>12.94</v>
      </c>
      <c r="O26" s="853" t="s">
        <v>6525</v>
      </c>
      <c r="P26" s="857" t="s">
        <v>6568</v>
      </c>
      <c r="Q26" s="858">
        <f t="shared" si="0"/>
        <v>1</v>
      </c>
      <c r="R26" s="858">
        <f t="shared" si="0"/>
        <v>1.25</v>
      </c>
      <c r="S26" s="849">
        <f t="shared" si="1"/>
        <v>12.94</v>
      </c>
      <c r="T26" s="849">
        <f t="shared" si="2"/>
        <v>11</v>
      </c>
      <c r="U26" s="849">
        <f t="shared" si="3"/>
        <v>-1.9399999999999995</v>
      </c>
      <c r="V26" s="859">
        <f t="shared" si="4"/>
        <v>0.85007727975270486</v>
      </c>
      <c r="W26" s="806"/>
    </row>
    <row r="27" spans="1:23" ht="14.4" customHeight="1" x14ac:dyDescent="0.3">
      <c r="A27" s="865" t="s">
        <v>6569</v>
      </c>
      <c r="B27" s="813"/>
      <c r="C27" s="814"/>
      <c r="D27" s="815"/>
      <c r="E27" s="819"/>
      <c r="F27" s="798"/>
      <c r="G27" s="799"/>
      <c r="H27" s="794">
        <v>1</v>
      </c>
      <c r="I27" s="795">
        <v>3.19</v>
      </c>
      <c r="J27" s="796">
        <v>10</v>
      </c>
      <c r="K27" s="800">
        <v>3.19</v>
      </c>
      <c r="L27" s="797">
        <v>5</v>
      </c>
      <c r="M27" s="797">
        <v>42</v>
      </c>
      <c r="N27" s="801">
        <v>14.02</v>
      </c>
      <c r="O27" s="797" t="s">
        <v>6525</v>
      </c>
      <c r="P27" s="816" t="s">
        <v>6570</v>
      </c>
      <c r="Q27" s="802">
        <f t="shared" si="0"/>
        <v>1</v>
      </c>
      <c r="R27" s="802">
        <f t="shared" si="0"/>
        <v>3.19</v>
      </c>
      <c r="S27" s="813">
        <f t="shared" si="1"/>
        <v>14.02</v>
      </c>
      <c r="T27" s="813">
        <f t="shared" si="2"/>
        <v>10</v>
      </c>
      <c r="U27" s="813">
        <f t="shared" si="3"/>
        <v>-4.0199999999999996</v>
      </c>
      <c r="V27" s="817">
        <f t="shared" si="4"/>
        <v>0.71326676176890158</v>
      </c>
      <c r="W27" s="803"/>
    </row>
    <row r="28" spans="1:23" ht="14.4" customHeight="1" x14ac:dyDescent="0.3">
      <c r="A28" s="865" t="s">
        <v>6571</v>
      </c>
      <c r="B28" s="813"/>
      <c r="C28" s="814"/>
      <c r="D28" s="815"/>
      <c r="E28" s="819">
        <v>1</v>
      </c>
      <c r="F28" s="798">
        <v>1.4</v>
      </c>
      <c r="G28" s="799">
        <v>14</v>
      </c>
      <c r="H28" s="794">
        <v>1</v>
      </c>
      <c r="I28" s="795">
        <v>1.4</v>
      </c>
      <c r="J28" s="811">
        <v>11</v>
      </c>
      <c r="K28" s="800">
        <v>1.4</v>
      </c>
      <c r="L28" s="797">
        <v>3</v>
      </c>
      <c r="M28" s="797">
        <v>28</v>
      </c>
      <c r="N28" s="801">
        <v>9.34</v>
      </c>
      <c r="O28" s="797" t="s">
        <v>6525</v>
      </c>
      <c r="P28" s="816" t="s">
        <v>6572</v>
      </c>
      <c r="Q28" s="802">
        <f t="shared" si="0"/>
        <v>1</v>
      </c>
      <c r="R28" s="802">
        <f t="shared" si="0"/>
        <v>1.4</v>
      </c>
      <c r="S28" s="813">
        <f t="shared" si="1"/>
        <v>9.34</v>
      </c>
      <c r="T28" s="813">
        <f t="shared" si="2"/>
        <v>11</v>
      </c>
      <c r="U28" s="813">
        <f t="shared" si="3"/>
        <v>1.6600000000000001</v>
      </c>
      <c r="V28" s="817">
        <f t="shared" si="4"/>
        <v>1.1777301927194861</v>
      </c>
      <c r="W28" s="803">
        <v>1.66</v>
      </c>
    </row>
    <row r="29" spans="1:23" ht="14.4" customHeight="1" x14ac:dyDescent="0.3">
      <c r="A29" s="865" t="s">
        <v>6573</v>
      </c>
      <c r="B29" s="813">
        <v>2</v>
      </c>
      <c r="C29" s="814">
        <v>0.96</v>
      </c>
      <c r="D29" s="815">
        <v>9</v>
      </c>
      <c r="E29" s="819">
        <v>23</v>
      </c>
      <c r="F29" s="798">
        <v>11.82</v>
      </c>
      <c r="G29" s="799">
        <v>5.7</v>
      </c>
      <c r="H29" s="794">
        <v>40</v>
      </c>
      <c r="I29" s="795">
        <v>20.38</v>
      </c>
      <c r="J29" s="796">
        <v>4.3</v>
      </c>
      <c r="K29" s="800">
        <v>0.48</v>
      </c>
      <c r="L29" s="797">
        <v>2</v>
      </c>
      <c r="M29" s="797">
        <v>18</v>
      </c>
      <c r="N29" s="801">
        <v>5.95</v>
      </c>
      <c r="O29" s="797" t="s">
        <v>6525</v>
      </c>
      <c r="P29" s="816" t="s">
        <v>6574</v>
      </c>
      <c r="Q29" s="802">
        <f t="shared" si="0"/>
        <v>38</v>
      </c>
      <c r="R29" s="802">
        <f t="shared" si="0"/>
        <v>19.419999999999998</v>
      </c>
      <c r="S29" s="813">
        <f t="shared" si="1"/>
        <v>238</v>
      </c>
      <c r="T29" s="813">
        <f t="shared" si="2"/>
        <v>172</v>
      </c>
      <c r="U29" s="813">
        <f t="shared" si="3"/>
        <v>-66</v>
      </c>
      <c r="V29" s="817">
        <f t="shared" si="4"/>
        <v>0.72268907563025209</v>
      </c>
      <c r="W29" s="803">
        <v>32.409999999999997</v>
      </c>
    </row>
    <row r="30" spans="1:23" ht="14.4" customHeight="1" x14ac:dyDescent="0.3">
      <c r="A30" s="864" t="s">
        <v>6575</v>
      </c>
      <c r="B30" s="849">
        <v>8</v>
      </c>
      <c r="C30" s="850">
        <v>4.97</v>
      </c>
      <c r="D30" s="818">
        <v>6.3</v>
      </c>
      <c r="E30" s="860">
        <v>34</v>
      </c>
      <c r="F30" s="854">
        <v>21.1</v>
      </c>
      <c r="G30" s="805">
        <v>6.3</v>
      </c>
      <c r="H30" s="851">
        <v>28</v>
      </c>
      <c r="I30" s="852">
        <v>17.89</v>
      </c>
      <c r="J30" s="804">
        <v>5.3</v>
      </c>
      <c r="K30" s="855">
        <v>0.62</v>
      </c>
      <c r="L30" s="853">
        <v>2</v>
      </c>
      <c r="M30" s="853">
        <v>22</v>
      </c>
      <c r="N30" s="856">
        <v>7.18</v>
      </c>
      <c r="O30" s="853" t="s">
        <v>6525</v>
      </c>
      <c r="P30" s="857" t="s">
        <v>6576</v>
      </c>
      <c r="Q30" s="858">
        <f t="shared" si="0"/>
        <v>20</v>
      </c>
      <c r="R30" s="858">
        <f t="shared" si="0"/>
        <v>12.920000000000002</v>
      </c>
      <c r="S30" s="849">
        <f t="shared" si="1"/>
        <v>201.04</v>
      </c>
      <c r="T30" s="849">
        <f t="shared" si="2"/>
        <v>148.4</v>
      </c>
      <c r="U30" s="849">
        <f t="shared" si="3"/>
        <v>-52.639999999999986</v>
      </c>
      <c r="V30" s="859">
        <f t="shared" si="4"/>
        <v>0.73816155988857945</v>
      </c>
      <c r="W30" s="806">
        <v>30.95</v>
      </c>
    </row>
    <row r="31" spans="1:23" ht="14.4" customHeight="1" x14ac:dyDescent="0.3">
      <c r="A31" s="864" t="s">
        <v>6577</v>
      </c>
      <c r="B31" s="849">
        <v>1</v>
      </c>
      <c r="C31" s="850">
        <v>2.15</v>
      </c>
      <c r="D31" s="818">
        <v>40</v>
      </c>
      <c r="E31" s="860">
        <v>49</v>
      </c>
      <c r="F31" s="854">
        <v>36.68</v>
      </c>
      <c r="G31" s="805">
        <v>6.3</v>
      </c>
      <c r="H31" s="851">
        <v>40</v>
      </c>
      <c r="I31" s="852">
        <v>26.98</v>
      </c>
      <c r="J31" s="804">
        <v>4.7</v>
      </c>
      <c r="K31" s="855">
        <v>0.81</v>
      </c>
      <c r="L31" s="853">
        <v>3</v>
      </c>
      <c r="M31" s="853">
        <v>30</v>
      </c>
      <c r="N31" s="856">
        <v>10.14</v>
      </c>
      <c r="O31" s="853" t="s">
        <v>6525</v>
      </c>
      <c r="P31" s="857" t="s">
        <v>6578</v>
      </c>
      <c r="Q31" s="858">
        <f t="shared" si="0"/>
        <v>39</v>
      </c>
      <c r="R31" s="858">
        <f t="shared" si="0"/>
        <v>24.830000000000002</v>
      </c>
      <c r="S31" s="849">
        <f t="shared" si="1"/>
        <v>405.6</v>
      </c>
      <c r="T31" s="849">
        <f t="shared" si="2"/>
        <v>188</v>
      </c>
      <c r="U31" s="849">
        <f t="shared" si="3"/>
        <v>-217.60000000000002</v>
      </c>
      <c r="V31" s="859">
        <f t="shared" si="4"/>
        <v>0.46351084812623272</v>
      </c>
      <c r="W31" s="806">
        <v>24.72</v>
      </c>
    </row>
    <row r="32" spans="1:23" ht="14.4" customHeight="1" x14ac:dyDescent="0.3">
      <c r="A32" s="865" t="s">
        <v>6579</v>
      </c>
      <c r="B32" s="813"/>
      <c r="C32" s="814"/>
      <c r="D32" s="815"/>
      <c r="E32" s="819"/>
      <c r="F32" s="798"/>
      <c r="G32" s="799"/>
      <c r="H32" s="794">
        <v>1</v>
      </c>
      <c r="I32" s="795">
        <v>0.56999999999999995</v>
      </c>
      <c r="J32" s="811">
        <v>4</v>
      </c>
      <c r="K32" s="800">
        <v>0.31</v>
      </c>
      <c r="L32" s="797">
        <v>1</v>
      </c>
      <c r="M32" s="797">
        <v>12</v>
      </c>
      <c r="N32" s="801">
        <v>3.97</v>
      </c>
      <c r="O32" s="797" t="s">
        <v>6525</v>
      </c>
      <c r="P32" s="816" t="s">
        <v>6580</v>
      </c>
      <c r="Q32" s="802">
        <f t="shared" si="0"/>
        <v>1</v>
      </c>
      <c r="R32" s="802">
        <f t="shared" si="0"/>
        <v>0.56999999999999995</v>
      </c>
      <c r="S32" s="813">
        <f t="shared" si="1"/>
        <v>3.97</v>
      </c>
      <c r="T32" s="813">
        <f t="shared" si="2"/>
        <v>4</v>
      </c>
      <c r="U32" s="813">
        <f t="shared" si="3"/>
        <v>2.9999999999999805E-2</v>
      </c>
      <c r="V32" s="817">
        <f t="shared" si="4"/>
        <v>1.0075566750629723</v>
      </c>
      <c r="W32" s="803">
        <v>0.03</v>
      </c>
    </row>
    <row r="33" spans="1:23" ht="14.4" customHeight="1" x14ac:dyDescent="0.3">
      <c r="A33" s="865" t="s">
        <v>6581</v>
      </c>
      <c r="B33" s="813"/>
      <c r="C33" s="814"/>
      <c r="D33" s="815"/>
      <c r="E33" s="819"/>
      <c r="F33" s="798"/>
      <c r="G33" s="799"/>
      <c r="H33" s="794">
        <v>2</v>
      </c>
      <c r="I33" s="795">
        <v>3.1</v>
      </c>
      <c r="J33" s="796">
        <v>6</v>
      </c>
      <c r="K33" s="800">
        <v>1.55</v>
      </c>
      <c r="L33" s="797">
        <v>3</v>
      </c>
      <c r="M33" s="797">
        <v>27</v>
      </c>
      <c r="N33" s="801">
        <v>9.14</v>
      </c>
      <c r="O33" s="797" t="s">
        <v>6525</v>
      </c>
      <c r="P33" s="816" t="s">
        <v>6582</v>
      </c>
      <c r="Q33" s="802">
        <f t="shared" si="0"/>
        <v>2</v>
      </c>
      <c r="R33" s="802">
        <f t="shared" si="0"/>
        <v>3.1</v>
      </c>
      <c r="S33" s="813">
        <f t="shared" si="1"/>
        <v>18.28</v>
      </c>
      <c r="T33" s="813">
        <f t="shared" si="2"/>
        <v>12</v>
      </c>
      <c r="U33" s="813">
        <f t="shared" si="3"/>
        <v>-6.2800000000000011</v>
      </c>
      <c r="V33" s="817">
        <f t="shared" si="4"/>
        <v>0.65645514223194745</v>
      </c>
      <c r="W33" s="803"/>
    </row>
    <row r="34" spans="1:23" ht="14.4" customHeight="1" x14ac:dyDescent="0.3">
      <c r="A34" s="864" t="s">
        <v>6583</v>
      </c>
      <c r="B34" s="849"/>
      <c r="C34" s="850"/>
      <c r="D34" s="818"/>
      <c r="E34" s="860">
        <v>3</v>
      </c>
      <c r="F34" s="854">
        <v>6.15</v>
      </c>
      <c r="G34" s="805">
        <v>14</v>
      </c>
      <c r="H34" s="851">
        <v>3</v>
      </c>
      <c r="I34" s="852">
        <v>6.15</v>
      </c>
      <c r="J34" s="810">
        <v>16.7</v>
      </c>
      <c r="K34" s="855">
        <v>2.0499999999999998</v>
      </c>
      <c r="L34" s="853">
        <v>4</v>
      </c>
      <c r="M34" s="853">
        <v>37</v>
      </c>
      <c r="N34" s="856">
        <v>12.2</v>
      </c>
      <c r="O34" s="853" t="s">
        <v>6525</v>
      </c>
      <c r="P34" s="857" t="s">
        <v>6584</v>
      </c>
      <c r="Q34" s="858">
        <f t="shared" si="0"/>
        <v>3</v>
      </c>
      <c r="R34" s="858">
        <f t="shared" si="0"/>
        <v>6.15</v>
      </c>
      <c r="S34" s="849">
        <f t="shared" si="1"/>
        <v>36.599999999999994</v>
      </c>
      <c r="T34" s="849">
        <f t="shared" si="2"/>
        <v>50.099999999999994</v>
      </c>
      <c r="U34" s="849">
        <f t="shared" si="3"/>
        <v>13.5</v>
      </c>
      <c r="V34" s="859">
        <f t="shared" si="4"/>
        <v>1.3688524590163935</v>
      </c>
      <c r="W34" s="806">
        <v>15.6</v>
      </c>
    </row>
    <row r="35" spans="1:23" ht="14.4" customHeight="1" x14ac:dyDescent="0.3">
      <c r="A35" s="864" t="s">
        <v>6585</v>
      </c>
      <c r="B35" s="849"/>
      <c r="C35" s="850"/>
      <c r="D35" s="818"/>
      <c r="E35" s="860"/>
      <c r="F35" s="854"/>
      <c r="G35" s="805"/>
      <c r="H35" s="851">
        <v>3</v>
      </c>
      <c r="I35" s="852">
        <v>9.91</v>
      </c>
      <c r="J35" s="804">
        <v>8</v>
      </c>
      <c r="K35" s="855">
        <v>3.3</v>
      </c>
      <c r="L35" s="853">
        <v>5</v>
      </c>
      <c r="M35" s="853">
        <v>49</v>
      </c>
      <c r="N35" s="856">
        <v>16.2</v>
      </c>
      <c r="O35" s="853" t="s">
        <v>6525</v>
      </c>
      <c r="P35" s="857" t="s">
        <v>6586</v>
      </c>
      <c r="Q35" s="858">
        <f t="shared" si="0"/>
        <v>3</v>
      </c>
      <c r="R35" s="858">
        <f t="shared" si="0"/>
        <v>9.91</v>
      </c>
      <c r="S35" s="849">
        <f t="shared" si="1"/>
        <v>48.599999999999994</v>
      </c>
      <c r="T35" s="849">
        <f t="shared" si="2"/>
        <v>24</v>
      </c>
      <c r="U35" s="849">
        <f t="shared" si="3"/>
        <v>-24.599999999999994</v>
      </c>
      <c r="V35" s="859">
        <f t="shared" si="4"/>
        <v>0.49382716049382724</v>
      </c>
      <c r="W35" s="806"/>
    </row>
    <row r="36" spans="1:23" ht="14.4" customHeight="1" x14ac:dyDescent="0.3">
      <c r="A36" s="865" t="s">
        <v>6587</v>
      </c>
      <c r="B36" s="813">
        <v>2</v>
      </c>
      <c r="C36" s="814">
        <v>1.07</v>
      </c>
      <c r="D36" s="815">
        <v>4.5</v>
      </c>
      <c r="E36" s="819">
        <v>18</v>
      </c>
      <c r="F36" s="798">
        <v>9.77</v>
      </c>
      <c r="G36" s="799">
        <v>4.5</v>
      </c>
      <c r="H36" s="794">
        <v>8</v>
      </c>
      <c r="I36" s="795">
        <v>4.3</v>
      </c>
      <c r="J36" s="796">
        <v>4.0999999999999996</v>
      </c>
      <c r="K36" s="800">
        <v>0.54</v>
      </c>
      <c r="L36" s="797">
        <v>2</v>
      </c>
      <c r="M36" s="797">
        <v>21</v>
      </c>
      <c r="N36" s="801">
        <v>6.96</v>
      </c>
      <c r="O36" s="797" t="s">
        <v>6525</v>
      </c>
      <c r="P36" s="816" t="s">
        <v>6588</v>
      </c>
      <c r="Q36" s="802">
        <f t="shared" si="0"/>
        <v>6</v>
      </c>
      <c r="R36" s="802">
        <f t="shared" si="0"/>
        <v>3.2299999999999995</v>
      </c>
      <c r="S36" s="813">
        <f t="shared" si="1"/>
        <v>55.68</v>
      </c>
      <c r="T36" s="813">
        <f t="shared" si="2"/>
        <v>32.799999999999997</v>
      </c>
      <c r="U36" s="813">
        <f t="shared" si="3"/>
        <v>-22.880000000000003</v>
      </c>
      <c r="V36" s="817">
        <f t="shared" si="4"/>
        <v>0.58908045977011492</v>
      </c>
      <c r="W36" s="803">
        <v>1.04</v>
      </c>
    </row>
    <row r="37" spans="1:23" ht="14.4" customHeight="1" x14ac:dyDescent="0.3">
      <c r="A37" s="864" t="s">
        <v>6589</v>
      </c>
      <c r="B37" s="849">
        <v>3</v>
      </c>
      <c r="C37" s="850">
        <v>2.0299999999999998</v>
      </c>
      <c r="D37" s="818">
        <v>7</v>
      </c>
      <c r="E37" s="860">
        <v>15</v>
      </c>
      <c r="F37" s="854">
        <v>9.9499999999999993</v>
      </c>
      <c r="G37" s="805">
        <v>8</v>
      </c>
      <c r="H37" s="851">
        <v>31</v>
      </c>
      <c r="I37" s="852">
        <v>20.010000000000002</v>
      </c>
      <c r="J37" s="804">
        <v>5.8</v>
      </c>
      <c r="K37" s="855">
        <v>0.68</v>
      </c>
      <c r="L37" s="853">
        <v>3</v>
      </c>
      <c r="M37" s="853">
        <v>26</v>
      </c>
      <c r="N37" s="856">
        <v>8.76</v>
      </c>
      <c r="O37" s="853" t="s">
        <v>6525</v>
      </c>
      <c r="P37" s="857" t="s">
        <v>6590</v>
      </c>
      <c r="Q37" s="858">
        <f t="shared" si="0"/>
        <v>28</v>
      </c>
      <c r="R37" s="858">
        <f t="shared" si="0"/>
        <v>17.98</v>
      </c>
      <c r="S37" s="849">
        <f t="shared" si="1"/>
        <v>271.56</v>
      </c>
      <c r="T37" s="849">
        <f t="shared" si="2"/>
        <v>179.79999999999998</v>
      </c>
      <c r="U37" s="849">
        <f t="shared" si="3"/>
        <v>-91.760000000000019</v>
      </c>
      <c r="V37" s="859">
        <f t="shared" si="4"/>
        <v>0.66210045662100447</v>
      </c>
      <c r="W37" s="806">
        <v>36.409999999999997</v>
      </c>
    </row>
    <row r="38" spans="1:23" ht="14.4" customHeight="1" x14ac:dyDescent="0.3">
      <c r="A38" s="864" t="s">
        <v>6591</v>
      </c>
      <c r="B38" s="849"/>
      <c r="C38" s="850"/>
      <c r="D38" s="818"/>
      <c r="E38" s="860">
        <v>11</v>
      </c>
      <c r="F38" s="854">
        <v>7.29</v>
      </c>
      <c r="G38" s="805">
        <v>5.3</v>
      </c>
      <c r="H38" s="851">
        <v>9</v>
      </c>
      <c r="I38" s="852">
        <v>6.23</v>
      </c>
      <c r="J38" s="804">
        <v>6.4</v>
      </c>
      <c r="K38" s="855">
        <v>0.76</v>
      </c>
      <c r="L38" s="853">
        <v>3</v>
      </c>
      <c r="M38" s="853">
        <v>31</v>
      </c>
      <c r="N38" s="856">
        <v>10.210000000000001</v>
      </c>
      <c r="O38" s="853" t="s">
        <v>6525</v>
      </c>
      <c r="P38" s="857" t="s">
        <v>6592</v>
      </c>
      <c r="Q38" s="858">
        <f t="shared" si="0"/>
        <v>9</v>
      </c>
      <c r="R38" s="858">
        <f t="shared" si="0"/>
        <v>6.23</v>
      </c>
      <c r="S38" s="849">
        <f t="shared" si="1"/>
        <v>91.890000000000015</v>
      </c>
      <c r="T38" s="849">
        <f t="shared" si="2"/>
        <v>57.6</v>
      </c>
      <c r="U38" s="849">
        <f t="shared" si="3"/>
        <v>-34.290000000000013</v>
      </c>
      <c r="V38" s="859">
        <f t="shared" si="4"/>
        <v>0.62683643486777663</v>
      </c>
      <c r="W38" s="806">
        <v>7.79</v>
      </c>
    </row>
    <row r="39" spans="1:23" ht="14.4" customHeight="1" x14ac:dyDescent="0.3">
      <c r="A39" s="865" t="s">
        <v>6593</v>
      </c>
      <c r="B39" s="813"/>
      <c r="C39" s="814"/>
      <c r="D39" s="815"/>
      <c r="E39" s="794"/>
      <c r="F39" s="795"/>
      <c r="G39" s="796"/>
      <c r="H39" s="797">
        <v>1</v>
      </c>
      <c r="I39" s="798">
        <v>0.52</v>
      </c>
      <c r="J39" s="799">
        <v>3</v>
      </c>
      <c r="K39" s="800">
        <v>0.52</v>
      </c>
      <c r="L39" s="797">
        <v>2</v>
      </c>
      <c r="M39" s="797">
        <v>20</v>
      </c>
      <c r="N39" s="801">
        <v>6.83</v>
      </c>
      <c r="O39" s="797" t="s">
        <v>6525</v>
      </c>
      <c r="P39" s="816" t="s">
        <v>6594</v>
      </c>
      <c r="Q39" s="802">
        <f t="shared" si="0"/>
        <v>1</v>
      </c>
      <c r="R39" s="802">
        <f t="shared" si="0"/>
        <v>0.52</v>
      </c>
      <c r="S39" s="813">
        <f t="shared" si="1"/>
        <v>6.83</v>
      </c>
      <c r="T39" s="813">
        <f t="shared" si="2"/>
        <v>3</v>
      </c>
      <c r="U39" s="813">
        <f t="shared" si="3"/>
        <v>-3.83</v>
      </c>
      <c r="V39" s="817">
        <f t="shared" si="4"/>
        <v>0.43923865300146414</v>
      </c>
      <c r="W39" s="803"/>
    </row>
    <row r="40" spans="1:23" ht="14.4" customHeight="1" x14ac:dyDescent="0.3">
      <c r="A40" s="864" t="s">
        <v>6595</v>
      </c>
      <c r="B40" s="849">
        <v>2</v>
      </c>
      <c r="C40" s="850">
        <v>1.25</v>
      </c>
      <c r="D40" s="818">
        <v>7.5</v>
      </c>
      <c r="E40" s="851">
        <v>2</v>
      </c>
      <c r="F40" s="852">
        <v>1.25</v>
      </c>
      <c r="G40" s="804">
        <v>12</v>
      </c>
      <c r="H40" s="853"/>
      <c r="I40" s="854"/>
      <c r="J40" s="805"/>
      <c r="K40" s="855">
        <v>0.63</v>
      </c>
      <c r="L40" s="853">
        <v>3</v>
      </c>
      <c r="M40" s="853">
        <v>25</v>
      </c>
      <c r="N40" s="856">
        <v>8.35</v>
      </c>
      <c r="O40" s="853" t="s">
        <v>6525</v>
      </c>
      <c r="P40" s="857" t="s">
        <v>6596</v>
      </c>
      <c r="Q40" s="858">
        <f t="shared" si="0"/>
        <v>-2</v>
      </c>
      <c r="R40" s="858">
        <f t="shared" si="0"/>
        <v>-1.25</v>
      </c>
      <c r="S40" s="849" t="str">
        <f t="shared" si="1"/>
        <v/>
      </c>
      <c r="T40" s="849" t="str">
        <f t="shared" si="2"/>
        <v/>
      </c>
      <c r="U40" s="849" t="str">
        <f t="shared" si="3"/>
        <v/>
      </c>
      <c r="V40" s="859" t="str">
        <f t="shared" si="4"/>
        <v/>
      </c>
      <c r="W40" s="806"/>
    </row>
    <row r="41" spans="1:23" ht="14.4" customHeight="1" x14ac:dyDescent="0.3">
      <c r="A41" s="864" t="s">
        <v>6597</v>
      </c>
      <c r="B41" s="849">
        <v>1</v>
      </c>
      <c r="C41" s="850">
        <v>1.86</v>
      </c>
      <c r="D41" s="818">
        <v>31</v>
      </c>
      <c r="E41" s="851">
        <v>2</v>
      </c>
      <c r="F41" s="852">
        <v>1.49</v>
      </c>
      <c r="G41" s="804">
        <v>3</v>
      </c>
      <c r="H41" s="853"/>
      <c r="I41" s="854"/>
      <c r="J41" s="805"/>
      <c r="K41" s="855">
        <v>0.98</v>
      </c>
      <c r="L41" s="853">
        <v>4</v>
      </c>
      <c r="M41" s="853">
        <v>34</v>
      </c>
      <c r="N41" s="856">
        <v>11.34</v>
      </c>
      <c r="O41" s="853" t="s">
        <v>6525</v>
      </c>
      <c r="P41" s="857" t="s">
        <v>6598</v>
      </c>
      <c r="Q41" s="858">
        <f t="shared" si="0"/>
        <v>-1</v>
      </c>
      <c r="R41" s="858">
        <f t="shared" si="0"/>
        <v>-1.86</v>
      </c>
      <c r="S41" s="849" t="str">
        <f t="shared" si="1"/>
        <v/>
      </c>
      <c r="T41" s="849" t="str">
        <f t="shared" si="2"/>
        <v/>
      </c>
      <c r="U41" s="849" t="str">
        <f t="shared" si="3"/>
        <v/>
      </c>
      <c r="V41" s="859" t="str">
        <f t="shared" si="4"/>
        <v/>
      </c>
      <c r="W41" s="806"/>
    </row>
    <row r="42" spans="1:23" ht="14.4" customHeight="1" x14ac:dyDescent="0.3">
      <c r="A42" s="865" t="s">
        <v>6599</v>
      </c>
      <c r="B42" s="813"/>
      <c r="C42" s="814"/>
      <c r="D42" s="815"/>
      <c r="E42" s="819"/>
      <c r="F42" s="798"/>
      <c r="G42" s="799"/>
      <c r="H42" s="794">
        <v>1</v>
      </c>
      <c r="I42" s="795">
        <v>5.04</v>
      </c>
      <c r="J42" s="811">
        <v>29</v>
      </c>
      <c r="K42" s="800">
        <v>5.25</v>
      </c>
      <c r="L42" s="797">
        <v>3</v>
      </c>
      <c r="M42" s="797">
        <v>31</v>
      </c>
      <c r="N42" s="801">
        <v>10.27</v>
      </c>
      <c r="O42" s="797" t="s">
        <v>6525</v>
      </c>
      <c r="P42" s="816" t="s">
        <v>6600</v>
      </c>
      <c r="Q42" s="802">
        <f t="shared" si="0"/>
        <v>1</v>
      </c>
      <c r="R42" s="802">
        <f t="shared" si="0"/>
        <v>5.04</v>
      </c>
      <c r="S42" s="813">
        <f t="shared" si="1"/>
        <v>10.27</v>
      </c>
      <c r="T42" s="813">
        <f t="shared" si="2"/>
        <v>29</v>
      </c>
      <c r="U42" s="813">
        <f t="shared" si="3"/>
        <v>18.73</v>
      </c>
      <c r="V42" s="817">
        <f t="shared" si="4"/>
        <v>2.8237585199610518</v>
      </c>
      <c r="W42" s="803">
        <v>18.73</v>
      </c>
    </row>
    <row r="43" spans="1:23" ht="14.4" customHeight="1" x14ac:dyDescent="0.3">
      <c r="A43" s="865" t="s">
        <v>6601</v>
      </c>
      <c r="B43" s="807">
        <v>1</v>
      </c>
      <c r="C43" s="808">
        <v>2.68</v>
      </c>
      <c r="D43" s="809">
        <v>27</v>
      </c>
      <c r="E43" s="819"/>
      <c r="F43" s="798"/>
      <c r="G43" s="799"/>
      <c r="H43" s="797"/>
      <c r="I43" s="798"/>
      <c r="J43" s="799"/>
      <c r="K43" s="800">
        <v>2.68</v>
      </c>
      <c r="L43" s="797">
        <v>4</v>
      </c>
      <c r="M43" s="797">
        <v>33</v>
      </c>
      <c r="N43" s="801">
        <v>11.16</v>
      </c>
      <c r="O43" s="797" t="s">
        <v>6525</v>
      </c>
      <c r="P43" s="816" t="s">
        <v>6602</v>
      </c>
      <c r="Q43" s="802">
        <f t="shared" si="0"/>
        <v>-1</v>
      </c>
      <c r="R43" s="802">
        <f t="shared" si="0"/>
        <v>-2.68</v>
      </c>
      <c r="S43" s="813" t="str">
        <f t="shared" si="1"/>
        <v/>
      </c>
      <c r="T43" s="813" t="str">
        <f t="shared" si="2"/>
        <v/>
      </c>
      <c r="U43" s="813" t="str">
        <f t="shared" si="3"/>
        <v/>
      </c>
      <c r="V43" s="817" t="str">
        <f t="shared" si="4"/>
        <v/>
      </c>
      <c r="W43" s="803"/>
    </row>
    <row r="44" spans="1:23" ht="14.4" customHeight="1" x14ac:dyDescent="0.3">
      <c r="A44" s="865" t="s">
        <v>6603</v>
      </c>
      <c r="B44" s="813"/>
      <c r="C44" s="814"/>
      <c r="D44" s="815"/>
      <c r="E44" s="819"/>
      <c r="F44" s="798"/>
      <c r="G44" s="799"/>
      <c r="H44" s="794">
        <v>1</v>
      </c>
      <c r="I44" s="795">
        <v>1.54</v>
      </c>
      <c r="J44" s="811">
        <v>19</v>
      </c>
      <c r="K44" s="800">
        <v>1.54</v>
      </c>
      <c r="L44" s="797">
        <v>3</v>
      </c>
      <c r="M44" s="797">
        <v>25</v>
      </c>
      <c r="N44" s="801">
        <v>8.41</v>
      </c>
      <c r="O44" s="797" t="s">
        <v>6525</v>
      </c>
      <c r="P44" s="816" t="s">
        <v>6604</v>
      </c>
      <c r="Q44" s="802">
        <f t="shared" si="0"/>
        <v>1</v>
      </c>
      <c r="R44" s="802">
        <f t="shared" si="0"/>
        <v>1.54</v>
      </c>
      <c r="S44" s="813">
        <f t="shared" si="1"/>
        <v>8.41</v>
      </c>
      <c r="T44" s="813">
        <f t="shared" si="2"/>
        <v>19</v>
      </c>
      <c r="U44" s="813">
        <f t="shared" si="3"/>
        <v>10.59</v>
      </c>
      <c r="V44" s="817">
        <f t="shared" si="4"/>
        <v>2.2592152199762188</v>
      </c>
      <c r="W44" s="803">
        <v>10.59</v>
      </c>
    </row>
    <row r="45" spans="1:23" ht="14.4" customHeight="1" x14ac:dyDescent="0.3">
      <c r="A45" s="865" t="s">
        <v>6605</v>
      </c>
      <c r="B45" s="813"/>
      <c r="C45" s="814"/>
      <c r="D45" s="815"/>
      <c r="E45" s="819">
        <v>4</v>
      </c>
      <c r="F45" s="798">
        <v>2.5499999999999998</v>
      </c>
      <c r="G45" s="799">
        <v>3.8</v>
      </c>
      <c r="H45" s="794">
        <v>4</v>
      </c>
      <c r="I45" s="795">
        <v>2.92</v>
      </c>
      <c r="J45" s="796">
        <v>6.5</v>
      </c>
      <c r="K45" s="800">
        <v>0.6</v>
      </c>
      <c r="L45" s="797">
        <v>2</v>
      </c>
      <c r="M45" s="797">
        <v>22</v>
      </c>
      <c r="N45" s="801">
        <v>7.3</v>
      </c>
      <c r="O45" s="797" t="s">
        <v>6525</v>
      </c>
      <c r="P45" s="816" t="s">
        <v>6606</v>
      </c>
      <c r="Q45" s="802">
        <f t="shared" si="0"/>
        <v>4</v>
      </c>
      <c r="R45" s="802">
        <f t="shared" si="0"/>
        <v>2.92</v>
      </c>
      <c r="S45" s="813">
        <f t="shared" si="1"/>
        <v>29.2</v>
      </c>
      <c r="T45" s="813">
        <f t="shared" si="2"/>
        <v>26</v>
      </c>
      <c r="U45" s="813">
        <f t="shared" si="3"/>
        <v>-3.1999999999999993</v>
      </c>
      <c r="V45" s="817">
        <f t="shared" si="4"/>
        <v>0.8904109589041096</v>
      </c>
      <c r="W45" s="803">
        <v>3.7</v>
      </c>
    </row>
    <row r="46" spans="1:23" ht="14.4" customHeight="1" x14ac:dyDescent="0.3">
      <c r="A46" s="864" t="s">
        <v>6607</v>
      </c>
      <c r="B46" s="849"/>
      <c r="C46" s="850"/>
      <c r="D46" s="818"/>
      <c r="E46" s="860">
        <v>3</v>
      </c>
      <c r="F46" s="854">
        <v>2.5299999999999998</v>
      </c>
      <c r="G46" s="805">
        <v>3.3</v>
      </c>
      <c r="H46" s="851">
        <v>8</v>
      </c>
      <c r="I46" s="852">
        <v>6.54</v>
      </c>
      <c r="J46" s="804">
        <v>7.9</v>
      </c>
      <c r="K46" s="855">
        <v>0.92</v>
      </c>
      <c r="L46" s="853">
        <v>3</v>
      </c>
      <c r="M46" s="853">
        <v>25</v>
      </c>
      <c r="N46" s="856">
        <v>8.48</v>
      </c>
      <c r="O46" s="853" t="s">
        <v>6525</v>
      </c>
      <c r="P46" s="857" t="s">
        <v>6608</v>
      </c>
      <c r="Q46" s="858">
        <f t="shared" si="0"/>
        <v>8</v>
      </c>
      <c r="R46" s="858">
        <f t="shared" si="0"/>
        <v>6.54</v>
      </c>
      <c r="S46" s="849">
        <f t="shared" si="1"/>
        <v>67.84</v>
      </c>
      <c r="T46" s="849">
        <f t="shared" si="2"/>
        <v>63.2</v>
      </c>
      <c r="U46" s="849">
        <f t="shared" si="3"/>
        <v>-4.6400000000000006</v>
      </c>
      <c r="V46" s="859">
        <f t="shared" si="4"/>
        <v>0.93160377358490565</v>
      </c>
      <c r="W46" s="806">
        <v>26.04</v>
      </c>
    </row>
    <row r="47" spans="1:23" ht="14.4" customHeight="1" x14ac:dyDescent="0.3">
      <c r="A47" s="864" t="s">
        <v>6609</v>
      </c>
      <c r="B47" s="849"/>
      <c r="C47" s="850"/>
      <c r="D47" s="818"/>
      <c r="E47" s="860">
        <v>4</v>
      </c>
      <c r="F47" s="854">
        <v>4.1399999999999997</v>
      </c>
      <c r="G47" s="805">
        <v>10.8</v>
      </c>
      <c r="H47" s="851">
        <v>8</v>
      </c>
      <c r="I47" s="852">
        <v>7.98</v>
      </c>
      <c r="J47" s="804">
        <v>6.4</v>
      </c>
      <c r="K47" s="855">
        <v>1.1100000000000001</v>
      </c>
      <c r="L47" s="853">
        <v>3</v>
      </c>
      <c r="M47" s="853">
        <v>31</v>
      </c>
      <c r="N47" s="856">
        <v>10.34</v>
      </c>
      <c r="O47" s="853" t="s">
        <v>6525</v>
      </c>
      <c r="P47" s="857" t="s">
        <v>6610</v>
      </c>
      <c r="Q47" s="858">
        <f t="shared" si="0"/>
        <v>8</v>
      </c>
      <c r="R47" s="858">
        <f t="shared" si="0"/>
        <v>7.98</v>
      </c>
      <c r="S47" s="849">
        <f t="shared" si="1"/>
        <v>82.72</v>
      </c>
      <c r="T47" s="849">
        <f t="shared" si="2"/>
        <v>51.2</v>
      </c>
      <c r="U47" s="849">
        <f t="shared" si="3"/>
        <v>-31.519999999999996</v>
      </c>
      <c r="V47" s="859">
        <f t="shared" si="4"/>
        <v>0.61895551257253389</v>
      </c>
      <c r="W47" s="806">
        <v>17.66</v>
      </c>
    </row>
    <row r="48" spans="1:23" ht="14.4" customHeight="1" x14ac:dyDescent="0.3">
      <c r="A48" s="865" t="s">
        <v>6611</v>
      </c>
      <c r="B48" s="813"/>
      <c r="C48" s="814"/>
      <c r="D48" s="815"/>
      <c r="E48" s="794">
        <v>2</v>
      </c>
      <c r="F48" s="795">
        <v>1.53</v>
      </c>
      <c r="G48" s="796">
        <v>11</v>
      </c>
      <c r="H48" s="797">
        <v>2</v>
      </c>
      <c r="I48" s="798">
        <v>1.1599999999999999</v>
      </c>
      <c r="J48" s="799">
        <v>3</v>
      </c>
      <c r="K48" s="800">
        <v>0.77</v>
      </c>
      <c r="L48" s="797">
        <v>4</v>
      </c>
      <c r="M48" s="797">
        <v>33</v>
      </c>
      <c r="N48" s="801">
        <v>11.09</v>
      </c>
      <c r="O48" s="797" t="s">
        <v>6525</v>
      </c>
      <c r="P48" s="816" t="s">
        <v>6612</v>
      </c>
      <c r="Q48" s="802">
        <f t="shared" si="0"/>
        <v>2</v>
      </c>
      <c r="R48" s="802">
        <f t="shared" si="0"/>
        <v>1.1599999999999999</v>
      </c>
      <c r="S48" s="813">
        <f t="shared" si="1"/>
        <v>22.18</v>
      </c>
      <c r="T48" s="813">
        <f t="shared" si="2"/>
        <v>6</v>
      </c>
      <c r="U48" s="813">
        <f t="shared" si="3"/>
        <v>-16.18</v>
      </c>
      <c r="V48" s="817">
        <f t="shared" si="4"/>
        <v>0.27051397655545539</v>
      </c>
      <c r="W48" s="803"/>
    </row>
    <row r="49" spans="1:23" ht="14.4" customHeight="1" x14ac:dyDescent="0.3">
      <c r="A49" s="864" t="s">
        <v>6613</v>
      </c>
      <c r="B49" s="849"/>
      <c r="C49" s="850"/>
      <c r="D49" s="818"/>
      <c r="E49" s="851">
        <v>4</v>
      </c>
      <c r="F49" s="852">
        <v>2.1800000000000002</v>
      </c>
      <c r="G49" s="804">
        <v>10.3</v>
      </c>
      <c r="H49" s="853">
        <v>3</v>
      </c>
      <c r="I49" s="854">
        <v>1.93</v>
      </c>
      <c r="J49" s="805">
        <v>3.3</v>
      </c>
      <c r="K49" s="855">
        <v>0.77</v>
      </c>
      <c r="L49" s="853">
        <v>4</v>
      </c>
      <c r="M49" s="853">
        <v>33</v>
      </c>
      <c r="N49" s="856">
        <v>11.09</v>
      </c>
      <c r="O49" s="853" t="s">
        <v>6525</v>
      </c>
      <c r="P49" s="857" t="s">
        <v>6614</v>
      </c>
      <c r="Q49" s="858">
        <f t="shared" si="0"/>
        <v>3</v>
      </c>
      <c r="R49" s="858">
        <f t="shared" si="0"/>
        <v>1.93</v>
      </c>
      <c r="S49" s="849">
        <f t="shared" si="1"/>
        <v>33.269999999999996</v>
      </c>
      <c r="T49" s="849">
        <f t="shared" si="2"/>
        <v>9.8999999999999986</v>
      </c>
      <c r="U49" s="849">
        <f t="shared" si="3"/>
        <v>-23.369999999999997</v>
      </c>
      <c r="V49" s="859">
        <f t="shared" si="4"/>
        <v>0.29756537421100088</v>
      </c>
      <c r="W49" s="806"/>
    </row>
    <row r="50" spans="1:23" ht="14.4" customHeight="1" x14ac:dyDescent="0.3">
      <c r="A50" s="864" t="s">
        <v>6615</v>
      </c>
      <c r="B50" s="849"/>
      <c r="C50" s="850"/>
      <c r="D50" s="818"/>
      <c r="E50" s="851">
        <v>2</v>
      </c>
      <c r="F50" s="852">
        <v>1.46</v>
      </c>
      <c r="G50" s="804">
        <v>3.5</v>
      </c>
      <c r="H50" s="853">
        <v>1</v>
      </c>
      <c r="I50" s="854">
        <v>0.97</v>
      </c>
      <c r="J50" s="805">
        <v>4</v>
      </c>
      <c r="K50" s="855">
        <v>0.94</v>
      </c>
      <c r="L50" s="853">
        <v>4</v>
      </c>
      <c r="M50" s="853">
        <v>39</v>
      </c>
      <c r="N50" s="856">
        <v>13.08</v>
      </c>
      <c r="O50" s="853" t="s">
        <v>6525</v>
      </c>
      <c r="P50" s="857" t="s">
        <v>6616</v>
      </c>
      <c r="Q50" s="858">
        <f t="shared" si="0"/>
        <v>1</v>
      </c>
      <c r="R50" s="858">
        <f t="shared" si="0"/>
        <v>0.97</v>
      </c>
      <c r="S50" s="849">
        <f t="shared" si="1"/>
        <v>13.08</v>
      </c>
      <c r="T50" s="849">
        <f t="shared" si="2"/>
        <v>4</v>
      </c>
      <c r="U50" s="849">
        <f t="shared" si="3"/>
        <v>-9.08</v>
      </c>
      <c r="V50" s="859">
        <f t="shared" si="4"/>
        <v>0.3058103975535168</v>
      </c>
      <c r="W50" s="806"/>
    </row>
    <row r="51" spans="1:23" ht="14.4" customHeight="1" x14ac:dyDescent="0.3">
      <c r="A51" s="865" t="s">
        <v>6617</v>
      </c>
      <c r="B51" s="813">
        <v>1</v>
      </c>
      <c r="C51" s="814">
        <v>0.59</v>
      </c>
      <c r="D51" s="815">
        <v>5</v>
      </c>
      <c r="E51" s="794">
        <v>7</v>
      </c>
      <c r="F51" s="795">
        <v>3.32</v>
      </c>
      <c r="G51" s="796">
        <v>6.6</v>
      </c>
      <c r="H51" s="797">
        <v>4</v>
      </c>
      <c r="I51" s="798">
        <v>1.68</v>
      </c>
      <c r="J51" s="799">
        <v>3.3</v>
      </c>
      <c r="K51" s="800">
        <v>0.47</v>
      </c>
      <c r="L51" s="797">
        <v>2</v>
      </c>
      <c r="M51" s="797">
        <v>18</v>
      </c>
      <c r="N51" s="801">
        <v>5.98</v>
      </c>
      <c r="O51" s="797" t="s">
        <v>6525</v>
      </c>
      <c r="P51" s="816" t="s">
        <v>6618</v>
      </c>
      <c r="Q51" s="802">
        <f t="shared" si="0"/>
        <v>3</v>
      </c>
      <c r="R51" s="802">
        <f t="shared" si="0"/>
        <v>1.0899999999999999</v>
      </c>
      <c r="S51" s="813">
        <f t="shared" si="1"/>
        <v>23.92</v>
      </c>
      <c r="T51" s="813">
        <f t="shared" si="2"/>
        <v>13.2</v>
      </c>
      <c r="U51" s="813">
        <f t="shared" si="3"/>
        <v>-10.720000000000002</v>
      </c>
      <c r="V51" s="817">
        <f t="shared" si="4"/>
        <v>0.55183946488294311</v>
      </c>
      <c r="W51" s="803">
        <v>0.02</v>
      </c>
    </row>
    <row r="52" spans="1:23" ht="14.4" customHeight="1" x14ac:dyDescent="0.3">
      <c r="A52" s="864" t="s">
        <v>6619</v>
      </c>
      <c r="B52" s="849">
        <v>1</v>
      </c>
      <c r="C52" s="850">
        <v>0.59</v>
      </c>
      <c r="D52" s="818">
        <v>8</v>
      </c>
      <c r="E52" s="851">
        <v>8</v>
      </c>
      <c r="F52" s="852">
        <v>4.76</v>
      </c>
      <c r="G52" s="804">
        <v>9.4</v>
      </c>
      <c r="H52" s="853">
        <v>7</v>
      </c>
      <c r="I52" s="854">
        <v>4.13</v>
      </c>
      <c r="J52" s="805">
        <v>5.7</v>
      </c>
      <c r="K52" s="855">
        <v>0.59</v>
      </c>
      <c r="L52" s="853">
        <v>2</v>
      </c>
      <c r="M52" s="853">
        <v>22</v>
      </c>
      <c r="N52" s="856">
        <v>7.34</v>
      </c>
      <c r="O52" s="853" t="s">
        <v>6525</v>
      </c>
      <c r="P52" s="857" t="s">
        <v>6620</v>
      </c>
      <c r="Q52" s="858">
        <f t="shared" si="0"/>
        <v>6</v>
      </c>
      <c r="R52" s="858">
        <f t="shared" si="0"/>
        <v>3.54</v>
      </c>
      <c r="S52" s="849">
        <f t="shared" si="1"/>
        <v>51.379999999999995</v>
      </c>
      <c r="T52" s="849">
        <f t="shared" si="2"/>
        <v>39.9</v>
      </c>
      <c r="U52" s="849">
        <f t="shared" si="3"/>
        <v>-11.479999999999997</v>
      </c>
      <c r="V52" s="859">
        <f t="shared" si="4"/>
        <v>0.77656675749318804</v>
      </c>
      <c r="W52" s="806">
        <v>7.99</v>
      </c>
    </row>
    <row r="53" spans="1:23" ht="14.4" customHeight="1" x14ac:dyDescent="0.3">
      <c r="A53" s="864" t="s">
        <v>6621</v>
      </c>
      <c r="B53" s="849"/>
      <c r="C53" s="850"/>
      <c r="D53" s="818"/>
      <c r="E53" s="851">
        <v>8</v>
      </c>
      <c r="F53" s="852">
        <v>4.78</v>
      </c>
      <c r="G53" s="804">
        <v>3.9</v>
      </c>
      <c r="H53" s="853">
        <v>7</v>
      </c>
      <c r="I53" s="854">
        <v>5.38</v>
      </c>
      <c r="J53" s="810">
        <v>10</v>
      </c>
      <c r="K53" s="855">
        <v>0.72</v>
      </c>
      <c r="L53" s="853">
        <v>3</v>
      </c>
      <c r="M53" s="853">
        <v>28</v>
      </c>
      <c r="N53" s="856">
        <v>9.49</v>
      </c>
      <c r="O53" s="853" t="s">
        <v>6525</v>
      </c>
      <c r="P53" s="857" t="s">
        <v>6622</v>
      </c>
      <c r="Q53" s="858">
        <f t="shared" si="0"/>
        <v>7</v>
      </c>
      <c r="R53" s="858">
        <f t="shared" si="0"/>
        <v>5.38</v>
      </c>
      <c r="S53" s="849">
        <f t="shared" si="1"/>
        <v>66.430000000000007</v>
      </c>
      <c r="T53" s="849">
        <f t="shared" si="2"/>
        <v>70</v>
      </c>
      <c r="U53" s="849">
        <f t="shared" si="3"/>
        <v>3.5699999999999932</v>
      </c>
      <c r="V53" s="859">
        <f t="shared" si="4"/>
        <v>1.0537407797681768</v>
      </c>
      <c r="W53" s="806">
        <v>29.02</v>
      </c>
    </row>
    <row r="54" spans="1:23" ht="14.4" customHeight="1" x14ac:dyDescent="0.3">
      <c r="A54" s="865" t="s">
        <v>6623</v>
      </c>
      <c r="B54" s="813"/>
      <c r="C54" s="814"/>
      <c r="D54" s="815"/>
      <c r="E54" s="794">
        <v>4</v>
      </c>
      <c r="F54" s="795">
        <v>1.78</v>
      </c>
      <c r="G54" s="796">
        <v>4</v>
      </c>
      <c r="H54" s="797"/>
      <c r="I54" s="798"/>
      <c r="J54" s="799"/>
      <c r="K54" s="800">
        <v>0.42</v>
      </c>
      <c r="L54" s="797">
        <v>2</v>
      </c>
      <c r="M54" s="797">
        <v>19</v>
      </c>
      <c r="N54" s="801">
        <v>6.19</v>
      </c>
      <c r="O54" s="797" t="s">
        <v>6525</v>
      </c>
      <c r="P54" s="816" t="s">
        <v>6624</v>
      </c>
      <c r="Q54" s="802">
        <f t="shared" si="0"/>
        <v>0</v>
      </c>
      <c r="R54" s="802">
        <f t="shared" si="0"/>
        <v>0</v>
      </c>
      <c r="S54" s="813" t="str">
        <f t="shared" si="1"/>
        <v/>
      </c>
      <c r="T54" s="813" t="str">
        <f t="shared" si="2"/>
        <v/>
      </c>
      <c r="U54" s="813" t="str">
        <f t="shared" si="3"/>
        <v/>
      </c>
      <c r="V54" s="817" t="str">
        <f t="shared" si="4"/>
        <v/>
      </c>
      <c r="W54" s="803"/>
    </row>
    <row r="55" spans="1:23" ht="14.4" customHeight="1" x14ac:dyDescent="0.3">
      <c r="A55" s="864" t="s">
        <v>6625</v>
      </c>
      <c r="B55" s="849"/>
      <c r="C55" s="850"/>
      <c r="D55" s="818"/>
      <c r="E55" s="851">
        <v>2</v>
      </c>
      <c r="F55" s="852">
        <v>1.48</v>
      </c>
      <c r="G55" s="804">
        <v>5</v>
      </c>
      <c r="H55" s="853"/>
      <c r="I55" s="854"/>
      <c r="J55" s="805"/>
      <c r="K55" s="855">
        <v>0.69</v>
      </c>
      <c r="L55" s="853">
        <v>3</v>
      </c>
      <c r="M55" s="853">
        <v>29</v>
      </c>
      <c r="N55" s="856">
        <v>9.5299999999999994</v>
      </c>
      <c r="O55" s="853" t="s">
        <v>6525</v>
      </c>
      <c r="P55" s="857" t="s">
        <v>6626</v>
      </c>
      <c r="Q55" s="858">
        <f t="shared" si="0"/>
        <v>0</v>
      </c>
      <c r="R55" s="858">
        <f t="shared" si="0"/>
        <v>0</v>
      </c>
      <c r="S55" s="849" t="str">
        <f t="shared" si="1"/>
        <v/>
      </c>
      <c r="T55" s="849" t="str">
        <f t="shared" si="2"/>
        <v/>
      </c>
      <c r="U55" s="849" t="str">
        <f t="shared" si="3"/>
        <v/>
      </c>
      <c r="V55" s="859" t="str">
        <f t="shared" si="4"/>
        <v/>
      </c>
      <c r="W55" s="806"/>
    </row>
    <row r="56" spans="1:23" ht="14.4" customHeight="1" x14ac:dyDescent="0.3">
      <c r="A56" s="865" t="s">
        <v>6627</v>
      </c>
      <c r="B56" s="813"/>
      <c r="C56" s="814"/>
      <c r="D56" s="815"/>
      <c r="E56" s="819">
        <v>1</v>
      </c>
      <c r="F56" s="798">
        <v>1.81</v>
      </c>
      <c r="G56" s="799">
        <v>3</v>
      </c>
      <c r="H56" s="794">
        <v>1</v>
      </c>
      <c r="I56" s="795">
        <v>0.59</v>
      </c>
      <c r="J56" s="796">
        <v>3</v>
      </c>
      <c r="K56" s="800">
        <v>0.59</v>
      </c>
      <c r="L56" s="797">
        <v>2</v>
      </c>
      <c r="M56" s="797">
        <v>20</v>
      </c>
      <c r="N56" s="801">
        <v>6.66</v>
      </c>
      <c r="O56" s="797" t="s">
        <v>6525</v>
      </c>
      <c r="P56" s="816" t="s">
        <v>6628</v>
      </c>
      <c r="Q56" s="802">
        <f t="shared" si="0"/>
        <v>1</v>
      </c>
      <c r="R56" s="802">
        <f t="shared" si="0"/>
        <v>0.59</v>
      </c>
      <c r="S56" s="813">
        <f t="shared" si="1"/>
        <v>6.66</v>
      </c>
      <c r="T56" s="813">
        <f t="shared" si="2"/>
        <v>3</v>
      </c>
      <c r="U56" s="813">
        <f t="shared" si="3"/>
        <v>-3.66</v>
      </c>
      <c r="V56" s="817">
        <f t="shared" si="4"/>
        <v>0.45045045045045046</v>
      </c>
      <c r="W56" s="803"/>
    </row>
    <row r="57" spans="1:23" ht="14.4" customHeight="1" x14ac:dyDescent="0.3">
      <c r="A57" s="864" t="s">
        <v>6629</v>
      </c>
      <c r="B57" s="849"/>
      <c r="C57" s="850"/>
      <c r="D57" s="818"/>
      <c r="E57" s="860"/>
      <c r="F57" s="854"/>
      <c r="G57" s="805"/>
      <c r="H57" s="851">
        <v>2</v>
      </c>
      <c r="I57" s="852">
        <v>1.18</v>
      </c>
      <c r="J57" s="804">
        <v>3</v>
      </c>
      <c r="K57" s="855">
        <v>0.59</v>
      </c>
      <c r="L57" s="853">
        <v>2</v>
      </c>
      <c r="M57" s="853">
        <v>20</v>
      </c>
      <c r="N57" s="856">
        <v>6.66</v>
      </c>
      <c r="O57" s="853" t="s">
        <v>6525</v>
      </c>
      <c r="P57" s="857" t="s">
        <v>6630</v>
      </c>
      <c r="Q57" s="858">
        <f t="shared" si="0"/>
        <v>2</v>
      </c>
      <c r="R57" s="858">
        <f t="shared" si="0"/>
        <v>1.18</v>
      </c>
      <c r="S57" s="849">
        <f t="shared" si="1"/>
        <v>13.32</v>
      </c>
      <c r="T57" s="849">
        <f t="shared" si="2"/>
        <v>6</v>
      </c>
      <c r="U57" s="849">
        <f t="shared" si="3"/>
        <v>-7.32</v>
      </c>
      <c r="V57" s="859">
        <f t="shared" si="4"/>
        <v>0.45045045045045046</v>
      </c>
      <c r="W57" s="806"/>
    </row>
    <row r="58" spans="1:23" ht="14.4" customHeight="1" x14ac:dyDescent="0.3">
      <c r="A58" s="865" t="s">
        <v>6631</v>
      </c>
      <c r="B58" s="813"/>
      <c r="C58" s="814"/>
      <c r="D58" s="815"/>
      <c r="E58" s="819">
        <v>1</v>
      </c>
      <c r="F58" s="798">
        <v>2.2400000000000002</v>
      </c>
      <c r="G58" s="799">
        <v>3</v>
      </c>
      <c r="H58" s="794"/>
      <c r="I58" s="795"/>
      <c r="J58" s="796"/>
      <c r="K58" s="800">
        <v>1.98</v>
      </c>
      <c r="L58" s="797">
        <v>3</v>
      </c>
      <c r="M58" s="797">
        <v>29</v>
      </c>
      <c r="N58" s="801">
        <v>9.83</v>
      </c>
      <c r="O58" s="797" t="s">
        <v>6525</v>
      </c>
      <c r="P58" s="816" t="s">
        <v>6632</v>
      </c>
      <c r="Q58" s="802">
        <f t="shared" si="0"/>
        <v>0</v>
      </c>
      <c r="R58" s="802">
        <f t="shared" si="0"/>
        <v>0</v>
      </c>
      <c r="S58" s="813" t="str">
        <f t="shared" si="1"/>
        <v/>
      </c>
      <c r="T58" s="813" t="str">
        <f t="shared" si="2"/>
        <v/>
      </c>
      <c r="U58" s="813" t="str">
        <f t="shared" si="3"/>
        <v/>
      </c>
      <c r="V58" s="817" t="str">
        <f t="shared" si="4"/>
        <v/>
      </c>
      <c r="W58" s="803"/>
    </row>
    <row r="59" spans="1:23" ht="14.4" customHeight="1" x14ac:dyDescent="0.3">
      <c r="A59" s="864" t="s">
        <v>6633</v>
      </c>
      <c r="B59" s="849"/>
      <c r="C59" s="850"/>
      <c r="D59" s="818"/>
      <c r="E59" s="860"/>
      <c r="F59" s="854"/>
      <c r="G59" s="805"/>
      <c r="H59" s="851">
        <v>1</v>
      </c>
      <c r="I59" s="852">
        <v>3.12</v>
      </c>
      <c r="J59" s="804">
        <v>6</v>
      </c>
      <c r="K59" s="855">
        <v>3.12</v>
      </c>
      <c r="L59" s="853">
        <v>5</v>
      </c>
      <c r="M59" s="853">
        <v>43</v>
      </c>
      <c r="N59" s="856">
        <v>14.24</v>
      </c>
      <c r="O59" s="853" t="s">
        <v>6525</v>
      </c>
      <c r="P59" s="857" t="s">
        <v>6634</v>
      </c>
      <c r="Q59" s="858">
        <f t="shared" si="0"/>
        <v>1</v>
      </c>
      <c r="R59" s="858">
        <f t="shared" si="0"/>
        <v>3.12</v>
      </c>
      <c r="S59" s="849">
        <f t="shared" si="1"/>
        <v>14.24</v>
      </c>
      <c r="T59" s="849">
        <f t="shared" si="2"/>
        <v>6</v>
      </c>
      <c r="U59" s="849">
        <f t="shared" si="3"/>
        <v>-8.24</v>
      </c>
      <c r="V59" s="859">
        <f t="shared" si="4"/>
        <v>0.42134831460674155</v>
      </c>
      <c r="W59" s="806"/>
    </row>
    <row r="60" spans="1:23" ht="14.4" customHeight="1" x14ac:dyDescent="0.3">
      <c r="A60" s="865" t="s">
        <v>6635</v>
      </c>
      <c r="B60" s="813">
        <v>1</v>
      </c>
      <c r="C60" s="814">
        <v>0.41</v>
      </c>
      <c r="D60" s="815">
        <v>2</v>
      </c>
      <c r="E60" s="819">
        <v>8</v>
      </c>
      <c r="F60" s="798">
        <v>3.1</v>
      </c>
      <c r="G60" s="799">
        <v>5.6</v>
      </c>
      <c r="H60" s="794">
        <v>4</v>
      </c>
      <c r="I60" s="795">
        <v>1.63</v>
      </c>
      <c r="J60" s="811">
        <v>5.5</v>
      </c>
      <c r="K60" s="800">
        <v>0.41</v>
      </c>
      <c r="L60" s="797">
        <v>2</v>
      </c>
      <c r="M60" s="797">
        <v>16</v>
      </c>
      <c r="N60" s="801">
        <v>5.49</v>
      </c>
      <c r="O60" s="797" t="s">
        <v>6525</v>
      </c>
      <c r="P60" s="816" t="s">
        <v>6636</v>
      </c>
      <c r="Q60" s="802">
        <f t="shared" si="0"/>
        <v>3</v>
      </c>
      <c r="R60" s="802">
        <f t="shared" si="0"/>
        <v>1.22</v>
      </c>
      <c r="S60" s="813">
        <f t="shared" si="1"/>
        <v>21.96</v>
      </c>
      <c r="T60" s="813">
        <f t="shared" si="2"/>
        <v>22</v>
      </c>
      <c r="U60" s="813">
        <f t="shared" si="3"/>
        <v>3.9999999999999147E-2</v>
      </c>
      <c r="V60" s="817">
        <f t="shared" si="4"/>
        <v>1.0018214936247722</v>
      </c>
      <c r="W60" s="803">
        <v>5.51</v>
      </c>
    </row>
    <row r="61" spans="1:23" ht="14.4" customHeight="1" x14ac:dyDescent="0.3">
      <c r="A61" s="864" t="s">
        <v>6637</v>
      </c>
      <c r="B61" s="849">
        <v>1</v>
      </c>
      <c r="C61" s="850">
        <v>0.7</v>
      </c>
      <c r="D61" s="818">
        <v>8</v>
      </c>
      <c r="E61" s="860">
        <v>2</v>
      </c>
      <c r="F61" s="854">
        <v>1.17</v>
      </c>
      <c r="G61" s="805">
        <v>8.5</v>
      </c>
      <c r="H61" s="851">
        <v>9</v>
      </c>
      <c r="I61" s="852">
        <v>4.8899999999999997</v>
      </c>
      <c r="J61" s="804">
        <v>5.4</v>
      </c>
      <c r="K61" s="855">
        <v>0.57999999999999996</v>
      </c>
      <c r="L61" s="853">
        <v>3</v>
      </c>
      <c r="M61" s="853">
        <v>23</v>
      </c>
      <c r="N61" s="856">
        <v>7.79</v>
      </c>
      <c r="O61" s="853" t="s">
        <v>6525</v>
      </c>
      <c r="P61" s="857" t="s">
        <v>6638</v>
      </c>
      <c r="Q61" s="858">
        <f t="shared" si="0"/>
        <v>8</v>
      </c>
      <c r="R61" s="858">
        <f t="shared" si="0"/>
        <v>4.1899999999999995</v>
      </c>
      <c r="S61" s="849">
        <f t="shared" si="1"/>
        <v>70.11</v>
      </c>
      <c r="T61" s="849">
        <f t="shared" si="2"/>
        <v>48.6</v>
      </c>
      <c r="U61" s="849">
        <f t="shared" si="3"/>
        <v>-21.509999999999998</v>
      </c>
      <c r="V61" s="859">
        <f t="shared" si="4"/>
        <v>0.69319640564826701</v>
      </c>
      <c r="W61" s="806">
        <v>3.21</v>
      </c>
    </row>
    <row r="62" spans="1:23" ht="14.4" customHeight="1" x14ac:dyDescent="0.3">
      <c r="A62" s="864" t="s">
        <v>6639</v>
      </c>
      <c r="B62" s="849"/>
      <c r="C62" s="850"/>
      <c r="D62" s="818"/>
      <c r="E62" s="860">
        <v>7</v>
      </c>
      <c r="F62" s="854">
        <v>6.13</v>
      </c>
      <c r="G62" s="805">
        <v>6.3</v>
      </c>
      <c r="H62" s="851">
        <v>8</v>
      </c>
      <c r="I62" s="852">
        <v>6.13</v>
      </c>
      <c r="J62" s="804">
        <v>4.5999999999999996</v>
      </c>
      <c r="K62" s="855">
        <v>0.88</v>
      </c>
      <c r="L62" s="853">
        <v>3</v>
      </c>
      <c r="M62" s="853">
        <v>31</v>
      </c>
      <c r="N62" s="856">
        <v>10.39</v>
      </c>
      <c r="O62" s="853" t="s">
        <v>6525</v>
      </c>
      <c r="P62" s="857" t="s">
        <v>6640</v>
      </c>
      <c r="Q62" s="858">
        <f t="shared" si="0"/>
        <v>8</v>
      </c>
      <c r="R62" s="858">
        <f t="shared" si="0"/>
        <v>6.13</v>
      </c>
      <c r="S62" s="849">
        <f t="shared" si="1"/>
        <v>83.12</v>
      </c>
      <c r="T62" s="849">
        <f t="shared" si="2"/>
        <v>36.799999999999997</v>
      </c>
      <c r="U62" s="849">
        <f t="shared" si="3"/>
        <v>-46.320000000000007</v>
      </c>
      <c r="V62" s="859">
        <f t="shared" si="4"/>
        <v>0.44273339749759377</v>
      </c>
      <c r="W62" s="806">
        <v>4.6100000000000003</v>
      </c>
    </row>
    <row r="63" spans="1:23" ht="14.4" customHeight="1" x14ac:dyDescent="0.3">
      <c r="A63" s="865" t="s">
        <v>6641</v>
      </c>
      <c r="B63" s="813"/>
      <c r="C63" s="814"/>
      <c r="D63" s="815"/>
      <c r="E63" s="794">
        <v>4</v>
      </c>
      <c r="F63" s="795">
        <v>1.51</v>
      </c>
      <c r="G63" s="796">
        <v>2.2999999999999998</v>
      </c>
      <c r="H63" s="797">
        <v>4</v>
      </c>
      <c r="I63" s="798">
        <v>1.51</v>
      </c>
      <c r="J63" s="799">
        <v>2.8</v>
      </c>
      <c r="K63" s="800">
        <v>0.38</v>
      </c>
      <c r="L63" s="797">
        <v>2</v>
      </c>
      <c r="M63" s="797">
        <v>14</v>
      </c>
      <c r="N63" s="801">
        <v>4.5599999999999996</v>
      </c>
      <c r="O63" s="797" t="s">
        <v>6525</v>
      </c>
      <c r="P63" s="816" t="s">
        <v>6642</v>
      </c>
      <c r="Q63" s="802">
        <f t="shared" si="0"/>
        <v>4</v>
      </c>
      <c r="R63" s="802">
        <f t="shared" si="0"/>
        <v>1.51</v>
      </c>
      <c r="S63" s="813">
        <f t="shared" si="1"/>
        <v>18.239999999999998</v>
      </c>
      <c r="T63" s="813">
        <f t="shared" si="2"/>
        <v>11.2</v>
      </c>
      <c r="U63" s="813">
        <f t="shared" si="3"/>
        <v>-7.0399999999999991</v>
      </c>
      <c r="V63" s="817">
        <f t="shared" si="4"/>
        <v>0.61403508771929827</v>
      </c>
      <c r="W63" s="803"/>
    </row>
    <row r="64" spans="1:23" ht="14.4" customHeight="1" x14ac:dyDescent="0.3">
      <c r="A64" s="864" t="s">
        <v>6643</v>
      </c>
      <c r="B64" s="849"/>
      <c r="C64" s="850"/>
      <c r="D64" s="818"/>
      <c r="E64" s="851">
        <v>8</v>
      </c>
      <c r="F64" s="852">
        <v>4.4000000000000004</v>
      </c>
      <c r="G64" s="804">
        <v>5.9</v>
      </c>
      <c r="H64" s="853">
        <v>1</v>
      </c>
      <c r="I64" s="854">
        <v>0.55000000000000004</v>
      </c>
      <c r="J64" s="810">
        <v>10</v>
      </c>
      <c r="K64" s="855">
        <v>0.55000000000000004</v>
      </c>
      <c r="L64" s="853">
        <v>2</v>
      </c>
      <c r="M64" s="853">
        <v>20</v>
      </c>
      <c r="N64" s="856">
        <v>6.71</v>
      </c>
      <c r="O64" s="853" t="s">
        <v>6525</v>
      </c>
      <c r="P64" s="857" t="s">
        <v>6644</v>
      </c>
      <c r="Q64" s="858">
        <f t="shared" si="0"/>
        <v>1</v>
      </c>
      <c r="R64" s="858">
        <f t="shared" si="0"/>
        <v>0.55000000000000004</v>
      </c>
      <c r="S64" s="849">
        <f t="shared" si="1"/>
        <v>6.71</v>
      </c>
      <c r="T64" s="849">
        <f t="shared" si="2"/>
        <v>10</v>
      </c>
      <c r="U64" s="849">
        <f t="shared" si="3"/>
        <v>3.29</v>
      </c>
      <c r="V64" s="859">
        <f t="shared" si="4"/>
        <v>1.4903129657228018</v>
      </c>
      <c r="W64" s="806">
        <v>3.29</v>
      </c>
    </row>
    <row r="65" spans="1:23" ht="14.4" customHeight="1" x14ac:dyDescent="0.3">
      <c r="A65" s="864" t="s">
        <v>6645</v>
      </c>
      <c r="B65" s="849"/>
      <c r="C65" s="850"/>
      <c r="D65" s="818"/>
      <c r="E65" s="851">
        <v>4</v>
      </c>
      <c r="F65" s="852">
        <v>2.58</v>
      </c>
      <c r="G65" s="804">
        <v>3.3</v>
      </c>
      <c r="H65" s="853">
        <v>8</v>
      </c>
      <c r="I65" s="854">
        <v>5.0199999999999996</v>
      </c>
      <c r="J65" s="805">
        <v>6.5</v>
      </c>
      <c r="K65" s="855">
        <v>0.7</v>
      </c>
      <c r="L65" s="853">
        <v>3</v>
      </c>
      <c r="M65" s="853">
        <v>25</v>
      </c>
      <c r="N65" s="856">
        <v>8.3800000000000008</v>
      </c>
      <c r="O65" s="853" t="s">
        <v>6525</v>
      </c>
      <c r="P65" s="857" t="s">
        <v>6646</v>
      </c>
      <c r="Q65" s="858">
        <f t="shared" si="0"/>
        <v>8</v>
      </c>
      <c r="R65" s="858">
        <f t="shared" si="0"/>
        <v>5.0199999999999996</v>
      </c>
      <c r="S65" s="849">
        <f t="shared" si="1"/>
        <v>67.040000000000006</v>
      </c>
      <c r="T65" s="849">
        <f t="shared" si="2"/>
        <v>52</v>
      </c>
      <c r="U65" s="849">
        <f t="shared" si="3"/>
        <v>-15.040000000000006</v>
      </c>
      <c r="V65" s="859">
        <f t="shared" si="4"/>
        <v>0.7756563245823388</v>
      </c>
      <c r="W65" s="806">
        <v>16.239999999999998</v>
      </c>
    </row>
    <row r="66" spans="1:23" ht="14.4" customHeight="1" x14ac:dyDescent="0.3">
      <c r="A66" s="865" t="s">
        <v>6647</v>
      </c>
      <c r="B66" s="813"/>
      <c r="C66" s="814"/>
      <c r="D66" s="815"/>
      <c r="E66" s="819"/>
      <c r="F66" s="798"/>
      <c r="G66" s="799"/>
      <c r="H66" s="794">
        <v>1</v>
      </c>
      <c r="I66" s="795">
        <v>0.93</v>
      </c>
      <c r="J66" s="811">
        <v>19</v>
      </c>
      <c r="K66" s="800">
        <v>0.93</v>
      </c>
      <c r="L66" s="797">
        <v>2</v>
      </c>
      <c r="M66" s="797">
        <v>19</v>
      </c>
      <c r="N66" s="801">
        <v>6.34</v>
      </c>
      <c r="O66" s="797" t="s">
        <v>6525</v>
      </c>
      <c r="P66" s="816" t="s">
        <v>6648</v>
      </c>
      <c r="Q66" s="802">
        <f t="shared" si="0"/>
        <v>1</v>
      </c>
      <c r="R66" s="802">
        <f t="shared" si="0"/>
        <v>0.93</v>
      </c>
      <c r="S66" s="813">
        <f t="shared" si="1"/>
        <v>6.34</v>
      </c>
      <c r="T66" s="813">
        <f t="shared" si="2"/>
        <v>19</v>
      </c>
      <c r="U66" s="813">
        <f t="shared" si="3"/>
        <v>12.66</v>
      </c>
      <c r="V66" s="817">
        <f t="shared" si="4"/>
        <v>2.9968454258675079</v>
      </c>
      <c r="W66" s="803">
        <v>12.66</v>
      </c>
    </row>
    <row r="67" spans="1:23" ht="14.4" customHeight="1" x14ac:dyDescent="0.3">
      <c r="A67" s="865" t="s">
        <v>6649</v>
      </c>
      <c r="B67" s="813"/>
      <c r="C67" s="814"/>
      <c r="D67" s="815"/>
      <c r="E67" s="794">
        <v>7</v>
      </c>
      <c r="F67" s="795">
        <v>5.01</v>
      </c>
      <c r="G67" s="796">
        <v>12.9</v>
      </c>
      <c r="H67" s="797">
        <v>4</v>
      </c>
      <c r="I67" s="798">
        <v>1.71</v>
      </c>
      <c r="J67" s="811">
        <v>5.5</v>
      </c>
      <c r="K67" s="800">
        <v>0.43</v>
      </c>
      <c r="L67" s="797">
        <v>2</v>
      </c>
      <c r="M67" s="797">
        <v>16</v>
      </c>
      <c r="N67" s="801">
        <v>5.2</v>
      </c>
      <c r="O67" s="797" t="s">
        <v>6525</v>
      </c>
      <c r="P67" s="816" t="s">
        <v>6650</v>
      </c>
      <c r="Q67" s="802">
        <f t="shared" si="0"/>
        <v>4</v>
      </c>
      <c r="R67" s="802">
        <f t="shared" si="0"/>
        <v>1.71</v>
      </c>
      <c r="S67" s="813">
        <f t="shared" si="1"/>
        <v>20.8</v>
      </c>
      <c r="T67" s="813">
        <f t="shared" si="2"/>
        <v>22</v>
      </c>
      <c r="U67" s="813">
        <f t="shared" si="3"/>
        <v>1.1999999999999993</v>
      </c>
      <c r="V67" s="817">
        <f t="shared" si="4"/>
        <v>1.0576923076923077</v>
      </c>
      <c r="W67" s="803">
        <v>8.8000000000000007</v>
      </c>
    </row>
    <row r="68" spans="1:23" ht="14.4" customHeight="1" x14ac:dyDescent="0.3">
      <c r="A68" s="864" t="s">
        <v>6651</v>
      </c>
      <c r="B68" s="849">
        <v>2</v>
      </c>
      <c r="C68" s="850">
        <v>1.08</v>
      </c>
      <c r="D68" s="818">
        <v>8.5</v>
      </c>
      <c r="E68" s="851">
        <v>8</v>
      </c>
      <c r="F68" s="852">
        <v>4.51</v>
      </c>
      <c r="G68" s="804">
        <v>6.5</v>
      </c>
      <c r="H68" s="853">
        <v>7</v>
      </c>
      <c r="I68" s="854">
        <v>3.79</v>
      </c>
      <c r="J68" s="805">
        <v>4</v>
      </c>
      <c r="K68" s="855">
        <v>0.54</v>
      </c>
      <c r="L68" s="853">
        <v>2</v>
      </c>
      <c r="M68" s="853">
        <v>20</v>
      </c>
      <c r="N68" s="856">
        <v>6.57</v>
      </c>
      <c r="O68" s="853" t="s">
        <v>6525</v>
      </c>
      <c r="P68" s="857" t="s">
        <v>6652</v>
      </c>
      <c r="Q68" s="858">
        <f t="shared" si="0"/>
        <v>5</v>
      </c>
      <c r="R68" s="858">
        <f t="shared" si="0"/>
        <v>2.71</v>
      </c>
      <c r="S68" s="849">
        <f t="shared" si="1"/>
        <v>45.99</v>
      </c>
      <c r="T68" s="849">
        <f t="shared" si="2"/>
        <v>28</v>
      </c>
      <c r="U68" s="849">
        <f t="shared" si="3"/>
        <v>-17.990000000000002</v>
      </c>
      <c r="V68" s="859">
        <f t="shared" si="4"/>
        <v>0.60882800608828003</v>
      </c>
      <c r="W68" s="806">
        <v>0.43</v>
      </c>
    </row>
    <row r="69" spans="1:23" ht="14.4" customHeight="1" x14ac:dyDescent="0.3">
      <c r="A69" s="864" t="s">
        <v>6653</v>
      </c>
      <c r="B69" s="849"/>
      <c r="C69" s="850"/>
      <c r="D69" s="818"/>
      <c r="E69" s="851">
        <v>14</v>
      </c>
      <c r="F69" s="852">
        <v>10.130000000000001</v>
      </c>
      <c r="G69" s="804">
        <v>5.2</v>
      </c>
      <c r="H69" s="853">
        <v>7</v>
      </c>
      <c r="I69" s="854">
        <v>4.57</v>
      </c>
      <c r="J69" s="805">
        <v>4.4000000000000004</v>
      </c>
      <c r="K69" s="855">
        <v>0.74</v>
      </c>
      <c r="L69" s="853">
        <v>3</v>
      </c>
      <c r="M69" s="853">
        <v>26</v>
      </c>
      <c r="N69" s="856">
        <v>8.76</v>
      </c>
      <c r="O69" s="853" t="s">
        <v>6525</v>
      </c>
      <c r="P69" s="857" t="s">
        <v>6654</v>
      </c>
      <c r="Q69" s="858">
        <f t="shared" si="0"/>
        <v>7</v>
      </c>
      <c r="R69" s="858">
        <f t="shared" si="0"/>
        <v>4.57</v>
      </c>
      <c r="S69" s="849">
        <f t="shared" si="1"/>
        <v>61.32</v>
      </c>
      <c r="T69" s="849">
        <f t="shared" si="2"/>
        <v>30.800000000000004</v>
      </c>
      <c r="U69" s="849">
        <f t="shared" si="3"/>
        <v>-30.519999999999996</v>
      </c>
      <c r="V69" s="859">
        <f t="shared" si="4"/>
        <v>0.50228310502283113</v>
      </c>
      <c r="W69" s="806"/>
    </row>
    <row r="70" spans="1:23" ht="14.4" customHeight="1" x14ac:dyDescent="0.3">
      <c r="A70" s="865" t="s">
        <v>6655</v>
      </c>
      <c r="B70" s="813"/>
      <c r="C70" s="814"/>
      <c r="D70" s="815"/>
      <c r="E70" s="794"/>
      <c r="F70" s="795"/>
      <c r="G70" s="796"/>
      <c r="H70" s="797">
        <v>1</v>
      </c>
      <c r="I70" s="798">
        <v>0.71</v>
      </c>
      <c r="J70" s="811">
        <v>7</v>
      </c>
      <c r="K70" s="800">
        <v>0.71</v>
      </c>
      <c r="L70" s="797">
        <v>2</v>
      </c>
      <c r="M70" s="797">
        <v>19</v>
      </c>
      <c r="N70" s="801">
        <v>6.36</v>
      </c>
      <c r="O70" s="797" t="s">
        <v>6525</v>
      </c>
      <c r="P70" s="816" t="s">
        <v>6656</v>
      </c>
      <c r="Q70" s="802">
        <f t="shared" ref="Q70:R101" si="5">H70-B70</f>
        <v>1</v>
      </c>
      <c r="R70" s="802">
        <f t="shared" si="5"/>
        <v>0.71</v>
      </c>
      <c r="S70" s="813">
        <f t="shared" ref="S70:S101" si="6">IF(H70=0,"",H70*N70)</f>
        <v>6.36</v>
      </c>
      <c r="T70" s="813">
        <f t="shared" ref="T70:T101" si="7">IF(H70=0,"",H70*J70)</f>
        <v>7</v>
      </c>
      <c r="U70" s="813">
        <f t="shared" ref="U70:U101" si="8">IF(H70=0,"",T70-S70)</f>
        <v>0.63999999999999968</v>
      </c>
      <c r="V70" s="817">
        <f t="shared" ref="V70:V101" si="9">IF(H70=0,"",T70/S70)</f>
        <v>1.10062893081761</v>
      </c>
      <c r="W70" s="803">
        <v>0.64</v>
      </c>
    </row>
    <row r="71" spans="1:23" ht="14.4" customHeight="1" x14ac:dyDescent="0.3">
      <c r="A71" s="864" t="s">
        <v>6657</v>
      </c>
      <c r="B71" s="849">
        <v>2</v>
      </c>
      <c r="C71" s="850">
        <v>2.04</v>
      </c>
      <c r="D71" s="818">
        <v>3.5</v>
      </c>
      <c r="E71" s="851">
        <v>2</v>
      </c>
      <c r="F71" s="852">
        <v>2.31</v>
      </c>
      <c r="G71" s="804">
        <v>10</v>
      </c>
      <c r="H71" s="853">
        <v>2</v>
      </c>
      <c r="I71" s="854">
        <v>2.31</v>
      </c>
      <c r="J71" s="805">
        <v>7.5</v>
      </c>
      <c r="K71" s="855">
        <v>1.1599999999999999</v>
      </c>
      <c r="L71" s="853">
        <v>3</v>
      </c>
      <c r="M71" s="853">
        <v>27</v>
      </c>
      <c r="N71" s="856">
        <v>9.1</v>
      </c>
      <c r="O71" s="853" t="s">
        <v>6525</v>
      </c>
      <c r="P71" s="857" t="s">
        <v>6658</v>
      </c>
      <c r="Q71" s="858">
        <f t="shared" si="5"/>
        <v>0</v>
      </c>
      <c r="R71" s="858">
        <f t="shared" si="5"/>
        <v>0.27</v>
      </c>
      <c r="S71" s="849">
        <f t="shared" si="6"/>
        <v>18.2</v>
      </c>
      <c r="T71" s="849">
        <f t="shared" si="7"/>
        <v>15</v>
      </c>
      <c r="U71" s="849">
        <f t="shared" si="8"/>
        <v>-3.1999999999999993</v>
      </c>
      <c r="V71" s="859">
        <f t="shared" si="9"/>
        <v>0.82417582417582425</v>
      </c>
      <c r="W71" s="806"/>
    </row>
    <row r="72" spans="1:23" ht="14.4" customHeight="1" x14ac:dyDescent="0.3">
      <c r="A72" s="864" t="s">
        <v>6659</v>
      </c>
      <c r="B72" s="849"/>
      <c r="C72" s="850"/>
      <c r="D72" s="818"/>
      <c r="E72" s="851">
        <v>3</v>
      </c>
      <c r="F72" s="852">
        <v>4.33</v>
      </c>
      <c r="G72" s="804">
        <v>6.7</v>
      </c>
      <c r="H72" s="853"/>
      <c r="I72" s="854"/>
      <c r="J72" s="805"/>
      <c r="K72" s="855">
        <v>1.63</v>
      </c>
      <c r="L72" s="853">
        <v>4</v>
      </c>
      <c r="M72" s="853">
        <v>33</v>
      </c>
      <c r="N72" s="856">
        <v>10.99</v>
      </c>
      <c r="O72" s="853" t="s">
        <v>6525</v>
      </c>
      <c r="P72" s="857" t="s">
        <v>6660</v>
      </c>
      <c r="Q72" s="858">
        <f t="shared" si="5"/>
        <v>0</v>
      </c>
      <c r="R72" s="858">
        <f t="shared" si="5"/>
        <v>0</v>
      </c>
      <c r="S72" s="849" t="str">
        <f t="shared" si="6"/>
        <v/>
      </c>
      <c r="T72" s="849" t="str">
        <f t="shared" si="7"/>
        <v/>
      </c>
      <c r="U72" s="849" t="str">
        <f t="shared" si="8"/>
        <v/>
      </c>
      <c r="V72" s="859" t="str">
        <f t="shared" si="9"/>
        <v/>
      </c>
      <c r="W72" s="806"/>
    </row>
    <row r="73" spans="1:23" ht="14.4" customHeight="1" x14ac:dyDescent="0.3">
      <c r="A73" s="865" t="s">
        <v>6661</v>
      </c>
      <c r="B73" s="813">
        <v>1</v>
      </c>
      <c r="C73" s="814">
        <v>0.71</v>
      </c>
      <c r="D73" s="815">
        <v>15</v>
      </c>
      <c r="E73" s="794"/>
      <c r="F73" s="795"/>
      <c r="G73" s="796"/>
      <c r="H73" s="797"/>
      <c r="I73" s="798"/>
      <c r="J73" s="799"/>
      <c r="K73" s="800">
        <v>0.71</v>
      </c>
      <c r="L73" s="797">
        <v>3</v>
      </c>
      <c r="M73" s="797">
        <v>24</v>
      </c>
      <c r="N73" s="801">
        <v>8.1300000000000008</v>
      </c>
      <c r="O73" s="797" t="s">
        <v>6525</v>
      </c>
      <c r="P73" s="816" t="s">
        <v>6662</v>
      </c>
      <c r="Q73" s="802">
        <f t="shared" si="5"/>
        <v>-1</v>
      </c>
      <c r="R73" s="802">
        <f t="shared" si="5"/>
        <v>-0.71</v>
      </c>
      <c r="S73" s="813" t="str">
        <f t="shared" si="6"/>
        <v/>
      </c>
      <c r="T73" s="813" t="str">
        <f t="shared" si="7"/>
        <v/>
      </c>
      <c r="U73" s="813" t="str">
        <f t="shared" si="8"/>
        <v/>
      </c>
      <c r="V73" s="817" t="str">
        <f t="shared" si="9"/>
        <v/>
      </c>
      <c r="W73" s="803"/>
    </row>
    <row r="74" spans="1:23" ht="14.4" customHeight="1" x14ac:dyDescent="0.3">
      <c r="A74" s="864" t="s">
        <v>6663</v>
      </c>
      <c r="B74" s="849">
        <v>1</v>
      </c>
      <c r="C74" s="850">
        <v>0.82</v>
      </c>
      <c r="D74" s="818">
        <v>2</v>
      </c>
      <c r="E74" s="851">
        <v>2</v>
      </c>
      <c r="F74" s="852">
        <v>2.29</v>
      </c>
      <c r="G74" s="804">
        <v>3</v>
      </c>
      <c r="H74" s="853">
        <v>1</v>
      </c>
      <c r="I74" s="854">
        <v>1.1399999999999999</v>
      </c>
      <c r="J74" s="805">
        <v>5</v>
      </c>
      <c r="K74" s="855">
        <v>1.1399999999999999</v>
      </c>
      <c r="L74" s="853">
        <v>3</v>
      </c>
      <c r="M74" s="853">
        <v>31</v>
      </c>
      <c r="N74" s="856">
        <v>10.29</v>
      </c>
      <c r="O74" s="853" t="s">
        <v>6525</v>
      </c>
      <c r="P74" s="857" t="s">
        <v>6664</v>
      </c>
      <c r="Q74" s="858">
        <f t="shared" si="5"/>
        <v>0</v>
      </c>
      <c r="R74" s="858">
        <f t="shared" si="5"/>
        <v>0.31999999999999995</v>
      </c>
      <c r="S74" s="849">
        <f t="shared" si="6"/>
        <v>10.29</v>
      </c>
      <c r="T74" s="849">
        <f t="shared" si="7"/>
        <v>5</v>
      </c>
      <c r="U74" s="849">
        <f t="shared" si="8"/>
        <v>-5.2899999999999991</v>
      </c>
      <c r="V74" s="859">
        <f t="shared" si="9"/>
        <v>0.48590864917395532</v>
      </c>
      <c r="W74" s="806"/>
    </row>
    <row r="75" spans="1:23" ht="14.4" customHeight="1" x14ac:dyDescent="0.3">
      <c r="A75" s="865" t="s">
        <v>6665</v>
      </c>
      <c r="B75" s="813"/>
      <c r="C75" s="814"/>
      <c r="D75" s="815"/>
      <c r="E75" s="794">
        <v>4</v>
      </c>
      <c r="F75" s="795">
        <v>2.2799999999999998</v>
      </c>
      <c r="G75" s="796">
        <v>2</v>
      </c>
      <c r="H75" s="797"/>
      <c r="I75" s="798"/>
      <c r="J75" s="799"/>
      <c r="K75" s="800">
        <v>0.56999999999999995</v>
      </c>
      <c r="L75" s="797">
        <v>2</v>
      </c>
      <c r="M75" s="797">
        <v>18</v>
      </c>
      <c r="N75" s="801">
        <v>6.13</v>
      </c>
      <c r="O75" s="797" t="s">
        <v>6525</v>
      </c>
      <c r="P75" s="816" t="s">
        <v>6666</v>
      </c>
      <c r="Q75" s="802">
        <f t="shared" si="5"/>
        <v>0</v>
      </c>
      <c r="R75" s="802">
        <f t="shared" si="5"/>
        <v>0</v>
      </c>
      <c r="S75" s="813" t="str">
        <f t="shared" si="6"/>
        <v/>
      </c>
      <c r="T75" s="813" t="str">
        <f t="shared" si="7"/>
        <v/>
      </c>
      <c r="U75" s="813" t="str">
        <f t="shared" si="8"/>
        <v/>
      </c>
      <c r="V75" s="817" t="str">
        <f t="shared" si="9"/>
        <v/>
      </c>
      <c r="W75" s="803"/>
    </row>
    <row r="76" spans="1:23" ht="14.4" customHeight="1" x14ac:dyDescent="0.3">
      <c r="A76" s="864" t="s">
        <v>6667</v>
      </c>
      <c r="B76" s="849"/>
      <c r="C76" s="850"/>
      <c r="D76" s="818"/>
      <c r="E76" s="851">
        <v>4</v>
      </c>
      <c r="F76" s="852">
        <v>2.2599999999999998</v>
      </c>
      <c r="G76" s="804">
        <v>3.3</v>
      </c>
      <c r="H76" s="853"/>
      <c r="I76" s="854"/>
      <c r="J76" s="805"/>
      <c r="K76" s="855">
        <v>0.71</v>
      </c>
      <c r="L76" s="853">
        <v>3</v>
      </c>
      <c r="M76" s="853">
        <v>24</v>
      </c>
      <c r="N76" s="856">
        <v>7.97</v>
      </c>
      <c r="O76" s="853" t="s">
        <v>6525</v>
      </c>
      <c r="P76" s="857" t="s">
        <v>6668</v>
      </c>
      <c r="Q76" s="858">
        <f t="shared" si="5"/>
        <v>0</v>
      </c>
      <c r="R76" s="858">
        <f t="shared" si="5"/>
        <v>0</v>
      </c>
      <c r="S76" s="849" t="str">
        <f t="shared" si="6"/>
        <v/>
      </c>
      <c r="T76" s="849" t="str">
        <f t="shared" si="7"/>
        <v/>
      </c>
      <c r="U76" s="849" t="str">
        <f t="shared" si="8"/>
        <v/>
      </c>
      <c r="V76" s="859" t="str">
        <f t="shared" si="9"/>
        <v/>
      </c>
      <c r="W76" s="806"/>
    </row>
    <row r="77" spans="1:23" ht="14.4" customHeight="1" x14ac:dyDescent="0.3">
      <c r="A77" s="864" t="s">
        <v>6669</v>
      </c>
      <c r="B77" s="849"/>
      <c r="C77" s="850"/>
      <c r="D77" s="818"/>
      <c r="E77" s="851">
        <v>1</v>
      </c>
      <c r="F77" s="852">
        <v>0.91</v>
      </c>
      <c r="G77" s="804">
        <v>6</v>
      </c>
      <c r="H77" s="853"/>
      <c r="I77" s="854"/>
      <c r="J77" s="805"/>
      <c r="K77" s="855">
        <v>0.91</v>
      </c>
      <c r="L77" s="853">
        <v>3</v>
      </c>
      <c r="M77" s="853">
        <v>29</v>
      </c>
      <c r="N77" s="856">
        <v>9.59</v>
      </c>
      <c r="O77" s="853" t="s">
        <v>6525</v>
      </c>
      <c r="P77" s="857" t="s">
        <v>6670</v>
      </c>
      <c r="Q77" s="858">
        <f t="shared" si="5"/>
        <v>0</v>
      </c>
      <c r="R77" s="858">
        <f t="shared" si="5"/>
        <v>0</v>
      </c>
      <c r="S77" s="849" t="str">
        <f t="shared" si="6"/>
        <v/>
      </c>
      <c r="T77" s="849" t="str">
        <f t="shared" si="7"/>
        <v/>
      </c>
      <c r="U77" s="849" t="str">
        <f t="shared" si="8"/>
        <v/>
      </c>
      <c r="V77" s="859" t="str">
        <f t="shared" si="9"/>
        <v/>
      </c>
      <c r="W77" s="806"/>
    </row>
    <row r="78" spans="1:23" ht="14.4" customHeight="1" x14ac:dyDescent="0.3">
      <c r="A78" s="865" t="s">
        <v>6671</v>
      </c>
      <c r="B78" s="807">
        <v>1</v>
      </c>
      <c r="C78" s="808">
        <v>2.63</v>
      </c>
      <c r="D78" s="809">
        <v>38</v>
      </c>
      <c r="E78" s="819">
        <v>1</v>
      </c>
      <c r="F78" s="798">
        <v>2.5299999999999998</v>
      </c>
      <c r="G78" s="799">
        <v>7</v>
      </c>
      <c r="H78" s="797"/>
      <c r="I78" s="798"/>
      <c r="J78" s="799"/>
      <c r="K78" s="800">
        <v>2.5299999999999998</v>
      </c>
      <c r="L78" s="797">
        <v>4</v>
      </c>
      <c r="M78" s="797">
        <v>39</v>
      </c>
      <c r="N78" s="801">
        <v>12.95</v>
      </c>
      <c r="O78" s="797" t="s">
        <v>6525</v>
      </c>
      <c r="P78" s="816" t="s">
        <v>6672</v>
      </c>
      <c r="Q78" s="802">
        <f t="shared" si="5"/>
        <v>-1</v>
      </c>
      <c r="R78" s="802">
        <f t="shared" si="5"/>
        <v>-2.63</v>
      </c>
      <c r="S78" s="813" t="str">
        <f t="shared" si="6"/>
        <v/>
      </c>
      <c r="T78" s="813" t="str">
        <f t="shared" si="7"/>
        <v/>
      </c>
      <c r="U78" s="813" t="str">
        <f t="shared" si="8"/>
        <v/>
      </c>
      <c r="V78" s="817" t="str">
        <f t="shared" si="9"/>
        <v/>
      </c>
      <c r="W78" s="803"/>
    </row>
    <row r="79" spans="1:23" ht="14.4" customHeight="1" x14ac:dyDescent="0.3">
      <c r="A79" s="864" t="s">
        <v>6673</v>
      </c>
      <c r="B79" s="861">
        <v>1</v>
      </c>
      <c r="C79" s="862">
        <v>4.22</v>
      </c>
      <c r="D79" s="812">
        <v>43</v>
      </c>
      <c r="E79" s="860">
        <v>1</v>
      </c>
      <c r="F79" s="854">
        <v>4.22</v>
      </c>
      <c r="G79" s="805">
        <v>29</v>
      </c>
      <c r="H79" s="853">
        <v>1</v>
      </c>
      <c r="I79" s="854">
        <v>4.22</v>
      </c>
      <c r="J79" s="810">
        <v>36</v>
      </c>
      <c r="K79" s="855">
        <v>4.22</v>
      </c>
      <c r="L79" s="853">
        <v>7</v>
      </c>
      <c r="M79" s="853">
        <v>64</v>
      </c>
      <c r="N79" s="856">
        <v>21.19</v>
      </c>
      <c r="O79" s="853" t="s">
        <v>6525</v>
      </c>
      <c r="P79" s="857" t="s">
        <v>6674</v>
      </c>
      <c r="Q79" s="858">
        <f t="shared" si="5"/>
        <v>0</v>
      </c>
      <c r="R79" s="858">
        <f t="shared" si="5"/>
        <v>0</v>
      </c>
      <c r="S79" s="849">
        <f t="shared" si="6"/>
        <v>21.19</v>
      </c>
      <c r="T79" s="849">
        <f t="shared" si="7"/>
        <v>36</v>
      </c>
      <c r="U79" s="849">
        <f t="shared" si="8"/>
        <v>14.809999999999999</v>
      </c>
      <c r="V79" s="859">
        <f t="shared" si="9"/>
        <v>1.698914582350165</v>
      </c>
      <c r="W79" s="806">
        <v>14.81</v>
      </c>
    </row>
    <row r="80" spans="1:23" ht="14.4" customHeight="1" x14ac:dyDescent="0.3">
      <c r="A80" s="864" t="s">
        <v>6675</v>
      </c>
      <c r="B80" s="861">
        <v>1</v>
      </c>
      <c r="C80" s="862">
        <v>6.03</v>
      </c>
      <c r="D80" s="812">
        <v>39</v>
      </c>
      <c r="E80" s="860"/>
      <c r="F80" s="854"/>
      <c r="G80" s="805"/>
      <c r="H80" s="853"/>
      <c r="I80" s="854"/>
      <c r="J80" s="805"/>
      <c r="K80" s="855">
        <v>5.58</v>
      </c>
      <c r="L80" s="853">
        <v>7</v>
      </c>
      <c r="M80" s="853">
        <v>66</v>
      </c>
      <c r="N80" s="856">
        <v>22.11</v>
      </c>
      <c r="O80" s="853" t="s">
        <v>6525</v>
      </c>
      <c r="P80" s="857" t="s">
        <v>6676</v>
      </c>
      <c r="Q80" s="858">
        <f t="shared" si="5"/>
        <v>-1</v>
      </c>
      <c r="R80" s="858">
        <f t="shared" si="5"/>
        <v>-6.03</v>
      </c>
      <c r="S80" s="849" t="str">
        <f t="shared" si="6"/>
        <v/>
      </c>
      <c r="T80" s="849" t="str">
        <f t="shared" si="7"/>
        <v/>
      </c>
      <c r="U80" s="849" t="str">
        <f t="shared" si="8"/>
        <v/>
      </c>
      <c r="V80" s="859" t="str">
        <f t="shared" si="9"/>
        <v/>
      </c>
      <c r="W80" s="806"/>
    </row>
    <row r="81" spans="1:23" ht="14.4" customHeight="1" x14ac:dyDescent="0.3">
      <c r="A81" s="865" t="s">
        <v>6677</v>
      </c>
      <c r="B81" s="813">
        <v>3</v>
      </c>
      <c r="C81" s="814">
        <v>8.24</v>
      </c>
      <c r="D81" s="815">
        <v>15.7</v>
      </c>
      <c r="E81" s="794">
        <v>6</v>
      </c>
      <c r="F81" s="795">
        <v>10.16</v>
      </c>
      <c r="G81" s="796">
        <v>5.7</v>
      </c>
      <c r="H81" s="797">
        <v>3</v>
      </c>
      <c r="I81" s="798">
        <v>7.32</v>
      </c>
      <c r="J81" s="811">
        <v>28</v>
      </c>
      <c r="K81" s="800">
        <v>0.99</v>
      </c>
      <c r="L81" s="797">
        <v>3</v>
      </c>
      <c r="M81" s="797">
        <v>24</v>
      </c>
      <c r="N81" s="801">
        <v>8.11</v>
      </c>
      <c r="O81" s="797" t="s">
        <v>6525</v>
      </c>
      <c r="P81" s="816" t="s">
        <v>6678</v>
      </c>
      <c r="Q81" s="802">
        <f t="shared" si="5"/>
        <v>0</v>
      </c>
      <c r="R81" s="802">
        <f t="shared" si="5"/>
        <v>-0.91999999999999993</v>
      </c>
      <c r="S81" s="813">
        <f t="shared" si="6"/>
        <v>24.33</v>
      </c>
      <c r="T81" s="813">
        <f t="shared" si="7"/>
        <v>84</v>
      </c>
      <c r="U81" s="813">
        <f t="shared" si="8"/>
        <v>59.67</v>
      </c>
      <c r="V81" s="817">
        <f t="shared" si="9"/>
        <v>3.4525277435265109</v>
      </c>
      <c r="W81" s="803">
        <v>67.89</v>
      </c>
    </row>
    <row r="82" spans="1:23" ht="14.4" customHeight="1" x14ac:dyDescent="0.3">
      <c r="A82" s="864" t="s">
        <v>6679</v>
      </c>
      <c r="B82" s="849">
        <v>3</v>
      </c>
      <c r="C82" s="850">
        <v>7.66</v>
      </c>
      <c r="D82" s="818">
        <v>4.7</v>
      </c>
      <c r="E82" s="851">
        <v>1</v>
      </c>
      <c r="F82" s="852">
        <v>5.79</v>
      </c>
      <c r="G82" s="804">
        <v>97</v>
      </c>
      <c r="H82" s="853">
        <v>1</v>
      </c>
      <c r="I82" s="854">
        <v>1.7</v>
      </c>
      <c r="J82" s="805">
        <v>3</v>
      </c>
      <c r="K82" s="855">
        <v>1.68</v>
      </c>
      <c r="L82" s="853">
        <v>4</v>
      </c>
      <c r="M82" s="853">
        <v>38</v>
      </c>
      <c r="N82" s="856">
        <v>12.55</v>
      </c>
      <c r="O82" s="853" t="s">
        <v>6525</v>
      </c>
      <c r="P82" s="857" t="s">
        <v>6680</v>
      </c>
      <c r="Q82" s="858">
        <f t="shared" si="5"/>
        <v>-2</v>
      </c>
      <c r="R82" s="858">
        <f t="shared" si="5"/>
        <v>-5.96</v>
      </c>
      <c r="S82" s="849">
        <f t="shared" si="6"/>
        <v>12.55</v>
      </c>
      <c r="T82" s="849">
        <f t="shared" si="7"/>
        <v>3</v>
      </c>
      <c r="U82" s="849">
        <f t="shared" si="8"/>
        <v>-9.5500000000000007</v>
      </c>
      <c r="V82" s="859">
        <f t="shared" si="9"/>
        <v>0.2390438247011952</v>
      </c>
      <c r="W82" s="806"/>
    </row>
    <row r="83" spans="1:23" ht="14.4" customHeight="1" x14ac:dyDescent="0.3">
      <c r="A83" s="864" t="s">
        <v>6681</v>
      </c>
      <c r="B83" s="849"/>
      <c r="C83" s="850"/>
      <c r="D83" s="818"/>
      <c r="E83" s="851">
        <v>1</v>
      </c>
      <c r="F83" s="852">
        <v>3.84</v>
      </c>
      <c r="G83" s="804">
        <v>38</v>
      </c>
      <c r="H83" s="853">
        <v>2</v>
      </c>
      <c r="I83" s="854">
        <v>6.32</v>
      </c>
      <c r="J83" s="805">
        <v>6</v>
      </c>
      <c r="K83" s="855">
        <v>3.84</v>
      </c>
      <c r="L83" s="853">
        <v>7</v>
      </c>
      <c r="M83" s="853">
        <v>65</v>
      </c>
      <c r="N83" s="856">
        <v>21.62</v>
      </c>
      <c r="O83" s="853" t="s">
        <v>6525</v>
      </c>
      <c r="P83" s="857" t="s">
        <v>6682</v>
      </c>
      <c r="Q83" s="858">
        <f t="shared" si="5"/>
        <v>2</v>
      </c>
      <c r="R83" s="858">
        <f t="shared" si="5"/>
        <v>6.32</v>
      </c>
      <c r="S83" s="849">
        <f t="shared" si="6"/>
        <v>43.24</v>
      </c>
      <c r="T83" s="849">
        <f t="shared" si="7"/>
        <v>12</v>
      </c>
      <c r="U83" s="849">
        <f t="shared" si="8"/>
        <v>-31.240000000000002</v>
      </c>
      <c r="V83" s="859">
        <f t="shared" si="9"/>
        <v>0.27752081406105455</v>
      </c>
      <c r="W83" s="806"/>
    </row>
    <row r="84" spans="1:23" ht="14.4" customHeight="1" x14ac:dyDescent="0.3">
      <c r="A84" s="865" t="s">
        <v>6683</v>
      </c>
      <c r="B84" s="813"/>
      <c r="C84" s="814"/>
      <c r="D84" s="815"/>
      <c r="E84" s="819"/>
      <c r="F84" s="798"/>
      <c r="G84" s="799"/>
      <c r="H84" s="794">
        <v>1</v>
      </c>
      <c r="I84" s="795">
        <v>1.34</v>
      </c>
      <c r="J84" s="796">
        <v>2</v>
      </c>
      <c r="K84" s="800">
        <v>1.34</v>
      </c>
      <c r="L84" s="797">
        <v>2</v>
      </c>
      <c r="M84" s="797">
        <v>20</v>
      </c>
      <c r="N84" s="801">
        <v>6.79</v>
      </c>
      <c r="O84" s="797" t="s">
        <v>6525</v>
      </c>
      <c r="P84" s="816" t="s">
        <v>6684</v>
      </c>
      <c r="Q84" s="802">
        <f t="shared" si="5"/>
        <v>1</v>
      </c>
      <c r="R84" s="802">
        <f t="shared" si="5"/>
        <v>1.34</v>
      </c>
      <c r="S84" s="813">
        <f t="shared" si="6"/>
        <v>6.79</v>
      </c>
      <c r="T84" s="813">
        <f t="shared" si="7"/>
        <v>2</v>
      </c>
      <c r="U84" s="813">
        <f t="shared" si="8"/>
        <v>-4.79</v>
      </c>
      <c r="V84" s="817">
        <f t="shared" si="9"/>
        <v>0.29455081001472755</v>
      </c>
      <c r="W84" s="803"/>
    </row>
    <row r="85" spans="1:23" ht="14.4" customHeight="1" x14ac:dyDescent="0.3">
      <c r="A85" s="865" t="s">
        <v>6685</v>
      </c>
      <c r="B85" s="813">
        <v>47</v>
      </c>
      <c r="C85" s="814">
        <v>65.59</v>
      </c>
      <c r="D85" s="815">
        <v>23.7</v>
      </c>
      <c r="E85" s="819">
        <v>54</v>
      </c>
      <c r="F85" s="798">
        <v>71.39</v>
      </c>
      <c r="G85" s="799">
        <v>17.3</v>
      </c>
      <c r="H85" s="794">
        <v>90</v>
      </c>
      <c r="I85" s="795">
        <v>119.04</v>
      </c>
      <c r="J85" s="811">
        <v>19</v>
      </c>
      <c r="K85" s="800">
        <v>1.36</v>
      </c>
      <c r="L85" s="797">
        <v>5</v>
      </c>
      <c r="M85" s="797">
        <v>46</v>
      </c>
      <c r="N85" s="801">
        <v>15.18</v>
      </c>
      <c r="O85" s="797" t="s">
        <v>6525</v>
      </c>
      <c r="P85" s="816" t="s">
        <v>6686</v>
      </c>
      <c r="Q85" s="802">
        <f t="shared" si="5"/>
        <v>43</v>
      </c>
      <c r="R85" s="802">
        <f t="shared" si="5"/>
        <v>53.45</v>
      </c>
      <c r="S85" s="813">
        <f t="shared" si="6"/>
        <v>1366.2</v>
      </c>
      <c r="T85" s="813">
        <f t="shared" si="7"/>
        <v>1710</v>
      </c>
      <c r="U85" s="813">
        <f t="shared" si="8"/>
        <v>343.79999999999995</v>
      </c>
      <c r="V85" s="817">
        <f t="shared" si="9"/>
        <v>1.2516469038208169</v>
      </c>
      <c r="W85" s="803">
        <v>655.62</v>
      </c>
    </row>
    <row r="86" spans="1:23" ht="14.4" customHeight="1" x14ac:dyDescent="0.3">
      <c r="A86" s="864" t="s">
        <v>6687</v>
      </c>
      <c r="B86" s="849">
        <v>65</v>
      </c>
      <c r="C86" s="850">
        <v>115.93</v>
      </c>
      <c r="D86" s="818">
        <v>25.6</v>
      </c>
      <c r="E86" s="860">
        <v>84</v>
      </c>
      <c r="F86" s="854">
        <v>149.85</v>
      </c>
      <c r="G86" s="805">
        <v>20.6</v>
      </c>
      <c r="H86" s="851">
        <v>75</v>
      </c>
      <c r="I86" s="852">
        <v>136.88</v>
      </c>
      <c r="J86" s="810">
        <v>21.5</v>
      </c>
      <c r="K86" s="855">
        <v>1.87</v>
      </c>
      <c r="L86" s="853">
        <v>7</v>
      </c>
      <c r="M86" s="853">
        <v>59</v>
      </c>
      <c r="N86" s="856">
        <v>19.52</v>
      </c>
      <c r="O86" s="853" t="s">
        <v>6525</v>
      </c>
      <c r="P86" s="857" t="s">
        <v>6688</v>
      </c>
      <c r="Q86" s="858">
        <f t="shared" si="5"/>
        <v>10</v>
      </c>
      <c r="R86" s="858">
        <f t="shared" si="5"/>
        <v>20.949999999999989</v>
      </c>
      <c r="S86" s="849">
        <f t="shared" si="6"/>
        <v>1464</v>
      </c>
      <c r="T86" s="849">
        <f t="shared" si="7"/>
        <v>1612.5</v>
      </c>
      <c r="U86" s="849">
        <f t="shared" si="8"/>
        <v>148.5</v>
      </c>
      <c r="V86" s="859">
        <f t="shared" si="9"/>
        <v>1.1014344262295082</v>
      </c>
      <c r="W86" s="806">
        <v>485.78</v>
      </c>
    </row>
    <row r="87" spans="1:23" ht="14.4" customHeight="1" x14ac:dyDescent="0.3">
      <c r="A87" s="864" t="s">
        <v>6689</v>
      </c>
      <c r="B87" s="849">
        <v>7</v>
      </c>
      <c r="C87" s="850">
        <v>15.51</v>
      </c>
      <c r="D87" s="818">
        <v>32</v>
      </c>
      <c r="E87" s="860">
        <v>18</v>
      </c>
      <c r="F87" s="854">
        <v>36.92</v>
      </c>
      <c r="G87" s="805">
        <v>17.3</v>
      </c>
      <c r="H87" s="851">
        <v>10</v>
      </c>
      <c r="I87" s="852">
        <v>22.31</v>
      </c>
      <c r="J87" s="810">
        <v>30.2</v>
      </c>
      <c r="K87" s="855">
        <v>2.2200000000000002</v>
      </c>
      <c r="L87" s="853">
        <v>8</v>
      </c>
      <c r="M87" s="853">
        <v>71</v>
      </c>
      <c r="N87" s="856">
        <v>23.59</v>
      </c>
      <c r="O87" s="853" t="s">
        <v>6525</v>
      </c>
      <c r="P87" s="857" t="s">
        <v>6690</v>
      </c>
      <c r="Q87" s="858">
        <f t="shared" si="5"/>
        <v>3</v>
      </c>
      <c r="R87" s="858">
        <f t="shared" si="5"/>
        <v>6.7999999999999989</v>
      </c>
      <c r="S87" s="849">
        <f t="shared" si="6"/>
        <v>235.9</v>
      </c>
      <c r="T87" s="849">
        <f t="shared" si="7"/>
        <v>302</v>
      </c>
      <c r="U87" s="849">
        <f t="shared" si="8"/>
        <v>66.099999999999994</v>
      </c>
      <c r="V87" s="859">
        <f t="shared" si="9"/>
        <v>1.2802034760491734</v>
      </c>
      <c r="W87" s="806">
        <v>102.44</v>
      </c>
    </row>
    <row r="88" spans="1:23" ht="14.4" customHeight="1" x14ac:dyDescent="0.3">
      <c r="A88" s="865" t="s">
        <v>6691</v>
      </c>
      <c r="B88" s="813">
        <v>531</v>
      </c>
      <c r="C88" s="814">
        <v>415.65</v>
      </c>
      <c r="D88" s="815">
        <v>5</v>
      </c>
      <c r="E88" s="819">
        <v>596</v>
      </c>
      <c r="F88" s="798">
        <v>454.59</v>
      </c>
      <c r="G88" s="799">
        <v>4.3</v>
      </c>
      <c r="H88" s="794">
        <v>746</v>
      </c>
      <c r="I88" s="795">
        <v>570.14</v>
      </c>
      <c r="J88" s="796">
        <v>4.0999999999999996</v>
      </c>
      <c r="K88" s="800">
        <v>0.76</v>
      </c>
      <c r="L88" s="797">
        <v>2</v>
      </c>
      <c r="M88" s="797">
        <v>14</v>
      </c>
      <c r="N88" s="801">
        <v>4.51</v>
      </c>
      <c r="O88" s="797" t="s">
        <v>6525</v>
      </c>
      <c r="P88" s="816" t="s">
        <v>6692</v>
      </c>
      <c r="Q88" s="802">
        <f t="shared" si="5"/>
        <v>215</v>
      </c>
      <c r="R88" s="802">
        <f t="shared" si="5"/>
        <v>154.49</v>
      </c>
      <c r="S88" s="813">
        <f t="shared" si="6"/>
        <v>3364.46</v>
      </c>
      <c r="T88" s="813">
        <f t="shared" si="7"/>
        <v>3058.6</v>
      </c>
      <c r="U88" s="813">
        <f t="shared" si="8"/>
        <v>-305.86000000000013</v>
      </c>
      <c r="V88" s="817">
        <f t="shared" si="9"/>
        <v>0.90909090909090906</v>
      </c>
      <c r="W88" s="803">
        <v>437.06</v>
      </c>
    </row>
    <row r="89" spans="1:23" ht="14.4" customHeight="1" x14ac:dyDescent="0.3">
      <c r="A89" s="864" t="s">
        <v>6693</v>
      </c>
      <c r="B89" s="849">
        <v>50</v>
      </c>
      <c r="C89" s="850">
        <v>39.24</v>
      </c>
      <c r="D89" s="818">
        <v>7.3</v>
      </c>
      <c r="E89" s="860">
        <v>18</v>
      </c>
      <c r="F89" s="854">
        <v>14.32</v>
      </c>
      <c r="G89" s="805">
        <v>7.6</v>
      </c>
      <c r="H89" s="851">
        <v>10</v>
      </c>
      <c r="I89" s="852">
        <v>7.61</v>
      </c>
      <c r="J89" s="804">
        <v>4.2</v>
      </c>
      <c r="K89" s="855">
        <v>0.76</v>
      </c>
      <c r="L89" s="853">
        <v>2</v>
      </c>
      <c r="M89" s="853">
        <v>14</v>
      </c>
      <c r="N89" s="856">
        <v>4.51</v>
      </c>
      <c r="O89" s="853" t="s">
        <v>6525</v>
      </c>
      <c r="P89" s="857" t="s">
        <v>6694</v>
      </c>
      <c r="Q89" s="858">
        <f t="shared" si="5"/>
        <v>-40</v>
      </c>
      <c r="R89" s="858">
        <f t="shared" si="5"/>
        <v>-31.630000000000003</v>
      </c>
      <c r="S89" s="849">
        <f t="shared" si="6"/>
        <v>45.099999999999994</v>
      </c>
      <c r="T89" s="849">
        <f t="shared" si="7"/>
        <v>42</v>
      </c>
      <c r="U89" s="849">
        <f t="shared" si="8"/>
        <v>-3.0999999999999943</v>
      </c>
      <c r="V89" s="859">
        <f t="shared" si="9"/>
        <v>0.93126385809312651</v>
      </c>
      <c r="W89" s="806">
        <v>9.9499999999999993</v>
      </c>
    </row>
    <row r="90" spans="1:23" ht="14.4" customHeight="1" x14ac:dyDescent="0.3">
      <c r="A90" s="864" t="s">
        <v>6695</v>
      </c>
      <c r="B90" s="849">
        <v>27</v>
      </c>
      <c r="C90" s="850">
        <v>23.8</v>
      </c>
      <c r="D90" s="818">
        <v>6.5</v>
      </c>
      <c r="E90" s="860">
        <v>55</v>
      </c>
      <c r="F90" s="854">
        <v>48.7</v>
      </c>
      <c r="G90" s="805">
        <v>7.1</v>
      </c>
      <c r="H90" s="851">
        <v>43</v>
      </c>
      <c r="I90" s="852">
        <v>39.700000000000003</v>
      </c>
      <c r="J90" s="810">
        <v>6.6</v>
      </c>
      <c r="K90" s="855">
        <v>0.88</v>
      </c>
      <c r="L90" s="853">
        <v>2</v>
      </c>
      <c r="M90" s="853">
        <v>18</v>
      </c>
      <c r="N90" s="856">
        <v>5.89</v>
      </c>
      <c r="O90" s="853" t="s">
        <v>6525</v>
      </c>
      <c r="P90" s="857" t="s">
        <v>6696</v>
      </c>
      <c r="Q90" s="858">
        <f t="shared" si="5"/>
        <v>16</v>
      </c>
      <c r="R90" s="858">
        <f t="shared" si="5"/>
        <v>15.900000000000002</v>
      </c>
      <c r="S90" s="849">
        <f t="shared" si="6"/>
        <v>253.26999999999998</v>
      </c>
      <c r="T90" s="849">
        <f t="shared" si="7"/>
        <v>283.8</v>
      </c>
      <c r="U90" s="849">
        <f t="shared" si="8"/>
        <v>30.53000000000003</v>
      </c>
      <c r="V90" s="859">
        <f t="shared" si="9"/>
        <v>1.1205432937181665</v>
      </c>
      <c r="W90" s="806">
        <v>92.29</v>
      </c>
    </row>
    <row r="91" spans="1:23" ht="14.4" customHeight="1" x14ac:dyDescent="0.3">
      <c r="A91" s="865" t="s">
        <v>6697</v>
      </c>
      <c r="B91" s="813">
        <v>3</v>
      </c>
      <c r="C91" s="814">
        <v>1.84</v>
      </c>
      <c r="D91" s="815">
        <v>6</v>
      </c>
      <c r="E91" s="794">
        <v>5</v>
      </c>
      <c r="F91" s="795">
        <v>3.02</v>
      </c>
      <c r="G91" s="796">
        <v>2.8</v>
      </c>
      <c r="H91" s="797">
        <v>3</v>
      </c>
      <c r="I91" s="798">
        <v>1.46</v>
      </c>
      <c r="J91" s="799">
        <v>3</v>
      </c>
      <c r="K91" s="800">
        <v>0.56000000000000005</v>
      </c>
      <c r="L91" s="797">
        <v>2</v>
      </c>
      <c r="M91" s="797">
        <v>18</v>
      </c>
      <c r="N91" s="801">
        <v>6.1</v>
      </c>
      <c r="O91" s="797" t="s">
        <v>6525</v>
      </c>
      <c r="P91" s="816" t="s">
        <v>6698</v>
      </c>
      <c r="Q91" s="802">
        <f t="shared" si="5"/>
        <v>0</v>
      </c>
      <c r="R91" s="802">
        <f t="shared" si="5"/>
        <v>-0.38000000000000012</v>
      </c>
      <c r="S91" s="813">
        <f t="shared" si="6"/>
        <v>18.299999999999997</v>
      </c>
      <c r="T91" s="813">
        <f t="shared" si="7"/>
        <v>9</v>
      </c>
      <c r="U91" s="813">
        <f t="shared" si="8"/>
        <v>-9.2999999999999972</v>
      </c>
      <c r="V91" s="817">
        <f t="shared" si="9"/>
        <v>0.49180327868852469</v>
      </c>
      <c r="W91" s="803"/>
    </row>
    <row r="92" spans="1:23" ht="14.4" customHeight="1" x14ac:dyDescent="0.3">
      <c r="A92" s="864" t="s">
        <v>6699</v>
      </c>
      <c r="B92" s="849"/>
      <c r="C92" s="850"/>
      <c r="D92" s="818"/>
      <c r="E92" s="851">
        <v>3</v>
      </c>
      <c r="F92" s="852">
        <v>1.82</v>
      </c>
      <c r="G92" s="804">
        <v>7</v>
      </c>
      <c r="H92" s="853">
        <v>1</v>
      </c>
      <c r="I92" s="854">
        <v>0.69</v>
      </c>
      <c r="J92" s="805">
        <v>7</v>
      </c>
      <c r="K92" s="855">
        <v>0.69</v>
      </c>
      <c r="L92" s="853">
        <v>2</v>
      </c>
      <c r="M92" s="853">
        <v>22</v>
      </c>
      <c r="N92" s="856">
        <v>7.41</v>
      </c>
      <c r="O92" s="853" t="s">
        <v>6525</v>
      </c>
      <c r="P92" s="857" t="s">
        <v>6700</v>
      </c>
      <c r="Q92" s="858">
        <f t="shared" si="5"/>
        <v>1</v>
      </c>
      <c r="R92" s="858">
        <f t="shared" si="5"/>
        <v>0.69</v>
      </c>
      <c r="S92" s="849">
        <f t="shared" si="6"/>
        <v>7.41</v>
      </c>
      <c r="T92" s="849">
        <f t="shared" si="7"/>
        <v>7</v>
      </c>
      <c r="U92" s="849">
        <f t="shared" si="8"/>
        <v>-0.41000000000000014</v>
      </c>
      <c r="V92" s="859">
        <f t="shared" si="9"/>
        <v>0.94466936572199733</v>
      </c>
      <c r="W92" s="806"/>
    </row>
    <row r="93" spans="1:23" ht="14.4" customHeight="1" x14ac:dyDescent="0.3">
      <c r="A93" s="864" t="s">
        <v>6701</v>
      </c>
      <c r="B93" s="849"/>
      <c r="C93" s="850"/>
      <c r="D93" s="818"/>
      <c r="E93" s="851">
        <v>3</v>
      </c>
      <c r="F93" s="852">
        <v>2.2599999999999998</v>
      </c>
      <c r="G93" s="804">
        <v>4.3</v>
      </c>
      <c r="H93" s="853">
        <v>3</v>
      </c>
      <c r="I93" s="854">
        <v>2.77</v>
      </c>
      <c r="J93" s="805">
        <v>8.6999999999999993</v>
      </c>
      <c r="K93" s="855">
        <v>0.92</v>
      </c>
      <c r="L93" s="853">
        <v>3</v>
      </c>
      <c r="M93" s="853">
        <v>31</v>
      </c>
      <c r="N93" s="856">
        <v>10.23</v>
      </c>
      <c r="O93" s="853" t="s">
        <v>6525</v>
      </c>
      <c r="P93" s="857" t="s">
        <v>6702</v>
      </c>
      <c r="Q93" s="858">
        <f t="shared" si="5"/>
        <v>3</v>
      </c>
      <c r="R93" s="858">
        <f t="shared" si="5"/>
        <v>2.77</v>
      </c>
      <c r="S93" s="849">
        <f t="shared" si="6"/>
        <v>30.69</v>
      </c>
      <c r="T93" s="849">
        <f t="shared" si="7"/>
        <v>26.099999999999998</v>
      </c>
      <c r="U93" s="849">
        <f t="shared" si="8"/>
        <v>-4.5900000000000034</v>
      </c>
      <c r="V93" s="859">
        <f t="shared" si="9"/>
        <v>0.85043988269794712</v>
      </c>
      <c r="W93" s="806">
        <v>6.77</v>
      </c>
    </row>
    <row r="94" spans="1:23" ht="14.4" customHeight="1" x14ac:dyDescent="0.3">
      <c r="A94" s="865" t="s">
        <v>6703</v>
      </c>
      <c r="B94" s="813"/>
      <c r="C94" s="814"/>
      <c r="D94" s="815"/>
      <c r="E94" s="794">
        <v>1</v>
      </c>
      <c r="F94" s="795">
        <v>0.79</v>
      </c>
      <c r="G94" s="796">
        <v>7</v>
      </c>
      <c r="H94" s="797"/>
      <c r="I94" s="798"/>
      <c r="J94" s="799"/>
      <c r="K94" s="800">
        <v>0.79</v>
      </c>
      <c r="L94" s="797">
        <v>3</v>
      </c>
      <c r="M94" s="797">
        <v>28</v>
      </c>
      <c r="N94" s="801">
        <v>9.36</v>
      </c>
      <c r="O94" s="797" t="s">
        <v>6525</v>
      </c>
      <c r="P94" s="816" t="s">
        <v>6704</v>
      </c>
      <c r="Q94" s="802">
        <f t="shared" si="5"/>
        <v>0</v>
      </c>
      <c r="R94" s="802">
        <f t="shared" si="5"/>
        <v>0</v>
      </c>
      <c r="S94" s="813" t="str">
        <f t="shared" si="6"/>
        <v/>
      </c>
      <c r="T94" s="813" t="str">
        <f t="shared" si="7"/>
        <v/>
      </c>
      <c r="U94" s="813" t="str">
        <f t="shared" si="8"/>
        <v/>
      </c>
      <c r="V94" s="817" t="str">
        <f t="shared" si="9"/>
        <v/>
      </c>
      <c r="W94" s="803"/>
    </row>
    <row r="95" spans="1:23" ht="14.4" customHeight="1" x14ac:dyDescent="0.3">
      <c r="A95" s="865" t="s">
        <v>6705</v>
      </c>
      <c r="B95" s="807">
        <v>1</v>
      </c>
      <c r="C95" s="808">
        <v>1.32</v>
      </c>
      <c r="D95" s="809">
        <v>3</v>
      </c>
      <c r="E95" s="819"/>
      <c r="F95" s="798"/>
      <c r="G95" s="799"/>
      <c r="H95" s="797"/>
      <c r="I95" s="798"/>
      <c r="J95" s="799"/>
      <c r="K95" s="800">
        <v>1.32</v>
      </c>
      <c r="L95" s="797">
        <v>3</v>
      </c>
      <c r="M95" s="797">
        <v>29</v>
      </c>
      <c r="N95" s="801">
        <v>9.66</v>
      </c>
      <c r="O95" s="797" t="s">
        <v>6525</v>
      </c>
      <c r="P95" s="816" t="s">
        <v>6706</v>
      </c>
      <c r="Q95" s="802">
        <f t="shared" si="5"/>
        <v>-1</v>
      </c>
      <c r="R95" s="802">
        <f t="shared" si="5"/>
        <v>-1.32</v>
      </c>
      <c r="S95" s="813" t="str">
        <f t="shared" si="6"/>
        <v/>
      </c>
      <c r="T95" s="813" t="str">
        <f t="shared" si="7"/>
        <v/>
      </c>
      <c r="U95" s="813" t="str">
        <f t="shared" si="8"/>
        <v/>
      </c>
      <c r="V95" s="817" t="str">
        <f t="shared" si="9"/>
        <v/>
      </c>
      <c r="W95" s="803"/>
    </row>
    <row r="96" spans="1:23" ht="14.4" customHeight="1" x14ac:dyDescent="0.3">
      <c r="A96" s="864" t="s">
        <v>6707</v>
      </c>
      <c r="B96" s="861">
        <v>1</v>
      </c>
      <c r="C96" s="862">
        <v>4.18</v>
      </c>
      <c r="D96" s="812">
        <v>23</v>
      </c>
      <c r="E96" s="860"/>
      <c r="F96" s="854"/>
      <c r="G96" s="805"/>
      <c r="H96" s="853">
        <v>1</v>
      </c>
      <c r="I96" s="854">
        <v>4.18</v>
      </c>
      <c r="J96" s="805">
        <v>10</v>
      </c>
      <c r="K96" s="855">
        <v>4.18</v>
      </c>
      <c r="L96" s="853">
        <v>6</v>
      </c>
      <c r="M96" s="853">
        <v>53</v>
      </c>
      <c r="N96" s="856">
        <v>17.5</v>
      </c>
      <c r="O96" s="853" t="s">
        <v>6525</v>
      </c>
      <c r="P96" s="857" t="s">
        <v>6708</v>
      </c>
      <c r="Q96" s="858">
        <f t="shared" si="5"/>
        <v>0</v>
      </c>
      <c r="R96" s="858">
        <f t="shared" si="5"/>
        <v>0</v>
      </c>
      <c r="S96" s="849">
        <f t="shared" si="6"/>
        <v>17.5</v>
      </c>
      <c r="T96" s="849">
        <f t="shared" si="7"/>
        <v>10</v>
      </c>
      <c r="U96" s="849">
        <f t="shared" si="8"/>
        <v>-7.5</v>
      </c>
      <c r="V96" s="859">
        <f t="shared" si="9"/>
        <v>0.5714285714285714</v>
      </c>
      <c r="W96" s="806"/>
    </row>
    <row r="97" spans="1:23" ht="14.4" customHeight="1" x14ac:dyDescent="0.3">
      <c r="A97" s="865" t="s">
        <v>6709</v>
      </c>
      <c r="B97" s="807">
        <v>47</v>
      </c>
      <c r="C97" s="808">
        <v>12.28</v>
      </c>
      <c r="D97" s="809">
        <v>5.2</v>
      </c>
      <c r="E97" s="819"/>
      <c r="F97" s="798"/>
      <c r="G97" s="799"/>
      <c r="H97" s="797"/>
      <c r="I97" s="798"/>
      <c r="J97" s="799"/>
      <c r="K97" s="800">
        <v>0.24</v>
      </c>
      <c r="L97" s="797">
        <v>1</v>
      </c>
      <c r="M97" s="797">
        <v>10</v>
      </c>
      <c r="N97" s="801">
        <v>3.44</v>
      </c>
      <c r="O97" s="797" t="s">
        <v>6525</v>
      </c>
      <c r="P97" s="816" t="s">
        <v>6710</v>
      </c>
      <c r="Q97" s="802">
        <f t="shared" si="5"/>
        <v>-47</v>
      </c>
      <c r="R97" s="802">
        <f t="shared" si="5"/>
        <v>-12.28</v>
      </c>
      <c r="S97" s="813" t="str">
        <f t="shared" si="6"/>
        <v/>
      </c>
      <c r="T97" s="813" t="str">
        <f t="shared" si="7"/>
        <v/>
      </c>
      <c r="U97" s="813" t="str">
        <f t="shared" si="8"/>
        <v/>
      </c>
      <c r="V97" s="817" t="str">
        <f t="shared" si="9"/>
        <v/>
      </c>
      <c r="W97" s="803"/>
    </row>
    <row r="98" spans="1:23" ht="14.4" customHeight="1" x14ac:dyDescent="0.3">
      <c r="A98" s="864" t="s">
        <v>6711</v>
      </c>
      <c r="B98" s="861">
        <v>167</v>
      </c>
      <c r="C98" s="862">
        <v>86.77</v>
      </c>
      <c r="D98" s="812">
        <v>5</v>
      </c>
      <c r="E98" s="860"/>
      <c r="F98" s="854"/>
      <c r="G98" s="805"/>
      <c r="H98" s="853"/>
      <c r="I98" s="854"/>
      <c r="J98" s="805"/>
      <c r="K98" s="855">
        <v>0.46</v>
      </c>
      <c r="L98" s="853">
        <v>2</v>
      </c>
      <c r="M98" s="853">
        <v>17</v>
      </c>
      <c r="N98" s="856">
        <v>5.5</v>
      </c>
      <c r="O98" s="853" t="s">
        <v>6525</v>
      </c>
      <c r="P98" s="857" t="s">
        <v>6712</v>
      </c>
      <c r="Q98" s="858">
        <f t="shared" si="5"/>
        <v>-167</v>
      </c>
      <c r="R98" s="858">
        <f t="shared" si="5"/>
        <v>-86.77</v>
      </c>
      <c r="S98" s="849" t="str">
        <f t="shared" si="6"/>
        <v/>
      </c>
      <c r="T98" s="849" t="str">
        <f t="shared" si="7"/>
        <v/>
      </c>
      <c r="U98" s="849" t="str">
        <f t="shared" si="8"/>
        <v/>
      </c>
      <c r="V98" s="859" t="str">
        <f t="shared" si="9"/>
        <v/>
      </c>
      <c r="W98" s="806"/>
    </row>
    <row r="99" spans="1:23" ht="14.4" customHeight="1" x14ac:dyDescent="0.3">
      <c r="A99" s="864" t="s">
        <v>6713</v>
      </c>
      <c r="B99" s="861">
        <v>39</v>
      </c>
      <c r="C99" s="862">
        <v>36.520000000000003</v>
      </c>
      <c r="D99" s="812">
        <v>7.1</v>
      </c>
      <c r="E99" s="860"/>
      <c r="F99" s="854"/>
      <c r="G99" s="805"/>
      <c r="H99" s="853">
        <v>38</v>
      </c>
      <c r="I99" s="854">
        <v>31.92</v>
      </c>
      <c r="J99" s="805">
        <v>4.2</v>
      </c>
      <c r="K99" s="855">
        <v>0.98</v>
      </c>
      <c r="L99" s="853">
        <v>3</v>
      </c>
      <c r="M99" s="853">
        <v>27</v>
      </c>
      <c r="N99" s="856">
        <v>9.11</v>
      </c>
      <c r="O99" s="853" t="s">
        <v>6525</v>
      </c>
      <c r="P99" s="857" t="s">
        <v>6714</v>
      </c>
      <c r="Q99" s="858">
        <f t="shared" si="5"/>
        <v>-1</v>
      </c>
      <c r="R99" s="858">
        <f t="shared" si="5"/>
        <v>-4.6000000000000014</v>
      </c>
      <c r="S99" s="849">
        <f t="shared" si="6"/>
        <v>346.17999999999995</v>
      </c>
      <c r="T99" s="849">
        <f t="shared" si="7"/>
        <v>159.6</v>
      </c>
      <c r="U99" s="849">
        <f t="shared" si="8"/>
        <v>-186.57999999999996</v>
      </c>
      <c r="V99" s="859">
        <f t="shared" si="9"/>
        <v>0.46103183315038426</v>
      </c>
      <c r="W99" s="806">
        <v>19.78</v>
      </c>
    </row>
    <row r="100" spans="1:23" ht="14.4" customHeight="1" x14ac:dyDescent="0.3">
      <c r="A100" s="865" t="s">
        <v>6715</v>
      </c>
      <c r="B100" s="813"/>
      <c r="C100" s="814"/>
      <c r="D100" s="815"/>
      <c r="E100" s="819"/>
      <c r="F100" s="798"/>
      <c r="G100" s="799"/>
      <c r="H100" s="794">
        <v>1</v>
      </c>
      <c r="I100" s="795">
        <v>1.1000000000000001</v>
      </c>
      <c r="J100" s="796">
        <v>2</v>
      </c>
      <c r="K100" s="800">
        <v>0.62</v>
      </c>
      <c r="L100" s="797">
        <v>2</v>
      </c>
      <c r="M100" s="797">
        <v>17</v>
      </c>
      <c r="N100" s="801">
        <v>5.56</v>
      </c>
      <c r="O100" s="797" t="s">
        <v>6525</v>
      </c>
      <c r="P100" s="816" t="s">
        <v>6716</v>
      </c>
      <c r="Q100" s="802">
        <f t="shared" si="5"/>
        <v>1</v>
      </c>
      <c r="R100" s="802">
        <f t="shared" si="5"/>
        <v>1.1000000000000001</v>
      </c>
      <c r="S100" s="813">
        <f t="shared" si="6"/>
        <v>5.56</v>
      </c>
      <c r="T100" s="813">
        <f t="shared" si="7"/>
        <v>2</v>
      </c>
      <c r="U100" s="813">
        <f t="shared" si="8"/>
        <v>-3.5599999999999996</v>
      </c>
      <c r="V100" s="817">
        <f t="shared" si="9"/>
        <v>0.35971223021582738</v>
      </c>
      <c r="W100" s="803"/>
    </row>
    <row r="101" spans="1:23" ht="14.4" customHeight="1" thickBot="1" x14ac:dyDescent="0.35">
      <c r="A101" s="866" t="s">
        <v>6717</v>
      </c>
      <c r="B101" s="867"/>
      <c r="C101" s="868"/>
      <c r="D101" s="869"/>
      <c r="E101" s="870">
        <v>1</v>
      </c>
      <c r="F101" s="871">
        <v>2.84</v>
      </c>
      <c r="G101" s="872">
        <v>4</v>
      </c>
      <c r="H101" s="873">
        <v>1</v>
      </c>
      <c r="I101" s="874">
        <v>1.89</v>
      </c>
      <c r="J101" s="875">
        <v>3</v>
      </c>
      <c r="K101" s="876">
        <v>1.1100000000000001</v>
      </c>
      <c r="L101" s="877">
        <v>3</v>
      </c>
      <c r="M101" s="877">
        <v>31</v>
      </c>
      <c r="N101" s="878">
        <v>10.26</v>
      </c>
      <c r="O101" s="877" t="s">
        <v>6525</v>
      </c>
      <c r="P101" s="879" t="s">
        <v>6718</v>
      </c>
      <c r="Q101" s="880">
        <f t="shared" si="5"/>
        <v>1</v>
      </c>
      <c r="R101" s="880">
        <f t="shared" si="5"/>
        <v>1.89</v>
      </c>
      <c r="S101" s="867">
        <f t="shared" si="6"/>
        <v>10.26</v>
      </c>
      <c r="T101" s="867">
        <f t="shared" si="7"/>
        <v>3</v>
      </c>
      <c r="U101" s="867">
        <f t="shared" si="8"/>
        <v>-7.26</v>
      </c>
      <c r="V101" s="881">
        <f t="shared" si="9"/>
        <v>0.29239766081871343</v>
      </c>
      <c r="W101" s="88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2:Q1048576">
    <cfRule type="cellIs" dxfId="12" priority="9" stopIfTrue="1" operator="lessThan">
      <formula>0</formula>
    </cfRule>
  </conditionalFormatting>
  <conditionalFormatting sqref="U102:U1048576">
    <cfRule type="cellIs" dxfId="11" priority="8" stopIfTrue="1" operator="greaterThan">
      <formula>0</formula>
    </cfRule>
  </conditionalFormatting>
  <conditionalFormatting sqref="V102:V1048576">
    <cfRule type="cellIs" dxfId="10" priority="7" stopIfTrue="1" operator="greaterThan">
      <formula>1</formula>
    </cfRule>
  </conditionalFormatting>
  <conditionalFormatting sqref="V102:V1048576">
    <cfRule type="cellIs" dxfId="9" priority="4" stopIfTrue="1" operator="greaterThan">
      <formula>1</formula>
    </cfRule>
  </conditionalFormatting>
  <conditionalFormatting sqref="U102:U1048576">
    <cfRule type="cellIs" dxfId="8" priority="5" stopIfTrue="1" operator="greaterThan">
      <formula>0</formula>
    </cfRule>
  </conditionalFormatting>
  <conditionalFormatting sqref="Q102:Q1048576">
    <cfRule type="cellIs" dxfId="7" priority="6" stopIfTrue="1" operator="lessThan">
      <formula>0</formula>
    </cfRule>
  </conditionalFormatting>
  <conditionalFormatting sqref="V5:V101">
    <cfRule type="cellIs" dxfId="6" priority="1" stopIfTrue="1" operator="greaterThan">
      <formula>1</formula>
    </cfRule>
  </conditionalFormatting>
  <conditionalFormatting sqref="U5:U101">
    <cfRule type="cellIs" dxfId="5" priority="2" stopIfTrue="1" operator="greaterThan">
      <formula>0</formula>
    </cfRule>
  </conditionalFormatting>
  <conditionalFormatting sqref="Q5:Q10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3170932</v>
      </c>
      <c r="C3" s="352">
        <f t="shared" ref="C3:L3" si="0">SUBTOTAL(9,C6:C1048576)</f>
        <v>10</v>
      </c>
      <c r="D3" s="352">
        <f t="shared" si="0"/>
        <v>3871446</v>
      </c>
      <c r="E3" s="352">
        <f t="shared" si="0"/>
        <v>13.227279202903659</v>
      </c>
      <c r="F3" s="352">
        <f t="shared" si="0"/>
        <v>4215667</v>
      </c>
      <c r="G3" s="355">
        <f>IF(B3&lt;&gt;0,F3/B3,"")</f>
        <v>1.3294725336273374</v>
      </c>
      <c r="H3" s="351">
        <f t="shared" si="0"/>
        <v>1169134.9400000002</v>
      </c>
      <c r="I3" s="352">
        <f t="shared" si="0"/>
        <v>2</v>
      </c>
      <c r="J3" s="352">
        <f t="shared" si="0"/>
        <v>1029084.4200000002</v>
      </c>
      <c r="K3" s="352">
        <f t="shared" si="0"/>
        <v>1.7759083874796349</v>
      </c>
      <c r="L3" s="352">
        <f t="shared" si="0"/>
        <v>881504.22999999975</v>
      </c>
      <c r="M3" s="353">
        <f>IF(H3&lt;&gt;0,L3/H3,"")</f>
        <v>0.75397988704366292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3"/>
      <c r="B5" s="884">
        <v>2012</v>
      </c>
      <c r="C5" s="885"/>
      <c r="D5" s="885">
        <v>2013</v>
      </c>
      <c r="E5" s="885"/>
      <c r="F5" s="885">
        <v>2014</v>
      </c>
      <c r="G5" s="774" t="s">
        <v>2</v>
      </c>
      <c r="H5" s="884">
        <v>2012</v>
      </c>
      <c r="I5" s="885"/>
      <c r="J5" s="885">
        <v>2013</v>
      </c>
      <c r="K5" s="885"/>
      <c r="L5" s="885">
        <v>2014</v>
      </c>
      <c r="M5" s="774" t="s">
        <v>2</v>
      </c>
    </row>
    <row r="6" spans="1:13" ht="14.4" customHeight="1" x14ac:dyDescent="0.3">
      <c r="A6" s="737" t="s">
        <v>6424</v>
      </c>
      <c r="B6" s="775"/>
      <c r="C6" s="723"/>
      <c r="D6" s="775">
        <v>1114</v>
      </c>
      <c r="E6" s="723"/>
      <c r="F6" s="775">
        <v>1119</v>
      </c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6427</v>
      </c>
      <c r="B7" s="776">
        <v>6080</v>
      </c>
      <c r="C7" s="650">
        <v>1</v>
      </c>
      <c r="D7" s="776">
        <v>1415</v>
      </c>
      <c r="E7" s="650">
        <v>0.23273026315789475</v>
      </c>
      <c r="F7" s="776">
        <v>13521</v>
      </c>
      <c r="G7" s="666">
        <v>2.2238486842105263</v>
      </c>
      <c r="H7" s="776"/>
      <c r="I7" s="650"/>
      <c r="J7" s="776"/>
      <c r="K7" s="650"/>
      <c r="L7" s="776"/>
      <c r="M7" s="689"/>
    </row>
    <row r="8" spans="1:13" ht="14.4" customHeight="1" x14ac:dyDescent="0.3">
      <c r="A8" s="676" t="s">
        <v>6431</v>
      </c>
      <c r="B8" s="776">
        <v>95318</v>
      </c>
      <c r="C8" s="650">
        <v>1</v>
      </c>
      <c r="D8" s="776">
        <v>477054</v>
      </c>
      <c r="E8" s="650">
        <v>5.004867915818628</v>
      </c>
      <c r="F8" s="776">
        <v>396267</v>
      </c>
      <c r="G8" s="666">
        <v>4.1573155122851926</v>
      </c>
      <c r="H8" s="776">
        <v>528849.06999999995</v>
      </c>
      <c r="I8" s="650">
        <v>1</v>
      </c>
      <c r="J8" s="776">
        <v>512560.89999999997</v>
      </c>
      <c r="K8" s="650">
        <v>0.969200721105551</v>
      </c>
      <c r="L8" s="776">
        <v>366082.27999999997</v>
      </c>
      <c r="M8" s="689">
        <v>0.69222449422100718</v>
      </c>
    </row>
    <row r="9" spans="1:13" ht="14.4" customHeight="1" x14ac:dyDescent="0.3">
      <c r="A9" s="676" t="s">
        <v>6720</v>
      </c>
      <c r="B9" s="776">
        <v>4944</v>
      </c>
      <c r="C9" s="650">
        <v>1</v>
      </c>
      <c r="D9" s="776"/>
      <c r="E9" s="650"/>
      <c r="F9" s="776"/>
      <c r="G9" s="666"/>
      <c r="H9" s="776"/>
      <c r="I9" s="650"/>
      <c r="J9" s="776"/>
      <c r="K9" s="650"/>
      <c r="L9" s="776"/>
      <c r="M9" s="689"/>
    </row>
    <row r="10" spans="1:13" ht="14.4" customHeight="1" x14ac:dyDescent="0.3">
      <c r="A10" s="676" t="s">
        <v>6437</v>
      </c>
      <c r="B10" s="776">
        <v>490769</v>
      </c>
      <c r="C10" s="650">
        <v>1</v>
      </c>
      <c r="D10" s="776">
        <v>467951</v>
      </c>
      <c r="E10" s="650">
        <v>0.95350562077066803</v>
      </c>
      <c r="F10" s="776">
        <v>533376</v>
      </c>
      <c r="G10" s="666">
        <v>1.086816811982827</v>
      </c>
      <c r="H10" s="776"/>
      <c r="I10" s="650"/>
      <c r="J10" s="776"/>
      <c r="K10" s="650"/>
      <c r="L10" s="776"/>
      <c r="M10" s="689"/>
    </row>
    <row r="11" spans="1:13" ht="14.4" customHeight="1" x14ac:dyDescent="0.3">
      <c r="A11" s="676" t="s">
        <v>6721</v>
      </c>
      <c r="B11" s="776">
        <v>1231014</v>
      </c>
      <c r="C11" s="650">
        <v>1</v>
      </c>
      <c r="D11" s="776">
        <v>1358141</v>
      </c>
      <c r="E11" s="650">
        <v>1.1032701496489885</v>
      </c>
      <c r="F11" s="776">
        <v>1417293</v>
      </c>
      <c r="G11" s="666">
        <v>1.1513215934181089</v>
      </c>
      <c r="H11" s="776"/>
      <c r="I11" s="650"/>
      <c r="J11" s="776"/>
      <c r="K11" s="650"/>
      <c r="L11" s="776"/>
      <c r="M11" s="689"/>
    </row>
    <row r="12" spans="1:13" ht="14.4" customHeight="1" x14ac:dyDescent="0.3">
      <c r="A12" s="676" t="s">
        <v>6722</v>
      </c>
      <c r="B12" s="776">
        <v>936528</v>
      </c>
      <c r="C12" s="650">
        <v>1</v>
      </c>
      <c r="D12" s="776">
        <v>1046269</v>
      </c>
      <c r="E12" s="650">
        <v>1.1171785573949737</v>
      </c>
      <c r="F12" s="776">
        <v>1257798</v>
      </c>
      <c r="G12" s="666">
        <v>1.3430436676746451</v>
      </c>
      <c r="H12" s="776">
        <v>640285.87000000023</v>
      </c>
      <c r="I12" s="650">
        <v>1</v>
      </c>
      <c r="J12" s="776">
        <v>516523.52000000014</v>
      </c>
      <c r="K12" s="650">
        <v>0.80670766637408375</v>
      </c>
      <c r="L12" s="776">
        <v>515421.94999999984</v>
      </c>
      <c r="M12" s="689">
        <v>0.80498723171885656</v>
      </c>
    </row>
    <row r="13" spans="1:13" ht="14.4" customHeight="1" x14ac:dyDescent="0.3">
      <c r="A13" s="676" t="s">
        <v>6723</v>
      </c>
      <c r="B13" s="776">
        <v>142016</v>
      </c>
      <c r="C13" s="650">
        <v>1</v>
      </c>
      <c r="D13" s="776">
        <v>225690</v>
      </c>
      <c r="E13" s="650">
        <v>1.589187133844074</v>
      </c>
      <c r="F13" s="776">
        <v>221756</v>
      </c>
      <c r="G13" s="666">
        <v>1.5614860297431274</v>
      </c>
      <c r="H13" s="776"/>
      <c r="I13" s="650"/>
      <c r="J13" s="776"/>
      <c r="K13" s="650"/>
      <c r="L13" s="776"/>
      <c r="M13" s="689"/>
    </row>
    <row r="14" spans="1:13" ht="14.4" customHeight="1" x14ac:dyDescent="0.3">
      <c r="A14" s="676" t="s">
        <v>6724</v>
      </c>
      <c r="B14" s="776">
        <v>123329</v>
      </c>
      <c r="C14" s="650">
        <v>1</v>
      </c>
      <c r="D14" s="776">
        <v>144357</v>
      </c>
      <c r="E14" s="650">
        <v>1.1705032879533606</v>
      </c>
      <c r="F14" s="776">
        <v>108624</v>
      </c>
      <c r="G14" s="666">
        <v>0.88076608097041242</v>
      </c>
      <c r="H14" s="776"/>
      <c r="I14" s="650"/>
      <c r="J14" s="776"/>
      <c r="K14" s="650"/>
      <c r="L14" s="776"/>
      <c r="M14" s="689"/>
    </row>
    <row r="15" spans="1:13" ht="14.4" customHeight="1" x14ac:dyDescent="0.3">
      <c r="A15" s="676" t="s">
        <v>6725</v>
      </c>
      <c r="B15" s="776">
        <v>73747</v>
      </c>
      <c r="C15" s="650">
        <v>1</v>
      </c>
      <c r="D15" s="776">
        <v>77604</v>
      </c>
      <c r="E15" s="650">
        <v>1.0523004325599685</v>
      </c>
      <c r="F15" s="776">
        <v>108752</v>
      </c>
      <c r="G15" s="666">
        <v>1.4746633761373344</v>
      </c>
      <c r="H15" s="776"/>
      <c r="I15" s="650"/>
      <c r="J15" s="776"/>
      <c r="K15" s="650"/>
      <c r="L15" s="776"/>
      <c r="M15" s="689"/>
    </row>
    <row r="16" spans="1:13" ht="14.4" customHeight="1" x14ac:dyDescent="0.3">
      <c r="A16" s="676" t="s">
        <v>6726</v>
      </c>
      <c r="B16" s="776"/>
      <c r="C16" s="650"/>
      <c r="D16" s="776">
        <v>4413</v>
      </c>
      <c r="E16" s="650"/>
      <c r="F16" s="776"/>
      <c r="G16" s="666"/>
      <c r="H16" s="776"/>
      <c r="I16" s="650"/>
      <c r="J16" s="776"/>
      <c r="K16" s="650"/>
      <c r="L16" s="776"/>
      <c r="M16" s="689"/>
    </row>
    <row r="17" spans="1:13" ht="14.4" customHeight="1" thickBot="1" x14ac:dyDescent="0.35">
      <c r="A17" s="778" t="s">
        <v>6727</v>
      </c>
      <c r="B17" s="777">
        <v>67187</v>
      </c>
      <c r="C17" s="656">
        <v>1</v>
      </c>
      <c r="D17" s="777">
        <v>67438</v>
      </c>
      <c r="E17" s="656">
        <v>1.0037358417551014</v>
      </c>
      <c r="F17" s="777">
        <v>157161</v>
      </c>
      <c r="G17" s="667">
        <v>2.3391578728027742</v>
      </c>
      <c r="H17" s="777"/>
      <c r="I17" s="656"/>
      <c r="J17" s="777"/>
      <c r="K17" s="656"/>
      <c r="L17" s="777"/>
      <c r="M17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7437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46502.630000000019</v>
      </c>
      <c r="G3" s="215">
        <f t="shared" si="0"/>
        <v>4340066.9399999995</v>
      </c>
      <c r="H3" s="216"/>
      <c r="I3" s="216"/>
      <c r="J3" s="211">
        <f t="shared" si="0"/>
        <v>44413.000000000007</v>
      </c>
      <c r="K3" s="215">
        <f t="shared" si="0"/>
        <v>4900530.42</v>
      </c>
      <c r="L3" s="216"/>
      <c r="M3" s="216"/>
      <c r="N3" s="211">
        <f t="shared" si="0"/>
        <v>48853.32</v>
      </c>
      <c r="O3" s="215">
        <f t="shared" si="0"/>
        <v>5097171.2300000004</v>
      </c>
      <c r="P3" s="181">
        <f>IF(G3=0,"",O3/G3)</f>
        <v>1.174445302449644</v>
      </c>
      <c r="Q3" s="213">
        <f>IF(N3=0,"",O3/N3)</f>
        <v>104.33622996349072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6450</v>
      </c>
      <c r="B6" s="723" t="s">
        <v>6728</v>
      </c>
      <c r="C6" s="723" t="s">
        <v>6294</v>
      </c>
      <c r="D6" s="723" t="s">
        <v>6729</v>
      </c>
      <c r="E6" s="723" t="s">
        <v>6730</v>
      </c>
      <c r="F6" s="229"/>
      <c r="G6" s="229"/>
      <c r="H6" s="229"/>
      <c r="I6" s="229"/>
      <c r="J6" s="229">
        <v>1</v>
      </c>
      <c r="K6" s="229">
        <v>1114</v>
      </c>
      <c r="L6" s="229"/>
      <c r="M6" s="229">
        <v>1114</v>
      </c>
      <c r="N6" s="229"/>
      <c r="O6" s="229"/>
      <c r="P6" s="728"/>
      <c r="Q6" s="736"/>
    </row>
    <row r="7" spans="1:17" ht="14.4" customHeight="1" x14ac:dyDescent="0.3">
      <c r="A7" s="649" t="s">
        <v>6450</v>
      </c>
      <c r="B7" s="650" t="s">
        <v>6731</v>
      </c>
      <c r="C7" s="650" t="s">
        <v>6294</v>
      </c>
      <c r="D7" s="650" t="s">
        <v>6729</v>
      </c>
      <c r="E7" s="650" t="s">
        <v>6730</v>
      </c>
      <c r="F7" s="653"/>
      <c r="G7" s="653"/>
      <c r="H7" s="653"/>
      <c r="I7" s="653"/>
      <c r="J7" s="653"/>
      <c r="K7" s="653"/>
      <c r="L7" s="653"/>
      <c r="M7" s="653"/>
      <c r="N7" s="653">
        <v>1</v>
      </c>
      <c r="O7" s="653">
        <v>1119</v>
      </c>
      <c r="P7" s="666"/>
      <c r="Q7" s="654">
        <v>1119</v>
      </c>
    </row>
    <row r="8" spans="1:17" ht="14.4" customHeight="1" x14ac:dyDescent="0.3">
      <c r="A8" s="649" t="s">
        <v>6453</v>
      </c>
      <c r="B8" s="650" t="s">
        <v>6732</v>
      </c>
      <c r="C8" s="650" t="s">
        <v>6294</v>
      </c>
      <c r="D8" s="650" t="s">
        <v>6733</v>
      </c>
      <c r="E8" s="650" t="s">
        <v>6734</v>
      </c>
      <c r="F8" s="653">
        <v>5</v>
      </c>
      <c r="G8" s="653">
        <v>535</v>
      </c>
      <c r="H8" s="653">
        <v>1</v>
      </c>
      <c r="I8" s="653">
        <v>107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6453</v>
      </c>
      <c r="B9" s="650" t="s">
        <v>6732</v>
      </c>
      <c r="C9" s="650" t="s">
        <v>6294</v>
      </c>
      <c r="D9" s="650" t="s">
        <v>6735</v>
      </c>
      <c r="E9" s="650" t="s">
        <v>6736</v>
      </c>
      <c r="F9" s="653"/>
      <c r="G9" s="653"/>
      <c r="H9" s="653"/>
      <c r="I9" s="653"/>
      <c r="J9" s="653">
        <v>1</v>
      </c>
      <c r="K9" s="653">
        <v>127</v>
      </c>
      <c r="L9" s="653"/>
      <c r="M9" s="653">
        <v>127</v>
      </c>
      <c r="N9" s="653">
        <v>8</v>
      </c>
      <c r="O9" s="653">
        <v>1020</v>
      </c>
      <c r="P9" s="666"/>
      <c r="Q9" s="654">
        <v>127.5</v>
      </c>
    </row>
    <row r="10" spans="1:17" ht="14.4" customHeight="1" x14ac:dyDescent="0.3">
      <c r="A10" s="649" t="s">
        <v>6453</v>
      </c>
      <c r="B10" s="650" t="s">
        <v>6732</v>
      </c>
      <c r="C10" s="650" t="s">
        <v>6294</v>
      </c>
      <c r="D10" s="650" t="s">
        <v>6737</v>
      </c>
      <c r="E10" s="650" t="s">
        <v>6738</v>
      </c>
      <c r="F10" s="653">
        <v>1</v>
      </c>
      <c r="G10" s="653">
        <v>36</v>
      </c>
      <c r="H10" s="653">
        <v>1</v>
      </c>
      <c r="I10" s="653">
        <v>36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6453</v>
      </c>
      <c r="B11" s="650" t="s">
        <v>6732</v>
      </c>
      <c r="C11" s="650" t="s">
        <v>6294</v>
      </c>
      <c r="D11" s="650" t="s">
        <v>6739</v>
      </c>
      <c r="E11" s="650" t="s">
        <v>6740</v>
      </c>
      <c r="F11" s="653"/>
      <c r="G11" s="653"/>
      <c r="H11" s="653"/>
      <c r="I11" s="653"/>
      <c r="J11" s="653">
        <v>1</v>
      </c>
      <c r="K11" s="653">
        <v>664</v>
      </c>
      <c r="L11" s="653"/>
      <c r="M11" s="653">
        <v>664</v>
      </c>
      <c r="N11" s="653">
        <v>8</v>
      </c>
      <c r="O11" s="653">
        <v>5328</v>
      </c>
      <c r="P11" s="666"/>
      <c r="Q11" s="654">
        <v>666</v>
      </c>
    </row>
    <row r="12" spans="1:17" ht="14.4" customHeight="1" x14ac:dyDescent="0.3">
      <c r="A12" s="649" t="s">
        <v>6453</v>
      </c>
      <c r="B12" s="650" t="s">
        <v>6732</v>
      </c>
      <c r="C12" s="650" t="s">
        <v>6294</v>
      </c>
      <c r="D12" s="650" t="s">
        <v>6741</v>
      </c>
      <c r="E12" s="650" t="s">
        <v>6742</v>
      </c>
      <c r="F12" s="653"/>
      <c r="G12" s="653"/>
      <c r="H12" s="653"/>
      <c r="I12" s="653"/>
      <c r="J12" s="653">
        <v>0</v>
      </c>
      <c r="K12" s="653">
        <v>0</v>
      </c>
      <c r="L12" s="653"/>
      <c r="M12" s="653"/>
      <c r="N12" s="653">
        <v>9</v>
      </c>
      <c r="O12" s="653">
        <v>2955</v>
      </c>
      <c r="P12" s="666"/>
      <c r="Q12" s="654">
        <v>328.33333333333331</v>
      </c>
    </row>
    <row r="13" spans="1:17" ht="14.4" customHeight="1" x14ac:dyDescent="0.3">
      <c r="A13" s="649" t="s">
        <v>6453</v>
      </c>
      <c r="B13" s="650" t="s">
        <v>6732</v>
      </c>
      <c r="C13" s="650" t="s">
        <v>6294</v>
      </c>
      <c r="D13" s="650" t="s">
        <v>6743</v>
      </c>
      <c r="E13" s="650" t="s">
        <v>6744</v>
      </c>
      <c r="F13" s="653">
        <v>6</v>
      </c>
      <c r="G13" s="653">
        <v>2724</v>
      </c>
      <c r="H13" s="653">
        <v>1</v>
      </c>
      <c r="I13" s="653">
        <v>454</v>
      </c>
      <c r="J13" s="653">
        <v>1</v>
      </c>
      <c r="K13" s="653">
        <v>457</v>
      </c>
      <c r="L13" s="653">
        <v>0.16776798825256975</v>
      </c>
      <c r="M13" s="653">
        <v>457</v>
      </c>
      <c r="N13" s="653">
        <v>6</v>
      </c>
      <c r="O13" s="653">
        <v>2746</v>
      </c>
      <c r="P13" s="666">
        <v>1.0080763582966226</v>
      </c>
      <c r="Q13" s="654">
        <v>457.66666666666669</v>
      </c>
    </row>
    <row r="14" spans="1:17" ht="14.4" customHeight="1" x14ac:dyDescent="0.3">
      <c r="A14" s="649" t="s">
        <v>6453</v>
      </c>
      <c r="B14" s="650" t="s">
        <v>6732</v>
      </c>
      <c r="C14" s="650" t="s">
        <v>6294</v>
      </c>
      <c r="D14" s="650" t="s">
        <v>6745</v>
      </c>
      <c r="E14" s="650" t="s">
        <v>6746</v>
      </c>
      <c r="F14" s="653">
        <v>18</v>
      </c>
      <c r="G14" s="653">
        <v>1404</v>
      </c>
      <c r="H14" s="653">
        <v>1</v>
      </c>
      <c r="I14" s="653">
        <v>78</v>
      </c>
      <c r="J14" s="653"/>
      <c r="K14" s="653"/>
      <c r="L14" s="653"/>
      <c r="M14" s="653"/>
      <c r="N14" s="653">
        <v>8</v>
      </c>
      <c r="O14" s="653">
        <v>640</v>
      </c>
      <c r="P14" s="666">
        <v>0.45584045584045585</v>
      </c>
      <c r="Q14" s="654">
        <v>80</v>
      </c>
    </row>
    <row r="15" spans="1:17" ht="14.4" customHeight="1" x14ac:dyDescent="0.3">
      <c r="A15" s="649" t="s">
        <v>6453</v>
      </c>
      <c r="B15" s="650" t="s">
        <v>6732</v>
      </c>
      <c r="C15" s="650" t="s">
        <v>6294</v>
      </c>
      <c r="D15" s="650" t="s">
        <v>6747</v>
      </c>
      <c r="E15" s="650" t="s">
        <v>6748</v>
      </c>
      <c r="F15" s="653">
        <v>3</v>
      </c>
      <c r="G15" s="653">
        <v>489</v>
      </c>
      <c r="H15" s="653">
        <v>1</v>
      </c>
      <c r="I15" s="653">
        <v>163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6453</v>
      </c>
      <c r="B16" s="650" t="s">
        <v>6732</v>
      </c>
      <c r="C16" s="650" t="s">
        <v>6294</v>
      </c>
      <c r="D16" s="650" t="s">
        <v>6749</v>
      </c>
      <c r="E16" s="650" t="s">
        <v>6750</v>
      </c>
      <c r="F16" s="653">
        <v>2</v>
      </c>
      <c r="G16" s="653">
        <v>394</v>
      </c>
      <c r="H16" s="653">
        <v>1</v>
      </c>
      <c r="I16" s="653">
        <v>197</v>
      </c>
      <c r="J16" s="653"/>
      <c r="K16" s="653"/>
      <c r="L16" s="653"/>
      <c r="M16" s="653"/>
      <c r="N16" s="653"/>
      <c r="O16" s="653"/>
      <c r="P16" s="666"/>
      <c r="Q16" s="654"/>
    </row>
    <row r="17" spans="1:17" ht="14.4" customHeight="1" x14ac:dyDescent="0.3">
      <c r="A17" s="649" t="s">
        <v>6453</v>
      </c>
      <c r="B17" s="650" t="s">
        <v>6732</v>
      </c>
      <c r="C17" s="650" t="s">
        <v>6294</v>
      </c>
      <c r="D17" s="650" t="s">
        <v>6751</v>
      </c>
      <c r="E17" s="650" t="s">
        <v>6752</v>
      </c>
      <c r="F17" s="653">
        <v>3</v>
      </c>
      <c r="G17" s="653">
        <v>498</v>
      </c>
      <c r="H17" s="653">
        <v>1</v>
      </c>
      <c r="I17" s="653">
        <v>166</v>
      </c>
      <c r="J17" s="653">
        <v>1</v>
      </c>
      <c r="K17" s="653">
        <v>167</v>
      </c>
      <c r="L17" s="653">
        <v>0.3353413654618474</v>
      </c>
      <c r="M17" s="653">
        <v>167</v>
      </c>
      <c r="N17" s="653">
        <v>3</v>
      </c>
      <c r="O17" s="653">
        <v>503</v>
      </c>
      <c r="P17" s="666">
        <v>1.0100401606425702</v>
      </c>
      <c r="Q17" s="654">
        <v>167.66666666666666</v>
      </c>
    </row>
    <row r="18" spans="1:17" ht="14.4" customHeight="1" x14ac:dyDescent="0.3">
      <c r="A18" s="649" t="s">
        <v>6453</v>
      </c>
      <c r="B18" s="650" t="s">
        <v>6731</v>
      </c>
      <c r="C18" s="650" t="s">
        <v>6294</v>
      </c>
      <c r="D18" s="650" t="s">
        <v>6741</v>
      </c>
      <c r="E18" s="650" t="s">
        <v>6742</v>
      </c>
      <c r="F18" s="653"/>
      <c r="G18" s="653"/>
      <c r="H18" s="653"/>
      <c r="I18" s="653"/>
      <c r="J18" s="653"/>
      <c r="K18" s="653"/>
      <c r="L18" s="653"/>
      <c r="M18" s="653"/>
      <c r="N18" s="653">
        <v>1</v>
      </c>
      <c r="O18" s="653">
        <v>329</v>
      </c>
      <c r="P18" s="666"/>
      <c r="Q18" s="654">
        <v>329</v>
      </c>
    </row>
    <row r="19" spans="1:17" ht="14.4" customHeight="1" x14ac:dyDescent="0.3">
      <c r="A19" s="649" t="s">
        <v>6514</v>
      </c>
      <c r="B19" s="650" t="s">
        <v>1290</v>
      </c>
      <c r="C19" s="650" t="s">
        <v>1467</v>
      </c>
      <c r="D19" s="650" t="s">
        <v>6753</v>
      </c>
      <c r="E19" s="650" t="s">
        <v>6754</v>
      </c>
      <c r="F19" s="653"/>
      <c r="G19" s="653"/>
      <c r="H19" s="653"/>
      <c r="I19" s="653"/>
      <c r="J19" s="653"/>
      <c r="K19" s="653"/>
      <c r="L19" s="653"/>
      <c r="M19" s="653"/>
      <c r="N19" s="653">
        <v>3.2</v>
      </c>
      <c r="O19" s="653">
        <v>6329.7000000000007</v>
      </c>
      <c r="P19" s="666"/>
      <c r="Q19" s="654">
        <v>1978.0312500000002</v>
      </c>
    </row>
    <row r="20" spans="1:17" ht="14.4" customHeight="1" x14ac:dyDescent="0.3">
      <c r="A20" s="649" t="s">
        <v>6514</v>
      </c>
      <c r="B20" s="650" t="s">
        <v>1290</v>
      </c>
      <c r="C20" s="650" t="s">
        <v>1467</v>
      </c>
      <c r="D20" s="650" t="s">
        <v>6755</v>
      </c>
      <c r="E20" s="650" t="s">
        <v>6466</v>
      </c>
      <c r="F20" s="653"/>
      <c r="G20" s="653"/>
      <c r="H20" s="653"/>
      <c r="I20" s="653"/>
      <c r="J20" s="653">
        <v>0.60000000000000009</v>
      </c>
      <c r="K20" s="653">
        <v>649.59</v>
      </c>
      <c r="L20" s="653"/>
      <c r="M20" s="653">
        <v>1082.6499999999999</v>
      </c>
      <c r="N20" s="653">
        <v>0.2</v>
      </c>
      <c r="O20" s="653">
        <v>218.43</v>
      </c>
      <c r="P20" s="666"/>
      <c r="Q20" s="654">
        <v>1092.1499999999999</v>
      </c>
    </row>
    <row r="21" spans="1:17" ht="14.4" customHeight="1" x14ac:dyDescent="0.3">
      <c r="A21" s="649" t="s">
        <v>6514</v>
      </c>
      <c r="B21" s="650" t="s">
        <v>1290</v>
      </c>
      <c r="C21" s="650" t="s">
        <v>1467</v>
      </c>
      <c r="D21" s="650" t="s">
        <v>6756</v>
      </c>
      <c r="E21" s="650" t="s">
        <v>6466</v>
      </c>
      <c r="F21" s="653">
        <v>13.95</v>
      </c>
      <c r="G21" s="653">
        <v>30206.269999999997</v>
      </c>
      <c r="H21" s="653">
        <v>1</v>
      </c>
      <c r="I21" s="653">
        <v>2165.3240143369176</v>
      </c>
      <c r="J21" s="653">
        <v>13.05</v>
      </c>
      <c r="K21" s="653">
        <v>28430.280000000002</v>
      </c>
      <c r="L21" s="653">
        <v>0.94120459096737219</v>
      </c>
      <c r="M21" s="653">
        <v>2178.5655172413794</v>
      </c>
      <c r="N21" s="653">
        <v>5.5</v>
      </c>
      <c r="O21" s="653">
        <v>12013.720000000001</v>
      </c>
      <c r="P21" s="666">
        <v>0.39772272445422763</v>
      </c>
      <c r="Q21" s="654">
        <v>2184.3127272727274</v>
      </c>
    </row>
    <row r="22" spans="1:17" ht="14.4" customHeight="1" x14ac:dyDescent="0.3">
      <c r="A22" s="649" t="s">
        <v>6514</v>
      </c>
      <c r="B22" s="650" t="s">
        <v>1290</v>
      </c>
      <c r="C22" s="650" t="s">
        <v>1467</v>
      </c>
      <c r="D22" s="650" t="s">
        <v>6757</v>
      </c>
      <c r="E22" s="650" t="s">
        <v>6758</v>
      </c>
      <c r="F22" s="653">
        <v>0.6</v>
      </c>
      <c r="G22" s="653">
        <v>561.96</v>
      </c>
      <c r="H22" s="653">
        <v>1</v>
      </c>
      <c r="I22" s="653">
        <v>936.60000000000014</v>
      </c>
      <c r="J22" s="653">
        <v>0.25</v>
      </c>
      <c r="K22" s="653">
        <v>236.20000000000002</v>
      </c>
      <c r="L22" s="653">
        <v>0.42031461313972523</v>
      </c>
      <c r="M22" s="653">
        <v>944.80000000000007</v>
      </c>
      <c r="N22" s="653">
        <v>0.2</v>
      </c>
      <c r="O22" s="653">
        <v>188.96</v>
      </c>
      <c r="P22" s="666">
        <v>0.33625169051178017</v>
      </c>
      <c r="Q22" s="654">
        <v>944.8</v>
      </c>
    </row>
    <row r="23" spans="1:17" ht="14.4" customHeight="1" x14ac:dyDescent="0.3">
      <c r="A23" s="649" t="s">
        <v>6514</v>
      </c>
      <c r="B23" s="650" t="s">
        <v>1290</v>
      </c>
      <c r="C23" s="650" t="s">
        <v>6475</v>
      </c>
      <c r="D23" s="650" t="s">
        <v>6759</v>
      </c>
      <c r="E23" s="650" t="s">
        <v>6019</v>
      </c>
      <c r="F23" s="653">
        <v>1190</v>
      </c>
      <c r="G23" s="653">
        <v>5419.5</v>
      </c>
      <c r="H23" s="653">
        <v>1</v>
      </c>
      <c r="I23" s="653">
        <v>4.5542016806722687</v>
      </c>
      <c r="J23" s="653">
        <v>750</v>
      </c>
      <c r="K23" s="653">
        <v>3603</v>
      </c>
      <c r="L23" s="653">
        <v>0.66482147799612512</v>
      </c>
      <c r="M23" s="653">
        <v>4.8040000000000003</v>
      </c>
      <c r="N23" s="653">
        <v>1565</v>
      </c>
      <c r="O23" s="653">
        <v>7981.5</v>
      </c>
      <c r="P23" s="666">
        <v>1.4727373373927484</v>
      </c>
      <c r="Q23" s="654">
        <v>5.0999999999999996</v>
      </c>
    </row>
    <row r="24" spans="1:17" ht="14.4" customHeight="1" x14ac:dyDescent="0.3">
      <c r="A24" s="649" t="s">
        <v>6514</v>
      </c>
      <c r="B24" s="650" t="s">
        <v>1290</v>
      </c>
      <c r="C24" s="650" t="s">
        <v>6475</v>
      </c>
      <c r="D24" s="650" t="s">
        <v>6760</v>
      </c>
      <c r="E24" s="650" t="s">
        <v>6019</v>
      </c>
      <c r="F24" s="653">
        <v>900</v>
      </c>
      <c r="G24" s="653">
        <v>4779</v>
      </c>
      <c r="H24" s="653">
        <v>1</v>
      </c>
      <c r="I24" s="653">
        <v>5.31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6514</v>
      </c>
      <c r="B25" s="650" t="s">
        <v>1290</v>
      </c>
      <c r="C25" s="650" t="s">
        <v>6475</v>
      </c>
      <c r="D25" s="650" t="s">
        <v>6761</v>
      </c>
      <c r="E25" s="650" t="s">
        <v>6019</v>
      </c>
      <c r="F25" s="653">
        <v>2980</v>
      </c>
      <c r="G25" s="653">
        <v>22966.499999999996</v>
      </c>
      <c r="H25" s="653">
        <v>1</v>
      </c>
      <c r="I25" s="653">
        <v>7.7068791946308712</v>
      </c>
      <c r="J25" s="653">
        <v>2970</v>
      </c>
      <c r="K25" s="653">
        <v>23527.899999999998</v>
      </c>
      <c r="L25" s="653">
        <v>1.0244442993055103</v>
      </c>
      <c r="M25" s="653">
        <v>7.9218518518518515</v>
      </c>
      <c r="N25" s="653">
        <v>2415</v>
      </c>
      <c r="O25" s="653">
        <v>19054.349999999999</v>
      </c>
      <c r="P25" s="666">
        <v>0.82965841551825492</v>
      </c>
      <c r="Q25" s="654">
        <v>7.89</v>
      </c>
    </row>
    <row r="26" spans="1:17" ht="14.4" customHeight="1" x14ac:dyDescent="0.3">
      <c r="A26" s="649" t="s">
        <v>6514</v>
      </c>
      <c r="B26" s="650" t="s">
        <v>1290</v>
      </c>
      <c r="C26" s="650" t="s">
        <v>6475</v>
      </c>
      <c r="D26" s="650" t="s">
        <v>6762</v>
      </c>
      <c r="E26" s="650" t="s">
        <v>6019</v>
      </c>
      <c r="F26" s="653">
        <v>307</v>
      </c>
      <c r="G26" s="653">
        <v>2600.29</v>
      </c>
      <c r="H26" s="653">
        <v>1</v>
      </c>
      <c r="I26" s="653">
        <v>8.4700000000000006</v>
      </c>
      <c r="J26" s="653">
        <v>400</v>
      </c>
      <c r="K26" s="653">
        <v>3704</v>
      </c>
      <c r="L26" s="653">
        <v>1.4244565029285194</v>
      </c>
      <c r="M26" s="653">
        <v>9.26</v>
      </c>
      <c r="N26" s="653">
        <v>140</v>
      </c>
      <c r="O26" s="653">
        <v>1318.8</v>
      </c>
      <c r="P26" s="666">
        <v>0.50717419980079148</v>
      </c>
      <c r="Q26" s="654">
        <v>9.42</v>
      </c>
    </row>
    <row r="27" spans="1:17" ht="14.4" customHeight="1" x14ac:dyDescent="0.3">
      <c r="A27" s="649" t="s">
        <v>6514</v>
      </c>
      <c r="B27" s="650" t="s">
        <v>1290</v>
      </c>
      <c r="C27" s="650" t="s">
        <v>6475</v>
      </c>
      <c r="D27" s="650" t="s">
        <v>6763</v>
      </c>
      <c r="E27" s="650" t="s">
        <v>6019</v>
      </c>
      <c r="F27" s="653">
        <v>5</v>
      </c>
      <c r="G27" s="653">
        <v>10675.45</v>
      </c>
      <c r="H27" s="653">
        <v>1</v>
      </c>
      <c r="I27" s="653">
        <v>2135.09</v>
      </c>
      <c r="J27" s="653">
        <v>5</v>
      </c>
      <c r="K27" s="653">
        <v>11460.04</v>
      </c>
      <c r="L27" s="653">
        <v>1.0734947941304582</v>
      </c>
      <c r="M27" s="653">
        <v>2292.0080000000003</v>
      </c>
      <c r="N27" s="653">
        <v>2</v>
      </c>
      <c r="O27" s="653">
        <v>4387.16</v>
      </c>
      <c r="P27" s="666">
        <v>0.41095785189383111</v>
      </c>
      <c r="Q27" s="654">
        <v>2193.58</v>
      </c>
    </row>
    <row r="28" spans="1:17" ht="14.4" customHeight="1" x14ac:dyDescent="0.3">
      <c r="A28" s="649" t="s">
        <v>6514</v>
      </c>
      <c r="B28" s="650" t="s">
        <v>1290</v>
      </c>
      <c r="C28" s="650" t="s">
        <v>6475</v>
      </c>
      <c r="D28" s="650" t="s">
        <v>6764</v>
      </c>
      <c r="E28" s="650" t="s">
        <v>6019</v>
      </c>
      <c r="F28" s="653">
        <v>6466</v>
      </c>
      <c r="G28" s="653">
        <v>19099.36</v>
      </c>
      <c r="H28" s="653">
        <v>1</v>
      </c>
      <c r="I28" s="653">
        <v>2.9538137952366226</v>
      </c>
      <c r="J28" s="653">
        <v>6226</v>
      </c>
      <c r="K28" s="653">
        <v>19306.72</v>
      </c>
      <c r="L28" s="653">
        <v>1.0108569082943093</v>
      </c>
      <c r="M28" s="653">
        <v>3.1009829746225508</v>
      </c>
      <c r="N28" s="653">
        <v>11494</v>
      </c>
      <c r="O28" s="653">
        <v>37470.439999999995</v>
      </c>
      <c r="P28" s="666">
        <v>1.9618688793760626</v>
      </c>
      <c r="Q28" s="654">
        <v>3.26</v>
      </c>
    </row>
    <row r="29" spans="1:17" ht="14.4" customHeight="1" x14ac:dyDescent="0.3">
      <c r="A29" s="649" t="s">
        <v>6514</v>
      </c>
      <c r="B29" s="650" t="s">
        <v>1290</v>
      </c>
      <c r="C29" s="650" t="s">
        <v>6475</v>
      </c>
      <c r="D29" s="650" t="s">
        <v>6765</v>
      </c>
      <c r="E29" s="650" t="s">
        <v>6019</v>
      </c>
      <c r="F29" s="653"/>
      <c r="G29" s="653"/>
      <c r="H29" s="653"/>
      <c r="I29" s="653"/>
      <c r="J29" s="653">
        <v>220</v>
      </c>
      <c r="K29" s="653">
        <v>51667</v>
      </c>
      <c r="L29" s="653"/>
      <c r="M29" s="653">
        <v>234.85</v>
      </c>
      <c r="N29" s="653"/>
      <c r="O29" s="653"/>
      <c r="P29" s="666"/>
      <c r="Q29" s="654"/>
    </row>
    <row r="30" spans="1:17" ht="14.4" customHeight="1" x14ac:dyDescent="0.3">
      <c r="A30" s="649" t="s">
        <v>6514</v>
      </c>
      <c r="B30" s="650" t="s">
        <v>1290</v>
      </c>
      <c r="C30" s="650" t="s">
        <v>6475</v>
      </c>
      <c r="D30" s="650" t="s">
        <v>6766</v>
      </c>
      <c r="E30" s="650" t="s">
        <v>6019</v>
      </c>
      <c r="F30" s="653">
        <v>13622</v>
      </c>
      <c r="G30" s="653">
        <v>432540.74</v>
      </c>
      <c r="H30" s="653">
        <v>1</v>
      </c>
      <c r="I30" s="653">
        <v>31.753100866245777</v>
      </c>
      <c r="J30" s="653">
        <v>11161</v>
      </c>
      <c r="K30" s="653">
        <v>369976.17</v>
      </c>
      <c r="L30" s="653">
        <v>0.85535565967728266</v>
      </c>
      <c r="M30" s="653">
        <v>33.149016217184837</v>
      </c>
      <c r="N30" s="653">
        <v>7897</v>
      </c>
      <c r="O30" s="653">
        <v>262970.09999999998</v>
      </c>
      <c r="P30" s="666">
        <v>0.60796608430456744</v>
      </c>
      <c r="Q30" s="654">
        <v>33.299999999999997</v>
      </c>
    </row>
    <row r="31" spans="1:17" ht="14.4" customHeight="1" x14ac:dyDescent="0.3">
      <c r="A31" s="649" t="s">
        <v>6514</v>
      </c>
      <c r="B31" s="650" t="s">
        <v>1290</v>
      </c>
      <c r="C31" s="650" t="s">
        <v>6282</v>
      </c>
      <c r="D31" s="650" t="s">
        <v>6767</v>
      </c>
      <c r="E31" s="650" t="s">
        <v>6768</v>
      </c>
      <c r="F31" s="653"/>
      <c r="G31" s="653"/>
      <c r="H31" s="653"/>
      <c r="I31" s="653"/>
      <c r="J31" s="653"/>
      <c r="K31" s="653"/>
      <c r="L31" s="653"/>
      <c r="M31" s="653"/>
      <c r="N31" s="653">
        <v>16</v>
      </c>
      <c r="O31" s="653">
        <v>14149.12</v>
      </c>
      <c r="P31" s="666"/>
      <c r="Q31" s="654">
        <v>884.32</v>
      </c>
    </row>
    <row r="32" spans="1:17" ht="14.4" customHeight="1" x14ac:dyDescent="0.3">
      <c r="A32" s="649" t="s">
        <v>6514</v>
      </c>
      <c r="B32" s="650" t="s">
        <v>1290</v>
      </c>
      <c r="C32" s="650" t="s">
        <v>6294</v>
      </c>
      <c r="D32" s="650" t="s">
        <v>6769</v>
      </c>
      <c r="E32" s="650" t="s">
        <v>6770</v>
      </c>
      <c r="F32" s="653">
        <v>22</v>
      </c>
      <c r="G32" s="653">
        <v>40392</v>
      </c>
      <c r="H32" s="653">
        <v>1</v>
      </c>
      <c r="I32" s="653">
        <v>1836</v>
      </c>
      <c r="J32" s="653">
        <v>23</v>
      </c>
      <c r="K32" s="653">
        <v>42320</v>
      </c>
      <c r="L32" s="653">
        <v>1.0477322242028124</v>
      </c>
      <c r="M32" s="653">
        <v>1840</v>
      </c>
      <c r="N32" s="653">
        <v>18</v>
      </c>
      <c r="O32" s="653">
        <v>33150</v>
      </c>
      <c r="P32" s="666">
        <v>0.82070707070707072</v>
      </c>
      <c r="Q32" s="654">
        <v>1841.6666666666667</v>
      </c>
    </row>
    <row r="33" spans="1:17" ht="14.4" customHeight="1" x14ac:dyDescent="0.3">
      <c r="A33" s="649" t="s">
        <v>6514</v>
      </c>
      <c r="B33" s="650" t="s">
        <v>1290</v>
      </c>
      <c r="C33" s="650" t="s">
        <v>6294</v>
      </c>
      <c r="D33" s="650" t="s">
        <v>6771</v>
      </c>
      <c r="E33" s="650" t="s">
        <v>6772</v>
      </c>
      <c r="F33" s="653">
        <v>5</v>
      </c>
      <c r="G33" s="653">
        <v>3265</v>
      </c>
      <c r="H33" s="653">
        <v>1</v>
      </c>
      <c r="I33" s="653">
        <v>653</v>
      </c>
      <c r="J33" s="653">
        <v>5</v>
      </c>
      <c r="K33" s="653">
        <v>3270</v>
      </c>
      <c r="L33" s="653">
        <v>1.0015313935681469</v>
      </c>
      <c r="M33" s="653">
        <v>654</v>
      </c>
      <c r="N33" s="653">
        <v>2</v>
      </c>
      <c r="O33" s="653">
        <v>1314</v>
      </c>
      <c r="P33" s="666">
        <v>0.40245022970903521</v>
      </c>
      <c r="Q33" s="654">
        <v>657</v>
      </c>
    </row>
    <row r="34" spans="1:17" ht="14.4" customHeight="1" x14ac:dyDescent="0.3">
      <c r="A34" s="649" t="s">
        <v>6514</v>
      </c>
      <c r="B34" s="650" t="s">
        <v>1290</v>
      </c>
      <c r="C34" s="650" t="s">
        <v>6294</v>
      </c>
      <c r="D34" s="650" t="s">
        <v>6773</v>
      </c>
      <c r="E34" s="650" t="s">
        <v>6774</v>
      </c>
      <c r="F34" s="653">
        <v>20</v>
      </c>
      <c r="G34" s="653">
        <v>35020</v>
      </c>
      <c r="H34" s="653">
        <v>1</v>
      </c>
      <c r="I34" s="653">
        <v>1751</v>
      </c>
      <c r="J34" s="653">
        <v>16</v>
      </c>
      <c r="K34" s="653">
        <v>28064</v>
      </c>
      <c r="L34" s="653">
        <v>0.80137064534551683</v>
      </c>
      <c r="M34" s="653">
        <v>1754</v>
      </c>
      <c r="N34" s="653">
        <v>36</v>
      </c>
      <c r="O34" s="653">
        <v>63228</v>
      </c>
      <c r="P34" s="666">
        <v>1.8054825813820674</v>
      </c>
      <c r="Q34" s="654">
        <v>1756.3333333333333</v>
      </c>
    </row>
    <row r="35" spans="1:17" ht="14.4" customHeight="1" x14ac:dyDescent="0.3">
      <c r="A35" s="649" t="s">
        <v>6514</v>
      </c>
      <c r="B35" s="650" t="s">
        <v>1290</v>
      </c>
      <c r="C35" s="650" t="s">
        <v>6294</v>
      </c>
      <c r="D35" s="650" t="s">
        <v>6775</v>
      </c>
      <c r="E35" s="650" t="s">
        <v>6776</v>
      </c>
      <c r="F35" s="653">
        <v>1</v>
      </c>
      <c r="G35" s="653">
        <v>409</v>
      </c>
      <c r="H35" s="653">
        <v>1</v>
      </c>
      <c r="I35" s="653">
        <v>409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6514</v>
      </c>
      <c r="B36" s="650" t="s">
        <v>1290</v>
      </c>
      <c r="C36" s="650" t="s">
        <v>6294</v>
      </c>
      <c r="D36" s="650" t="s">
        <v>6777</v>
      </c>
      <c r="E36" s="650" t="s">
        <v>6778</v>
      </c>
      <c r="F36" s="653"/>
      <c r="G36" s="653"/>
      <c r="H36" s="653"/>
      <c r="I36" s="653"/>
      <c r="J36" s="653">
        <v>27</v>
      </c>
      <c r="K36" s="653">
        <v>386856</v>
      </c>
      <c r="L36" s="653"/>
      <c r="M36" s="653">
        <v>14328</v>
      </c>
      <c r="N36" s="653">
        <v>19</v>
      </c>
      <c r="O36" s="653">
        <v>272280</v>
      </c>
      <c r="P36" s="666"/>
      <c r="Q36" s="654">
        <v>14330.526315789473</v>
      </c>
    </row>
    <row r="37" spans="1:17" ht="14.4" customHeight="1" x14ac:dyDescent="0.3">
      <c r="A37" s="649" t="s">
        <v>6514</v>
      </c>
      <c r="B37" s="650" t="s">
        <v>1290</v>
      </c>
      <c r="C37" s="650" t="s">
        <v>6294</v>
      </c>
      <c r="D37" s="650" t="s">
        <v>6779</v>
      </c>
      <c r="E37" s="650" t="s">
        <v>6780</v>
      </c>
      <c r="F37" s="653">
        <v>10</v>
      </c>
      <c r="G37" s="653">
        <v>12830</v>
      </c>
      <c r="H37" s="653">
        <v>1</v>
      </c>
      <c r="I37" s="653">
        <v>1283</v>
      </c>
      <c r="J37" s="653">
        <v>9</v>
      </c>
      <c r="K37" s="653">
        <v>11574</v>
      </c>
      <c r="L37" s="653">
        <v>0.90210444271239287</v>
      </c>
      <c r="M37" s="653">
        <v>1286</v>
      </c>
      <c r="N37" s="653">
        <v>17</v>
      </c>
      <c r="O37" s="653">
        <v>21898</v>
      </c>
      <c r="P37" s="666">
        <v>1.7067809820732658</v>
      </c>
      <c r="Q37" s="654">
        <v>1288.1176470588234</v>
      </c>
    </row>
    <row r="38" spans="1:17" ht="14.4" customHeight="1" x14ac:dyDescent="0.3">
      <c r="A38" s="649" t="s">
        <v>6514</v>
      </c>
      <c r="B38" s="650" t="s">
        <v>1290</v>
      </c>
      <c r="C38" s="650" t="s">
        <v>6294</v>
      </c>
      <c r="D38" s="650" t="s">
        <v>6781</v>
      </c>
      <c r="E38" s="650" t="s">
        <v>6782</v>
      </c>
      <c r="F38" s="653">
        <v>7</v>
      </c>
      <c r="G38" s="653">
        <v>3402</v>
      </c>
      <c r="H38" s="653">
        <v>1</v>
      </c>
      <c r="I38" s="653">
        <v>486</v>
      </c>
      <c r="J38" s="653">
        <v>5</v>
      </c>
      <c r="K38" s="653">
        <v>2435</v>
      </c>
      <c r="L38" s="653">
        <v>0.71575543797766017</v>
      </c>
      <c r="M38" s="653">
        <v>487</v>
      </c>
      <c r="N38" s="653">
        <v>9</v>
      </c>
      <c r="O38" s="653">
        <v>4397</v>
      </c>
      <c r="P38" s="666">
        <v>1.292475014697237</v>
      </c>
      <c r="Q38" s="654">
        <v>488.55555555555554</v>
      </c>
    </row>
    <row r="39" spans="1:17" ht="14.4" customHeight="1" x14ac:dyDescent="0.3">
      <c r="A39" s="649" t="s">
        <v>6514</v>
      </c>
      <c r="B39" s="650" t="s">
        <v>1290</v>
      </c>
      <c r="C39" s="650" t="s">
        <v>6294</v>
      </c>
      <c r="D39" s="650" t="s">
        <v>6783</v>
      </c>
      <c r="E39" s="650" t="s">
        <v>6784</v>
      </c>
      <c r="F39" s="653"/>
      <c r="G39" s="653"/>
      <c r="H39" s="653"/>
      <c r="I39" s="653"/>
      <c r="J39" s="653">
        <v>1</v>
      </c>
      <c r="K39" s="653">
        <v>2535</v>
      </c>
      <c r="L39" s="653"/>
      <c r="M39" s="653">
        <v>2535</v>
      </c>
      <c r="N39" s="653"/>
      <c r="O39" s="653"/>
      <c r="P39" s="666"/>
      <c r="Q39" s="654"/>
    </row>
    <row r="40" spans="1:17" ht="14.4" customHeight="1" x14ac:dyDescent="0.3">
      <c r="A40" s="649" t="s">
        <v>6785</v>
      </c>
      <c r="B40" s="650" t="s">
        <v>6786</v>
      </c>
      <c r="C40" s="650" t="s">
        <v>6294</v>
      </c>
      <c r="D40" s="650" t="s">
        <v>6787</v>
      </c>
      <c r="E40" s="650" t="s">
        <v>6788</v>
      </c>
      <c r="F40" s="653">
        <v>4</v>
      </c>
      <c r="G40" s="653">
        <v>4944</v>
      </c>
      <c r="H40" s="653">
        <v>1</v>
      </c>
      <c r="I40" s="653">
        <v>1236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6520</v>
      </c>
      <c r="B41" s="650" t="s">
        <v>6789</v>
      </c>
      <c r="C41" s="650" t="s">
        <v>6294</v>
      </c>
      <c r="D41" s="650" t="s">
        <v>6790</v>
      </c>
      <c r="E41" s="650" t="s">
        <v>6791</v>
      </c>
      <c r="F41" s="653">
        <v>1</v>
      </c>
      <c r="G41" s="653">
        <v>46</v>
      </c>
      <c r="H41" s="653">
        <v>1</v>
      </c>
      <c r="I41" s="653">
        <v>46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6520</v>
      </c>
      <c r="B42" s="650" t="s">
        <v>6786</v>
      </c>
      <c r="C42" s="650" t="s">
        <v>6294</v>
      </c>
      <c r="D42" s="650" t="s">
        <v>6792</v>
      </c>
      <c r="E42" s="650" t="s">
        <v>6793</v>
      </c>
      <c r="F42" s="653"/>
      <c r="G42" s="653"/>
      <c r="H42" s="653"/>
      <c r="I42" s="653"/>
      <c r="J42" s="653">
        <v>3</v>
      </c>
      <c r="K42" s="653">
        <v>69</v>
      </c>
      <c r="L42" s="653"/>
      <c r="M42" s="653">
        <v>23</v>
      </c>
      <c r="N42" s="653"/>
      <c r="O42" s="653"/>
      <c r="P42" s="666"/>
      <c r="Q42" s="654"/>
    </row>
    <row r="43" spans="1:17" ht="14.4" customHeight="1" x14ac:dyDescent="0.3">
      <c r="A43" s="649" t="s">
        <v>6520</v>
      </c>
      <c r="B43" s="650" t="s">
        <v>6786</v>
      </c>
      <c r="C43" s="650" t="s">
        <v>6294</v>
      </c>
      <c r="D43" s="650" t="s">
        <v>6787</v>
      </c>
      <c r="E43" s="650" t="s">
        <v>6788</v>
      </c>
      <c r="F43" s="653"/>
      <c r="G43" s="653"/>
      <c r="H43" s="653"/>
      <c r="I43" s="653"/>
      <c r="J43" s="653">
        <v>1</v>
      </c>
      <c r="K43" s="653">
        <v>1245</v>
      </c>
      <c r="L43" s="653"/>
      <c r="M43" s="653">
        <v>1245</v>
      </c>
      <c r="N43" s="653"/>
      <c r="O43" s="653"/>
      <c r="P43" s="666"/>
      <c r="Q43" s="654"/>
    </row>
    <row r="44" spans="1:17" ht="14.4" customHeight="1" x14ac:dyDescent="0.3">
      <c r="A44" s="649" t="s">
        <v>6520</v>
      </c>
      <c r="B44" s="650" t="s">
        <v>6786</v>
      </c>
      <c r="C44" s="650" t="s">
        <v>6294</v>
      </c>
      <c r="D44" s="650" t="s">
        <v>6794</v>
      </c>
      <c r="E44" s="650" t="s">
        <v>6795</v>
      </c>
      <c r="F44" s="653"/>
      <c r="G44" s="653"/>
      <c r="H44" s="653"/>
      <c r="I44" s="653"/>
      <c r="J44" s="653">
        <v>3</v>
      </c>
      <c r="K44" s="653">
        <v>1272</v>
      </c>
      <c r="L44" s="653"/>
      <c r="M44" s="653">
        <v>424</v>
      </c>
      <c r="N44" s="653"/>
      <c r="O44" s="653"/>
      <c r="P44" s="666"/>
      <c r="Q44" s="654"/>
    </row>
    <row r="45" spans="1:17" ht="14.4" customHeight="1" x14ac:dyDescent="0.3">
      <c r="A45" s="649" t="s">
        <v>6520</v>
      </c>
      <c r="B45" s="650" t="s">
        <v>6786</v>
      </c>
      <c r="C45" s="650" t="s">
        <v>6294</v>
      </c>
      <c r="D45" s="650" t="s">
        <v>6796</v>
      </c>
      <c r="E45" s="650" t="s">
        <v>6797</v>
      </c>
      <c r="F45" s="653"/>
      <c r="G45" s="653"/>
      <c r="H45" s="653"/>
      <c r="I45" s="653"/>
      <c r="J45" s="653">
        <v>3</v>
      </c>
      <c r="K45" s="653">
        <v>3006</v>
      </c>
      <c r="L45" s="653"/>
      <c r="M45" s="653">
        <v>1002</v>
      </c>
      <c r="N45" s="653"/>
      <c r="O45" s="653"/>
      <c r="P45" s="666"/>
      <c r="Q45" s="654"/>
    </row>
    <row r="46" spans="1:17" ht="14.4" customHeight="1" x14ac:dyDescent="0.3">
      <c r="A46" s="649" t="s">
        <v>6520</v>
      </c>
      <c r="B46" s="650" t="s">
        <v>6798</v>
      </c>
      <c r="C46" s="650" t="s">
        <v>6294</v>
      </c>
      <c r="D46" s="650" t="s">
        <v>6799</v>
      </c>
      <c r="E46" s="650" t="s">
        <v>6800</v>
      </c>
      <c r="F46" s="653"/>
      <c r="G46" s="653"/>
      <c r="H46" s="653"/>
      <c r="I46" s="653"/>
      <c r="J46" s="653"/>
      <c r="K46" s="653"/>
      <c r="L46" s="653"/>
      <c r="M46" s="653"/>
      <c r="N46" s="653">
        <v>1</v>
      </c>
      <c r="O46" s="653">
        <v>217</v>
      </c>
      <c r="P46" s="666"/>
      <c r="Q46" s="654">
        <v>217</v>
      </c>
    </row>
    <row r="47" spans="1:17" ht="14.4" customHeight="1" x14ac:dyDescent="0.3">
      <c r="A47" s="649" t="s">
        <v>6520</v>
      </c>
      <c r="B47" s="650" t="s">
        <v>6798</v>
      </c>
      <c r="C47" s="650" t="s">
        <v>6294</v>
      </c>
      <c r="D47" s="650" t="s">
        <v>6801</v>
      </c>
      <c r="E47" s="650" t="s">
        <v>6802</v>
      </c>
      <c r="F47" s="653"/>
      <c r="G47" s="653"/>
      <c r="H47" s="653"/>
      <c r="I47" s="653"/>
      <c r="J47" s="653"/>
      <c r="K47" s="653"/>
      <c r="L47" s="653"/>
      <c r="M47" s="653"/>
      <c r="N47" s="653">
        <v>1</v>
      </c>
      <c r="O47" s="653">
        <v>497</v>
      </c>
      <c r="P47" s="666"/>
      <c r="Q47" s="654">
        <v>497</v>
      </c>
    </row>
    <row r="48" spans="1:17" ht="14.4" customHeight="1" x14ac:dyDescent="0.3">
      <c r="A48" s="649" t="s">
        <v>6520</v>
      </c>
      <c r="B48" s="650" t="s">
        <v>6798</v>
      </c>
      <c r="C48" s="650" t="s">
        <v>6294</v>
      </c>
      <c r="D48" s="650" t="s">
        <v>6803</v>
      </c>
      <c r="E48" s="650" t="s">
        <v>6804</v>
      </c>
      <c r="F48" s="653">
        <v>2</v>
      </c>
      <c r="G48" s="653">
        <v>700</v>
      </c>
      <c r="H48" s="653">
        <v>1</v>
      </c>
      <c r="I48" s="653">
        <v>350</v>
      </c>
      <c r="J48" s="653"/>
      <c r="K48" s="653"/>
      <c r="L48" s="653"/>
      <c r="M48" s="653"/>
      <c r="N48" s="653">
        <v>9</v>
      </c>
      <c r="O48" s="653">
        <v>3156</v>
      </c>
      <c r="P48" s="666">
        <v>4.5085714285714289</v>
      </c>
      <c r="Q48" s="654">
        <v>350.66666666666669</v>
      </c>
    </row>
    <row r="49" spans="1:17" ht="14.4" customHeight="1" x14ac:dyDescent="0.3">
      <c r="A49" s="649" t="s">
        <v>6520</v>
      </c>
      <c r="B49" s="650" t="s">
        <v>6798</v>
      </c>
      <c r="C49" s="650" t="s">
        <v>6294</v>
      </c>
      <c r="D49" s="650" t="s">
        <v>6805</v>
      </c>
      <c r="E49" s="650" t="s">
        <v>6806</v>
      </c>
      <c r="F49" s="653">
        <v>2015</v>
      </c>
      <c r="G49" s="653">
        <v>128960</v>
      </c>
      <c r="H49" s="653">
        <v>1</v>
      </c>
      <c r="I49" s="653">
        <v>64</v>
      </c>
      <c r="J49" s="653">
        <v>2110</v>
      </c>
      <c r="K49" s="653">
        <v>137150</v>
      </c>
      <c r="L49" s="653">
        <v>1.063508064516129</v>
      </c>
      <c r="M49" s="653">
        <v>65</v>
      </c>
      <c r="N49" s="653">
        <v>2377</v>
      </c>
      <c r="O49" s="653">
        <v>154505</v>
      </c>
      <c r="P49" s="666">
        <v>1.1980846774193548</v>
      </c>
      <c r="Q49" s="654">
        <v>65</v>
      </c>
    </row>
    <row r="50" spans="1:17" ht="14.4" customHeight="1" x14ac:dyDescent="0.3">
      <c r="A50" s="649" t="s">
        <v>6520</v>
      </c>
      <c r="B50" s="650" t="s">
        <v>6798</v>
      </c>
      <c r="C50" s="650" t="s">
        <v>6294</v>
      </c>
      <c r="D50" s="650" t="s">
        <v>1185</v>
      </c>
      <c r="E50" s="650" t="s">
        <v>6807</v>
      </c>
      <c r="F50" s="653"/>
      <c r="G50" s="653"/>
      <c r="H50" s="653"/>
      <c r="I50" s="653"/>
      <c r="J50" s="653">
        <v>1</v>
      </c>
      <c r="K50" s="653">
        <v>590</v>
      </c>
      <c r="L50" s="653"/>
      <c r="M50" s="653">
        <v>590</v>
      </c>
      <c r="N50" s="653"/>
      <c r="O50" s="653"/>
      <c r="P50" s="666"/>
      <c r="Q50" s="654"/>
    </row>
    <row r="51" spans="1:17" ht="14.4" customHeight="1" x14ac:dyDescent="0.3">
      <c r="A51" s="649" t="s">
        <v>6520</v>
      </c>
      <c r="B51" s="650" t="s">
        <v>6798</v>
      </c>
      <c r="C51" s="650" t="s">
        <v>6294</v>
      </c>
      <c r="D51" s="650" t="s">
        <v>6808</v>
      </c>
      <c r="E51" s="650" t="s">
        <v>6809</v>
      </c>
      <c r="F51" s="653"/>
      <c r="G51" s="653"/>
      <c r="H51" s="653"/>
      <c r="I51" s="653"/>
      <c r="J51" s="653">
        <v>1</v>
      </c>
      <c r="K51" s="653">
        <v>615</v>
      </c>
      <c r="L51" s="653"/>
      <c r="M51" s="653">
        <v>615</v>
      </c>
      <c r="N51" s="653"/>
      <c r="O51" s="653"/>
      <c r="P51" s="666"/>
      <c r="Q51" s="654"/>
    </row>
    <row r="52" spans="1:17" ht="14.4" customHeight="1" x14ac:dyDescent="0.3">
      <c r="A52" s="649" t="s">
        <v>6520</v>
      </c>
      <c r="B52" s="650" t="s">
        <v>6798</v>
      </c>
      <c r="C52" s="650" t="s">
        <v>6294</v>
      </c>
      <c r="D52" s="650" t="s">
        <v>6810</v>
      </c>
      <c r="E52" s="650" t="s">
        <v>6811</v>
      </c>
      <c r="F52" s="653">
        <v>69</v>
      </c>
      <c r="G52" s="653">
        <v>1587</v>
      </c>
      <c r="H52" s="653">
        <v>1</v>
      </c>
      <c r="I52" s="653">
        <v>23</v>
      </c>
      <c r="J52" s="653">
        <v>74</v>
      </c>
      <c r="K52" s="653">
        <v>1702</v>
      </c>
      <c r="L52" s="653">
        <v>1.0724637681159421</v>
      </c>
      <c r="M52" s="653">
        <v>23</v>
      </c>
      <c r="N52" s="653">
        <v>49</v>
      </c>
      <c r="O52" s="653">
        <v>1156</v>
      </c>
      <c r="P52" s="666">
        <v>0.72841839949590426</v>
      </c>
      <c r="Q52" s="654">
        <v>23.591836734693878</v>
      </c>
    </row>
    <row r="53" spans="1:17" ht="14.4" customHeight="1" x14ac:dyDescent="0.3">
      <c r="A53" s="649" t="s">
        <v>6520</v>
      </c>
      <c r="B53" s="650" t="s">
        <v>6798</v>
      </c>
      <c r="C53" s="650" t="s">
        <v>6294</v>
      </c>
      <c r="D53" s="650" t="s">
        <v>6812</v>
      </c>
      <c r="E53" s="650" t="s">
        <v>6813</v>
      </c>
      <c r="F53" s="653">
        <v>19</v>
      </c>
      <c r="G53" s="653">
        <v>1026</v>
      </c>
      <c r="H53" s="653">
        <v>1</v>
      </c>
      <c r="I53" s="653">
        <v>54</v>
      </c>
      <c r="J53" s="653">
        <v>20</v>
      </c>
      <c r="K53" s="653">
        <v>1080</v>
      </c>
      <c r="L53" s="653">
        <v>1.0526315789473684</v>
      </c>
      <c r="M53" s="653">
        <v>54</v>
      </c>
      <c r="N53" s="653">
        <v>29</v>
      </c>
      <c r="O53" s="653">
        <v>1566</v>
      </c>
      <c r="P53" s="666">
        <v>1.5263157894736843</v>
      </c>
      <c r="Q53" s="654">
        <v>54</v>
      </c>
    </row>
    <row r="54" spans="1:17" ht="14.4" customHeight="1" x14ac:dyDescent="0.3">
      <c r="A54" s="649" t="s">
        <v>6520</v>
      </c>
      <c r="B54" s="650" t="s">
        <v>6798</v>
      </c>
      <c r="C54" s="650" t="s">
        <v>6294</v>
      </c>
      <c r="D54" s="650" t="s">
        <v>6814</v>
      </c>
      <c r="E54" s="650" t="s">
        <v>6815</v>
      </c>
      <c r="F54" s="653">
        <v>631</v>
      </c>
      <c r="G54" s="653">
        <v>48587</v>
      </c>
      <c r="H54" s="653">
        <v>1</v>
      </c>
      <c r="I54" s="653">
        <v>77</v>
      </c>
      <c r="J54" s="653">
        <v>635</v>
      </c>
      <c r="K54" s="653">
        <v>48895</v>
      </c>
      <c r="L54" s="653">
        <v>1.0063391442155309</v>
      </c>
      <c r="M54" s="653">
        <v>77</v>
      </c>
      <c r="N54" s="653">
        <v>715</v>
      </c>
      <c r="O54" s="653">
        <v>55055</v>
      </c>
      <c r="P54" s="666">
        <v>1.133122028526149</v>
      </c>
      <c r="Q54" s="654">
        <v>77</v>
      </c>
    </row>
    <row r="55" spans="1:17" ht="14.4" customHeight="1" x14ac:dyDescent="0.3">
      <c r="A55" s="649" t="s">
        <v>6520</v>
      </c>
      <c r="B55" s="650" t="s">
        <v>6798</v>
      </c>
      <c r="C55" s="650" t="s">
        <v>6294</v>
      </c>
      <c r="D55" s="650" t="s">
        <v>6816</v>
      </c>
      <c r="E55" s="650" t="s">
        <v>6817</v>
      </c>
      <c r="F55" s="653">
        <v>456</v>
      </c>
      <c r="G55" s="653">
        <v>10032</v>
      </c>
      <c r="H55" s="653">
        <v>1</v>
      </c>
      <c r="I55" s="653">
        <v>22</v>
      </c>
      <c r="J55" s="653">
        <v>509</v>
      </c>
      <c r="K55" s="653">
        <v>11198</v>
      </c>
      <c r="L55" s="653">
        <v>1.1162280701754386</v>
      </c>
      <c r="M55" s="653">
        <v>22</v>
      </c>
      <c r="N55" s="653">
        <v>561</v>
      </c>
      <c r="O55" s="653">
        <v>12649</v>
      </c>
      <c r="P55" s="666">
        <v>1.2608652312599682</v>
      </c>
      <c r="Q55" s="654">
        <v>22.547237076648841</v>
      </c>
    </row>
    <row r="56" spans="1:17" ht="14.4" customHeight="1" x14ac:dyDescent="0.3">
      <c r="A56" s="649" t="s">
        <v>6520</v>
      </c>
      <c r="B56" s="650" t="s">
        <v>6798</v>
      </c>
      <c r="C56" s="650" t="s">
        <v>6294</v>
      </c>
      <c r="D56" s="650" t="s">
        <v>6818</v>
      </c>
      <c r="E56" s="650" t="s">
        <v>6819</v>
      </c>
      <c r="F56" s="653">
        <v>1</v>
      </c>
      <c r="G56" s="653">
        <v>626</v>
      </c>
      <c r="H56" s="653">
        <v>1</v>
      </c>
      <c r="I56" s="653">
        <v>626</v>
      </c>
      <c r="J56" s="653"/>
      <c r="K56" s="653"/>
      <c r="L56" s="653"/>
      <c r="M56" s="653"/>
      <c r="N56" s="653">
        <v>2</v>
      </c>
      <c r="O56" s="653">
        <v>1256</v>
      </c>
      <c r="P56" s="666">
        <v>2.0063897763578273</v>
      </c>
      <c r="Q56" s="654">
        <v>628</v>
      </c>
    </row>
    <row r="57" spans="1:17" ht="14.4" customHeight="1" x14ac:dyDescent="0.3">
      <c r="A57" s="649" t="s">
        <v>6520</v>
      </c>
      <c r="B57" s="650" t="s">
        <v>6798</v>
      </c>
      <c r="C57" s="650" t="s">
        <v>6294</v>
      </c>
      <c r="D57" s="650" t="s">
        <v>6820</v>
      </c>
      <c r="E57" s="650" t="s">
        <v>6821</v>
      </c>
      <c r="F57" s="653">
        <v>452</v>
      </c>
      <c r="G57" s="653">
        <v>94468</v>
      </c>
      <c r="H57" s="653">
        <v>1</v>
      </c>
      <c r="I57" s="653">
        <v>209</v>
      </c>
      <c r="J57" s="653">
        <v>394</v>
      </c>
      <c r="K57" s="653">
        <v>82346</v>
      </c>
      <c r="L57" s="653">
        <v>0.87168141592920356</v>
      </c>
      <c r="M57" s="653">
        <v>209</v>
      </c>
      <c r="N57" s="653"/>
      <c r="O57" s="653"/>
      <c r="P57" s="666"/>
      <c r="Q57" s="654"/>
    </row>
    <row r="58" spans="1:17" ht="14.4" customHeight="1" x14ac:dyDescent="0.3">
      <c r="A58" s="649" t="s">
        <v>6520</v>
      </c>
      <c r="B58" s="650" t="s">
        <v>6798</v>
      </c>
      <c r="C58" s="650" t="s">
        <v>6294</v>
      </c>
      <c r="D58" s="650" t="s">
        <v>6822</v>
      </c>
      <c r="E58" s="650" t="s">
        <v>6823</v>
      </c>
      <c r="F58" s="653">
        <v>506</v>
      </c>
      <c r="G58" s="653">
        <v>33396</v>
      </c>
      <c r="H58" s="653">
        <v>1</v>
      </c>
      <c r="I58" s="653">
        <v>66</v>
      </c>
      <c r="J58" s="653">
        <v>525</v>
      </c>
      <c r="K58" s="653">
        <v>34650</v>
      </c>
      <c r="L58" s="653">
        <v>1.0375494071146245</v>
      </c>
      <c r="M58" s="653">
        <v>66</v>
      </c>
      <c r="N58" s="653">
        <v>564</v>
      </c>
      <c r="O58" s="653">
        <v>37224</v>
      </c>
      <c r="P58" s="666">
        <v>1.1146245059288538</v>
      </c>
      <c r="Q58" s="654">
        <v>66</v>
      </c>
    </row>
    <row r="59" spans="1:17" ht="14.4" customHeight="1" x14ac:dyDescent="0.3">
      <c r="A59" s="649" t="s">
        <v>6520</v>
      </c>
      <c r="B59" s="650" t="s">
        <v>6798</v>
      </c>
      <c r="C59" s="650" t="s">
        <v>6294</v>
      </c>
      <c r="D59" s="650" t="s">
        <v>6824</v>
      </c>
      <c r="E59" s="650" t="s">
        <v>6825</v>
      </c>
      <c r="F59" s="653">
        <v>40</v>
      </c>
      <c r="G59" s="653">
        <v>13880</v>
      </c>
      <c r="H59" s="653">
        <v>1</v>
      </c>
      <c r="I59" s="653">
        <v>347</v>
      </c>
      <c r="J59" s="653"/>
      <c r="K59" s="653"/>
      <c r="L59" s="653"/>
      <c r="M59" s="653"/>
      <c r="N59" s="653">
        <v>30</v>
      </c>
      <c r="O59" s="653">
        <v>10440</v>
      </c>
      <c r="P59" s="666">
        <v>0.75216138328530258</v>
      </c>
      <c r="Q59" s="654">
        <v>348</v>
      </c>
    </row>
    <row r="60" spans="1:17" ht="14.4" customHeight="1" x14ac:dyDescent="0.3">
      <c r="A60" s="649" t="s">
        <v>6520</v>
      </c>
      <c r="B60" s="650" t="s">
        <v>6798</v>
      </c>
      <c r="C60" s="650" t="s">
        <v>6294</v>
      </c>
      <c r="D60" s="650" t="s">
        <v>6826</v>
      </c>
      <c r="E60" s="650" t="s">
        <v>6827</v>
      </c>
      <c r="F60" s="653">
        <v>375</v>
      </c>
      <c r="G60" s="653">
        <v>8625</v>
      </c>
      <c r="H60" s="653">
        <v>1</v>
      </c>
      <c r="I60" s="653">
        <v>23</v>
      </c>
      <c r="J60" s="653">
        <v>434</v>
      </c>
      <c r="K60" s="653">
        <v>10416</v>
      </c>
      <c r="L60" s="653">
        <v>1.2076521739130435</v>
      </c>
      <c r="M60" s="653">
        <v>24</v>
      </c>
      <c r="N60" s="653">
        <v>511</v>
      </c>
      <c r="O60" s="653">
        <v>12264</v>
      </c>
      <c r="P60" s="666">
        <v>1.421913043478261</v>
      </c>
      <c r="Q60" s="654">
        <v>24</v>
      </c>
    </row>
    <row r="61" spans="1:17" ht="14.4" customHeight="1" x14ac:dyDescent="0.3">
      <c r="A61" s="649" t="s">
        <v>6520</v>
      </c>
      <c r="B61" s="650" t="s">
        <v>6798</v>
      </c>
      <c r="C61" s="650" t="s">
        <v>6294</v>
      </c>
      <c r="D61" s="650" t="s">
        <v>6828</v>
      </c>
      <c r="E61" s="650" t="s">
        <v>6829</v>
      </c>
      <c r="F61" s="653"/>
      <c r="G61" s="653"/>
      <c r="H61" s="653"/>
      <c r="I61" s="653"/>
      <c r="J61" s="653">
        <v>1</v>
      </c>
      <c r="K61" s="653">
        <v>738</v>
      </c>
      <c r="L61" s="653"/>
      <c r="M61" s="653">
        <v>738</v>
      </c>
      <c r="N61" s="653"/>
      <c r="O61" s="653"/>
      <c r="P61" s="666"/>
      <c r="Q61" s="654"/>
    </row>
    <row r="62" spans="1:17" ht="14.4" customHeight="1" x14ac:dyDescent="0.3">
      <c r="A62" s="649" t="s">
        <v>6520</v>
      </c>
      <c r="B62" s="650" t="s">
        <v>6798</v>
      </c>
      <c r="C62" s="650" t="s">
        <v>6294</v>
      </c>
      <c r="D62" s="650" t="s">
        <v>6830</v>
      </c>
      <c r="E62" s="650" t="s">
        <v>6831</v>
      </c>
      <c r="F62" s="653">
        <v>348</v>
      </c>
      <c r="G62" s="653">
        <v>62640</v>
      </c>
      <c r="H62" s="653">
        <v>1</v>
      </c>
      <c r="I62" s="653">
        <v>180</v>
      </c>
      <c r="J62" s="653">
        <v>318</v>
      </c>
      <c r="K62" s="653">
        <v>57240</v>
      </c>
      <c r="L62" s="653">
        <v>0.91379310344827591</v>
      </c>
      <c r="M62" s="653">
        <v>180</v>
      </c>
      <c r="N62" s="653">
        <v>322</v>
      </c>
      <c r="O62" s="653">
        <v>57960</v>
      </c>
      <c r="P62" s="666">
        <v>0.92528735632183912</v>
      </c>
      <c r="Q62" s="654">
        <v>180</v>
      </c>
    </row>
    <row r="63" spans="1:17" ht="14.4" customHeight="1" x14ac:dyDescent="0.3">
      <c r="A63" s="649" t="s">
        <v>6520</v>
      </c>
      <c r="B63" s="650" t="s">
        <v>6798</v>
      </c>
      <c r="C63" s="650" t="s">
        <v>6294</v>
      </c>
      <c r="D63" s="650" t="s">
        <v>6832</v>
      </c>
      <c r="E63" s="650" t="s">
        <v>6833</v>
      </c>
      <c r="F63" s="653">
        <v>6</v>
      </c>
      <c r="G63" s="653">
        <v>1518</v>
      </c>
      <c r="H63" s="653">
        <v>1</v>
      </c>
      <c r="I63" s="653">
        <v>253</v>
      </c>
      <c r="J63" s="653">
        <v>2</v>
      </c>
      <c r="K63" s="653">
        <v>506</v>
      </c>
      <c r="L63" s="653">
        <v>0.33333333333333331</v>
      </c>
      <c r="M63" s="653">
        <v>253</v>
      </c>
      <c r="N63" s="653">
        <v>429</v>
      </c>
      <c r="O63" s="653">
        <v>108537</v>
      </c>
      <c r="P63" s="666">
        <v>71.5</v>
      </c>
      <c r="Q63" s="654">
        <v>253</v>
      </c>
    </row>
    <row r="64" spans="1:17" ht="14.4" customHeight="1" x14ac:dyDescent="0.3">
      <c r="A64" s="649" t="s">
        <v>6520</v>
      </c>
      <c r="B64" s="650" t="s">
        <v>6798</v>
      </c>
      <c r="C64" s="650" t="s">
        <v>6294</v>
      </c>
      <c r="D64" s="650" t="s">
        <v>6834</v>
      </c>
      <c r="E64" s="650" t="s">
        <v>6835</v>
      </c>
      <c r="F64" s="653"/>
      <c r="G64" s="653"/>
      <c r="H64" s="653"/>
      <c r="I64" s="653"/>
      <c r="J64" s="653">
        <v>1</v>
      </c>
      <c r="K64" s="653">
        <v>264</v>
      </c>
      <c r="L64" s="653"/>
      <c r="M64" s="653">
        <v>264</v>
      </c>
      <c r="N64" s="653"/>
      <c r="O64" s="653"/>
      <c r="P64" s="666"/>
      <c r="Q64" s="654"/>
    </row>
    <row r="65" spans="1:17" ht="14.4" customHeight="1" x14ac:dyDescent="0.3">
      <c r="A65" s="649" t="s">
        <v>6520</v>
      </c>
      <c r="B65" s="650" t="s">
        <v>6798</v>
      </c>
      <c r="C65" s="650" t="s">
        <v>6294</v>
      </c>
      <c r="D65" s="650" t="s">
        <v>6836</v>
      </c>
      <c r="E65" s="650" t="s">
        <v>6837</v>
      </c>
      <c r="F65" s="653">
        <v>2</v>
      </c>
      <c r="G65" s="653">
        <v>378</v>
      </c>
      <c r="H65" s="653">
        <v>1</v>
      </c>
      <c r="I65" s="653">
        <v>189</v>
      </c>
      <c r="J65" s="653">
        <v>2</v>
      </c>
      <c r="K65" s="653">
        <v>378</v>
      </c>
      <c r="L65" s="653">
        <v>1</v>
      </c>
      <c r="M65" s="653">
        <v>189</v>
      </c>
      <c r="N65" s="653"/>
      <c r="O65" s="653"/>
      <c r="P65" s="666"/>
      <c r="Q65" s="654"/>
    </row>
    <row r="66" spans="1:17" ht="14.4" customHeight="1" x14ac:dyDescent="0.3">
      <c r="A66" s="649" t="s">
        <v>6520</v>
      </c>
      <c r="B66" s="650" t="s">
        <v>6798</v>
      </c>
      <c r="C66" s="650" t="s">
        <v>6294</v>
      </c>
      <c r="D66" s="650" t="s">
        <v>6838</v>
      </c>
      <c r="E66" s="650" t="s">
        <v>6839</v>
      </c>
      <c r="F66" s="653">
        <v>371</v>
      </c>
      <c r="G66" s="653">
        <v>80136</v>
      </c>
      <c r="H66" s="653">
        <v>1</v>
      </c>
      <c r="I66" s="653">
        <v>216</v>
      </c>
      <c r="J66" s="653">
        <v>329</v>
      </c>
      <c r="K66" s="653">
        <v>71064</v>
      </c>
      <c r="L66" s="653">
        <v>0.8867924528301887</v>
      </c>
      <c r="M66" s="653">
        <v>216</v>
      </c>
      <c r="N66" s="653">
        <v>346</v>
      </c>
      <c r="O66" s="653">
        <v>74736</v>
      </c>
      <c r="P66" s="666">
        <v>0.93261455525606474</v>
      </c>
      <c r="Q66" s="654">
        <v>216</v>
      </c>
    </row>
    <row r="67" spans="1:17" ht="14.4" customHeight="1" x14ac:dyDescent="0.3">
      <c r="A67" s="649" t="s">
        <v>6520</v>
      </c>
      <c r="B67" s="650" t="s">
        <v>6798</v>
      </c>
      <c r="C67" s="650" t="s">
        <v>6294</v>
      </c>
      <c r="D67" s="650" t="s">
        <v>6840</v>
      </c>
      <c r="E67" s="650" t="s">
        <v>6841</v>
      </c>
      <c r="F67" s="653">
        <v>11</v>
      </c>
      <c r="G67" s="653">
        <v>385</v>
      </c>
      <c r="H67" s="653">
        <v>1</v>
      </c>
      <c r="I67" s="653">
        <v>35</v>
      </c>
      <c r="J67" s="653">
        <v>1</v>
      </c>
      <c r="K67" s="653">
        <v>35</v>
      </c>
      <c r="L67" s="653">
        <v>9.0909090909090912E-2</v>
      </c>
      <c r="M67" s="653">
        <v>35</v>
      </c>
      <c r="N67" s="653"/>
      <c r="O67" s="653"/>
      <c r="P67" s="666"/>
      <c r="Q67" s="654"/>
    </row>
    <row r="68" spans="1:17" ht="14.4" customHeight="1" x14ac:dyDescent="0.3">
      <c r="A68" s="649" t="s">
        <v>6520</v>
      </c>
      <c r="B68" s="650" t="s">
        <v>6798</v>
      </c>
      <c r="C68" s="650" t="s">
        <v>6294</v>
      </c>
      <c r="D68" s="650" t="s">
        <v>6842</v>
      </c>
      <c r="E68" s="650" t="s">
        <v>6843</v>
      </c>
      <c r="F68" s="653"/>
      <c r="G68" s="653"/>
      <c r="H68" s="653"/>
      <c r="I68" s="653"/>
      <c r="J68" s="653">
        <v>1</v>
      </c>
      <c r="K68" s="653">
        <v>590</v>
      </c>
      <c r="L68" s="653"/>
      <c r="M68" s="653">
        <v>590</v>
      </c>
      <c r="N68" s="653"/>
      <c r="O68" s="653"/>
      <c r="P68" s="666"/>
      <c r="Q68" s="654"/>
    </row>
    <row r="69" spans="1:17" ht="14.4" customHeight="1" x14ac:dyDescent="0.3">
      <c r="A69" s="649" t="s">
        <v>6520</v>
      </c>
      <c r="B69" s="650" t="s">
        <v>6798</v>
      </c>
      <c r="C69" s="650" t="s">
        <v>6294</v>
      </c>
      <c r="D69" s="650" t="s">
        <v>6844</v>
      </c>
      <c r="E69" s="650" t="s">
        <v>6845</v>
      </c>
      <c r="F69" s="653">
        <v>53</v>
      </c>
      <c r="G69" s="653">
        <v>2650</v>
      </c>
      <c r="H69" s="653">
        <v>1</v>
      </c>
      <c r="I69" s="653">
        <v>50</v>
      </c>
      <c r="J69" s="653">
        <v>16</v>
      </c>
      <c r="K69" s="653">
        <v>800</v>
      </c>
      <c r="L69" s="653">
        <v>0.30188679245283018</v>
      </c>
      <c r="M69" s="653">
        <v>50</v>
      </c>
      <c r="N69" s="653">
        <v>24</v>
      </c>
      <c r="O69" s="653">
        <v>1200</v>
      </c>
      <c r="P69" s="666">
        <v>0.45283018867924529</v>
      </c>
      <c r="Q69" s="654">
        <v>50</v>
      </c>
    </row>
    <row r="70" spans="1:17" ht="14.4" customHeight="1" x14ac:dyDescent="0.3">
      <c r="A70" s="649" t="s">
        <v>6520</v>
      </c>
      <c r="B70" s="650" t="s">
        <v>6798</v>
      </c>
      <c r="C70" s="650" t="s">
        <v>6294</v>
      </c>
      <c r="D70" s="650" t="s">
        <v>6846</v>
      </c>
      <c r="E70" s="650" t="s">
        <v>6847</v>
      </c>
      <c r="F70" s="653"/>
      <c r="G70" s="653"/>
      <c r="H70" s="653"/>
      <c r="I70" s="653"/>
      <c r="J70" s="653">
        <v>1</v>
      </c>
      <c r="K70" s="653">
        <v>545</v>
      </c>
      <c r="L70" s="653"/>
      <c r="M70" s="653">
        <v>545</v>
      </c>
      <c r="N70" s="653"/>
      <c r="O70" s="653"/>
      <c r="P70" s="666"/>
      <c r="Q70" s="654"/>
    </row>
    <row r="71" spans="1:17" ht="14.4" customHeight="1" x14ac:dyDescent="0.3">
      <c r="A71" s="649" t="s">
        <v>6520</v>
      </c>
      <c r="B71" s="650" t="s">
        <v>6798</v>
      </c>
      <c r="C71" s="650" t="s">
        <v>6294</v>
      </c>
      <c r="D71" s="650" t="s">
        <v>6848</v>
      </c>
      <c r="E71" s="650" t="s">
        <v>6849</v>
      </c>
      <c r="F71" s="653">
        <v>1</v>
      </c>
      <c r="G71" s="653">
        <v>477</v>
      </c>
      <c r="H71" s="653">
        <v>1</v>
      </c>
      <c r="I71" s="653">
        <v>477</v>
      </c>
      <c r="J71" s="653">
        <v>1</v>
      </c>
      <c r="K71" s="653">
        <v>479</v>
      </c>
      <c r="L71" s="653">
        <v>1.0041928721174005</v>
      </c>
      <c r="M71" s="653">
        <v>479</v>
      </c>
      <c r="N71" s="653">
        <v>2</v>
      </c>
      <c r="O71" s="653">
        <v>958</v>
      </c>
      <c r="P71" s="666">
        <v>2.008385744234801</v>
      </c>
      <c r="Q71" s="654">
        <v>479</v>
      </c>
    </row>
    <row r="72" spans="1:17" ht="14.4" customHeight="1" x14ac:dyDescent="0.3">
      <c r="A72" s="649" t="s">
        <v>6520</v>
      </c>
      <c r="B72" s="650" t="s">
        <v>6798</v>
      </c>
      <c r="C72" s="650" t="s">
        <v>6294</v>
      </c>
      <c r="D72" s="650" t="s">
        <v>6850</v>
      </c>
      <c r="E72" s="650" t="s">
        <v>6851</v>
      </c>
      <c r="F72" s="653"/>
      <c r="G72" s="653"/>
      <c r="H72" s="653"/>
      <c r="I72" s="653"/>
      <c r="J72" s="653">
        <v>1</v>
      </c>
      <c r="K72" s="653">
        <v>734</v>
      </c>
      <c r="L72" s="653"/>
      <c r="M72" s="653">
        <v>734</v>
      </c>
      <c r="N72" s="653"/>
      <c r="O72" s="653"/>
      <c r="P72" s="666"/>
      <c r="Q72" s="654"/>
    </row>
    <row r="73" spans="1:17" ht="14.4" customHeight="1" x14ac:dyDescent="0.3">
      <c r="A73" s="649" t="s">
        <v>6520</v>
      </c>
      <c r="B73" s="650" t="s">
        <v>6798</v>
      </c>
      <c r="C73" s="650" t="s">
        <v>6294</v>
      </c>
      <c r="D73" s="650" t="s">
        <v>6852</v>
      </c>
      <c r="E73" s="650" t="s">
        <v>6853</v>
      </c>
      <c r="F73" s="653">
        <v>2</v>
      </c>
      <c r="G73" s="653">
        <v>652</v>
      </c>
      <c r="H73" s="653">
        <v>1</v>
      </c>
      <c r="I73" s="653">
        <v>326</v>
      </c>
      <c r="J73" s="653"/>
      <c r="K73" s="653"/>
      <c r="L73" s="653"/>
      <c r="M73" s="653"/>
      <c r="N73" s="653"/>
      <c r="O73" s="653"/>
      <c r="P73" s="666"/>
      <c r="Q73" s="654"/>
    </row>
    <row r="74" spans="1:17" ht="14.4" customHeight="1" x14ac:dyDescent="0.3">
      <c r="A74" s="649" t="s">
        <v>6520</v>
      </c>
      <c r="B74" s="650" t="s">
        <v>6798</v>
      </c>
      <c r="C74" s="650" t="s">
        <v>6294</v>
      </c>
      <c r="D74" s="650" t="s">
        <v>6854</v>
      </c>
      <c r="E74" s="650" t="s">
        <v>6855</v>
      </c>
      <c r="F74" s="653"/>
      <c r="G74" s="653"/>
      <c r="H74" s="653"/>
      <c r="I74" s="653"/>
      <c r="J74" s="653">
        <v>1</v>
      </c>
      <c r="K74" s="653">
        <v>344</v>
      </c>
      <c r="L74" s="653"/>
      <c r="M74" s="653">
        <v>344</v>
      </c>
      <c r="N74" s="653"/>
      <c r="O74" s="653"/>
      <c r="P74" s="666"/>
      <c r="Q74" s="654"/>
    </row>
    <row r="75" spans="1:17" ht="14.4" customHeight="1" x14ac:dyDescent="0.3">
      <c r="A75" s="649" t="s">
        <v>6856</v>
      </c>
      <c r="B75" s="650" t="s">
        <v>6857</v>
      </c>
      <c r="C75" s="650" t="s">
        <v>6294</v>
      </c>
      <c r="D75" s="650" t="s">
        <v>6858</v>
      </c>
      <c r="E75" s="650" t="s">
        <v>6859</v>
      </c>
      <c r="F75" s="653">
        <v>139</v>
      </c>
      <c r="G75" s="653">
        <v>3753</v>
      </c>
      <c r="H75" s="653">
        <v>1</v>
      </c>
      <c r="I75" s="653">
        <v>27</v>
      </c>
      <c r="J75" s="653">
        <v>179</v>
      </c>
      <c r="K75" s="653">
        <v>4833</v>
      </c>
      <c r="L75" s="653">
        <v>1.2877697841726619</v>
      </c>
      <c r="M75" s="653">
        <v>27</v>
      </c>
      <c r="N75" s="653">
        <v>241</v>
      </c>
      <c r="O75" s="653">
        <v>6507</v>
      </c>
      <c r="P75" s="666">
        <v>1.7338129496402879</v>
      </c>
      <c r="Q75" s="654">
        <v>27</v>
      </c>
    </row>
    <row r="76" spans="1:17" ht="14.4" customHeight="1" x14ac:dyDescent="0.3">
      <c r="A76" s="649" t="s">
        <v>6856</v>
      </c>
      <c r="B76" s="650" t="s">
        <v>6857</v>
      </c>
      <c r="C76" s="650" t="s">
        <v>6294</v>
      </c>
      <c r="D76" s="650" t="s">
        <v>6860</v>
      </c>
      <c r="E76" s="650" t="s">
        <v>6861</v>
      </c>
      <c r="F76" s="653">
        <v>19</v>
      </c>
      <c r="G76" s="653">
        <v>1026</v>
      </c>
      <c r="H76" s="653">
        <v>1</v>
      </c>
      <c r="I76" s="653">
        <v>54</v>
      </c>
      <c r="J76" s="653">
        <v>14</v>
      </c>
      <c r="K76" s="653">
        <v>756</v>
      </c>
      <c r="L76" s="653">
        <v>0.73684210526315785</v>
      </c>
      <c r="M76" s="653">
        <v>54</v>
      </c>
      <c r="N76" s="653">
        <v>16</v>
      </c>
      <c r="O76" s="653">
        <v>864</v>
      </c>
      <c r="P76" s="666">
        <v>0.84210526315789469</v>
      </c>
      <c r="Q76" s="654">
        <v>54</v>
      </c>
    </row>
    <row r="77" spans="1:17" ht="14.4" customHeight="1" x14ac:dyDescent="0.3">
      <c r="A77" s="649" t="s">
        <v>6856</v>
      </c>
      <c r="B77" s="650" t="s">
        <v>6857</v>
      </c>
      <c r="C77" s="650" t="s">
        <v>6294</v>
      </c>
      <c r="D77" s="650" t="s">
        <v>6862</v>
      </c>
      <c r="E77" s="650" t="s">
        <v>6863</v>
      </c>
      <c r="F77" s="653">
        <v>137</v>
      </c>
      <c r="G77" s="653">
        <v>3288</v>
      </c>
      <c r="H77" s="653">
        <v>1</v>
      </c>
      <c r="I77" s="653">
        <v>24</v>
      </c>
      <c r="J77" s="653">
        <v>181</v>
      </c>
      <c r="K77" s="653">
        <v>4344</v>
      </c>
      <c r="L77" s="653">
        <v>1.3211678832116789</v>
      </c>
      <c r="M77" s="653">
        <v>24</v>
      </c>
      <c r="N77" s="653">
        <v>240</v>
      </c>
      <c r="O77" s="653">
        <v>5760</v>
      </c>
      <c r="P77" s="666">
        <v>1.7518248175182483</v>
      </c>
      <c r="Q77" s="654">
        <v>24</v>
      </c>
    </row>
    <row r="78" spans="1:17" ht="14.4" customHeight="1" x14ac:dyDescent="0.3">
      <c r="A78" s="649" t="s">
        <v>6856</v>
      </c>
      <c r="B78" s="650" t="s">
        <v>6857</v>
      </c>
      <c r="C78" s="650" t="s">
        <v>6294</v>
      </c>
      <c r="D78" s="650" t="s">
        <v>6864</v>
      </c>
      <c r="E78" s="650" t="s">
        <v>6865</v>
      </c>
      <c r="F78" s="653">
        <v>147</v>
      </c>
      <c r="G78" s="653">
        <v>3969</v>
      </c>
      <c r="H78" s="653">
        <v>1</v>
      </c>
      <c r="I78" s="653">
        <v>27</v>
      </c>
      <c r="J78" s="653">
        <v>188</v>
      </c>
      <c r="K78" s="653">
        <v>5076</v>
      </c>
      <c r="L78" s="653">
        <v>1.2789115646258504</v>
      </c>
      <c r="M78" s="653">
        <v>27</v>
      </c>
      <c r="N78" s="653">
        <v>257</v>
      </c>
      <c r="O78" s="653">
        <v>6939</v>
      </c>
      <c r="P78" s="666">
        <v>1.7482993197278911</v>
      </c>
      <c r="Q78" s="654">
        <v>27</v>
      </c>
    </row>
    <row r="79" spans="1:17" ht="14.4" customHeight="1" x14ac:dyDescent="0.3">
      <c r="A79" s="649" t="s">
        <v>6856</v>
      </c>
      <c r="B79" s="650" t="s">
        <v>6857</v>
      </c>
      <c r="C79" s="650" t="s">
        <v>6294</v>
      </c>
      <c r="D79" s="650" t="s">
        <v>6866</v>
      </c>
      <c r="E79" s="650" t="s">
        <v>6867</v>
      </c>
      <c r="F79" s="653">
        <v>7</v>
      </c>
      <c r="G79" s="653">
        <v>392</v>
      </c>
      <c r="H79" s="653">
        <v>1</v>
      </c>
      <c r="I79" s="653">
        <v>56</v>
      </c>
      <c r="J79" s="653">
        <v>4</v>
      </c>
      <c r="K79" s="653">
        <v>224</v>
      </c>
      <c r="L79" s="653">
        <v>0.5714285714285714</v>
      </c>
      <c r="M79" s="653">
        <v>56</v>
      </c>
      <c r="N79" s="653">
        <v>1</v>
      </c>
      <c r="O79" s="653">
        <v>56</v>
      </c>
      <c r="P79" s="666">
        <v>0.14285714285714285</v>
      </c>
      <c r="Q79" s="654">
        <v>56</v>
      </c>
    </row>
    <row r="80" spans="1:17" ht="14.4" customHeight="1" x14ac:dyDescent="0.3">
      <c r="A80" s="649" t="s">
        <v>6856</v>
      </c>
      <c r="B80" s="650" t="s">
        <v>6857</v>
      </c>
      <c r="C80" s="650" t="s">
        <v>6294</v>
      </c>
      <c r="D80" s="650" t="s">
        <v>6868</v>
      </c>
      <c r="E80" s="650" t="s">
        <v>6869</v>
      </c>
      <c r="F80" s="653">
        <v>130</v>
      </c>
      <c r="G80" s="653">
        <v>3510</v>
      </c>
      <c r="H80" s="653">
        <v>1</v>
      </c>
      <c r="I80" s="653">
        <v>27</v>
      </c>
      <c r="J80" s="653">
        <v>170</v>
      </c>
      <c r="K80" s="653">
        <v>4590</v>
      </c>
      <c r="L80" s="653">
        <v>1.3076923076923077</v>
      </c>
      <c r="M80" s="653">
        <v>27</v>
      </c>
      <c r="N80" s="653">
        <v>235</v>
      </c>
      <c r="O80" s="653">
        <v>6345</v>
      </c>
      <c r="P80" s="666">
        <v>1.8076923076923077</v>
      </c>
      <c r="Q80" s="654">
        <v>27</v>
      </c>
    </row>
    <row r="81" spans="1:17" ht="14.4" customHeight="1" x14ac:dyDescent="0.3">
      <c r="A81" s="649" t="s">
        <v>6856</v>
      </c>
      <c r="B81" s="650" t="s">
        <v>6857</v>
      </c>
      <c r="C81" s="650" t="s">
        <v>6294</v>
      </c>
      <c r="D81" s="650" t="s">
        <v>6870</v>
      </c>
      <c r="E81" s="650" t="s">
        <v>6871</v>
      </c>
      <c r="F81" s="653">
        <v>148</v>
      </c>
      <c r="G81" s="653">
        <v>3256</v>
      </c>
      <c r="H81" s="653">
        <v>1</v>
      </c>
      <c r="I81" s="653">
        <v>22</v>
      </c>
      <c r="J81" s="653">
        <v>190</v>
      </c>
      <c r="K81" s="653">
        <v>4180</v>
      </c>
      <c r="L81" s="653">
        <v>1.2837837837837838</v>
      </c>
      <c r="M81" s="653">
        <v>22</v>
      </c>
      <c r="N81" s="653">
        <v>268</v>
      </c>
      <c r="O81" s="653">
        <v>5896</v>
      </c>
      <c r="P81" s="666">
        <v>1.8108108108108107</v>
      </c>
      <c r="Q81" s="654">
        <v>22</v>
      </c>
    </row>
    <row r="82" spans="1:17" ht="14.4" customHeight="1" x14ac:dyDescent="0.3">
      <c r="A82" s="649" t="s">
        <v>6856</v>
      </c>
      <c r="B82" s="650" t="s">
        <v>6857</v>
      </c>
      <c r="C82" s="650" t="s">
        <v>6294</v>
      </c>
      <c r="D82" s="650" t="s">
        <v>6872</v>
      </c>
      <c r="E82" s="650" t="s">
        <v>6873</v>
      </c>
      <c r="F82" s="653">
        <v>2</v>
      </c>
      <c r="G82" s="653">
        <v>136</v>
      </c>
      <c r="H82" s="653">
        <v>1</v>
      </c>
      <c r="I82" s="653">
        <v>68</v>
      </c>
      <c r="J82" s="653"/>
      <c r="K82" s="653"/>
      <c r="L82" s="653"/>
      <c r="M82" s="653"/>
      <c r="N82" s="653">
        <v>2</v>
      </c>
      <c r="O82" s="653">
        <v>136</v>
      </c>
      <c r="P82" s="666">
        <v>1</v>
      </c>
      <c r="Q82" s="654">
        <v>68</v>
      </c>
    </row>
    <row r="83" spans="1:17" ht="14.4" customHeight="1" x14ac:dyDescent="0.3">
      <c r="A83" s="649" t="s">
        <v>6856</v>
      </c>
      <c r="B83" s="650" t="s">
        <v>6857</v>
      </c>
      <c r="C83" s="650" t="s">
        <v>6294</v>
      </c>
      <c r="D83" s="650" t="s">
        <v>6874</v>
      </c>
      <c r="E83" s="650" t="s">
        <v>6875</v>
      </c>
      <c r="F83" s="653">
        <v>7</v>
      </c>
      <c r="G83" s="653">
        <v>427</v>
      </c>
      <c r="H83" s="653">
        <v>1</v>
      </c>
      <c r="I83" s="653">
        <v>61</v>
      </c>
      <c r="J83" s="653">
        <v>3</v>
      </c>
      <c r="K83" s="653">
        <v>183</v>
      </c>
      <c r="L83" s="653">
        <v>0.42857142857142855</v>
      </c>
      <c r="M83" s="653">
        <v>61</v>
      </c>
      <c r="N83" s="653">
        <v>5</v>
      </c>
      <c r="O83" s="653">
        <v>308</v>
      </c>
      <c r="P83" s="666">
        <v>0.72131147540983609</v>
      </c>
      <c r="Q83" s="654">
        <v>61.6</v>
      </c>
    </row>
    <row r="84" spans="1:17" ht="14.4" customHeight="1" x14ac:dyDescent="0.3">
      <c r="A84" s="649" t="s">
        <v>6856</v>
      </c>
      <c r="B84" s="650" t="s">
        <v>6857</v>
      </c>
      <c r="C84" s="650" t="s">
        <v>6294</v>
      </c>
      <c r="D84" s="650" t="s">
        <v>6876</v>
      </c>
      <c r="E84" s="650" t="s">
        <v>6877</v>
      </c>
      <c r="F84" s="653">
        <v>2</v>
      </c>
      <c r="G84" s="653">
        <v>788</v>
      </c>
      <c r="H84" s="653">
        <v>1</v>
      </c>
      <c r="I84" s="653">
        <v>394</v>
      </c>
      <c r="J84" s="653">
        <v>2</v>
      </c>
      <c r="K84" s="653">
        <v>788</v>
      </c>
      <c r="L84" s="653">
        <v>1</v>
      </c>
      <c r="M84" s="653">
        <v>394</v>
      </c>
      <c r="N84" s="653">
        <v>5</v>
      </c>
      <c r="O84" s="653">
        <v>1970</v>
      </c>
      <c r="P84" s="666">
        <v>2.5</v>
      </c>
      <c r="Q84" s="654">
        <v>394</v>
      </c>
    </row>
    <row r="85" spans="1:17" ht="14.4" customHeight="1" x14ac:dyDescent="0.3">
      <c r="A85" s="649" t="s">
        <v>6856</v>
      </c>
      <c r="B85" s="650" t="s">
        <v>6857</v>
      </c>
      <c r="C85" s="650" t="s">
        <v>6294</v>
      </c>
      <c r="D85" s="650" t="s">
        <v>6878</v>
      </c>
      <c r="E85" s="650" t="s">
        <v>6879</v>
      </c>
      <c r="F85" s="653"/>
      <c r="G85" s="653"/>
      <c r="H85" s="653"/>
      <c r="I85" s="653"/>
      <c r="J85" s="653"/>
      <c r="K85" s="653"/>
      <c r="L85" s="653"/>
      <c r="M85" s="653"/>
      <c r="N85" s="653">
        <v>1</v>
      </c>
      <c r="O85" s="653">
        <v>81</v>
      </c>
      <c r="P85" s="666"/>
      <c r="Q85" s="654">
        <v>81</v>
      </c>
    </row>
    <row r="86" spans="1:17" ht="14.4" customHeight="1" x14ac:dyDescent="0.3">
      <c r="A86" s="649" t="s">
        <v>6856</v>
      </c>
      <c r="B86" s="650" t="s">
        <v>6857</v>
      </c>
      <c r="C86" s="650" t="s">
        <v>6294</v>
      </c>
      <c r="D86" s="650" t="s">
        <v>6880</v>
      </c>
      <c r="E86" s="650" t="s">
        <v>6881</v>
      </c>
      <c r="F86" s="653">
        <v>33</v>
      </c>
      <c r="G86" s="653">
        <v>32571</v>
      </c>
      <c r="H86" s="653">
        <v>1</v>
      </c>
      <c r="I86" s="653">
        <v>987</v>
      </c>
      <c r="J86" s="653">
        <v>17</v>
      </c>
      <c r="K86" s="653">
        <v>16779</v>
      </c>
      <c r="L86" s="653">
        <v>0.51515151515151514</v>
      </c>
      <c r="M86" s="653">
        <v>987</v>
      </c>
      <c r="N86" s="653">
        <v>25</v>
      </c>
      <c r="O86" s="653">
        <v>24675</v>
      </c>
      <c r="P86" s="666">
        <v>0.75757575757575757</v>
      </c>
      <c r="Q86" s="654">
        <v>987</v>
      </c>
    </row>
    <row r="87" spans="1:17" ht="14.4" customHeight="1" x14ac:dyDescent="0.3">
      <c r="A87" s="649" t="s">
        <v>6856</v>
      </c>
      <c r="B87" s="650" t="s">
        <v>6857</v>
      </c>
      <c r="C87" s="650" t="s">
        <v>6294</v>
      </c>
      <c r="D87" s="650" t="s">
        <v>6882</v>
      </c>
      <c r="E87" s="650" t="s">
        <v>6883</v>
      </c>
      <c r="F87" s="653">
        <v>3</v>
      </c>
      <c r="G87" s="653">
        <v>246</v>
      </c>
      <c r="H87" s="653">
        <v>1</v>
      </c>
      <c r="I87" s="653">
        <v>82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6856</v>
      </c>
      <c r="B88" s="650" t="s">
        <v>6857</v>
      </c>
      <c r="C88" s="650" t="s">
        <v>6294</v>
      </c>
      <c r="D88" s="650" t="s">
        <v>6884</v>
      </c>
      <c r="E88" s="650" t="s">
        <v>6885</v>
      </c>
      <c r="F88" s="653">
        <v>1</v>
      </c>
      <c r="G88" s="653">
        <v>262</v>
      </c>
      <c r="H88" s="653">
        <v>1</v>
      </c>
      <c r="I88" s="653">
        <v>262</v>
      </c>
      <c r="J88" s="653"/>
      <c r="K88" s="653"/>
      <c r="L88" s="653"/>
      <c r="M88" s="653"/>
      <c r="N88" s="653"/>
      <c r="O88" s="653"/>
      <c r="P88" s="666"/>
      <c r="Q88" s="654"/>
    </row>
    <row r="89" spans="1:17" ht="14.4" customHeight="1" x14ac:dyDescent="0.3">
      <c r="A89" s="649" t="s">
        <v>6856</v>
      </c>
      <c r="B89" s="650" t="s">
        <v>6857</v>
      </c>
      <c r="C89" s="650" t="s">
        <v>6294</v>
      </c>
      <c r="D89" s="650" t="s">
        <v>6886</v>
      </c>
      <c r="E89" s="650" t="s">
        <v>6887</v>
      </c>
      <c r="F89" s="653">
        <v>6</v>
      </c>
      <c r="G89" s="653">
        <v>378</v>
      </c>
      <c r="H89" s="653">
        <v>1</v>
      </c>
      <c r="I89" s="653">
        <v>63</v>
      </c>
      <c r="J89" s="653">
        <v>2</v>
      </c>
      <c r="K89" s="653">
        <v>126</v>
      </c>
      <c r="L89" s="653">
        <v>0.33333333333333331</v>
      </c>
      <c r="M89" s="653">
        <v>63</v>
      </c>
      <c r="N89" s="653">
        <v>2</v>
      </c>
      <c r="O89" s="653">
        <v>126</v>
      </c>
      <c r="P89" s="666">
        <v>0.33333333333333331</v>
      </c>
      <c r="Q89" s="654">
        <v>63</v>
      </c>
    </row>
    <row r="90" spans="1:17" ht="14.4" customHeight="1" x14ac:dyDescent="0.3">
      <c r="A90" s="649" t="s">
        <v>6856</v>
      </c>
      <c r="B90" s="650" t="s">
        <v>6857</v>
      </c>
      <c r="C90" s="650" t="s">
        <v>6294</v>
      </c>
      <c r="D90" s="650" t="s">
        <v>6888</v>
      </c>
      <c r="E90" s="650" t="s">
        <v>6889</v>
      </c>
      <c r="F90" s="653">
        <v>43</v>
      </c>
      <c r="G90" s="653">
        <v>731</v>
      </c>
      <c r="H90" s="653">
        <v>1</v>
      </c>
      <c r="I90" s="653">
        <v>17</v>
      </c>
      <c r="J90" s="653">
        <v>4</v>
      </c>
      <c r="K90" s="653">
        <v>68</v>
      </c>
      <c r="L90" s="653">
        <v>9.3023255813953487E-2</v>
      </c>
      <c r="M90" s="653">
        <v>17</v>
      </c>
      <c r="N90" s="653">
        <v>20</v>
      </c>
      <c r="O90" s="653">
        <v>340</v>
      </c>
      <c r="P90" s="666">
        <v>0.46511627906976744</v>
      </c>
      <c r="Q90" s="654">
        <v>17</v>
      </c>
    </row>
    <row r="91" spans="1:17" ht="14.4" customHeight="1" x14ac:dyDescent="0.3">
      <c r="A91" s="649" t="s">
        <v>6856</v>
      </c>
      <c r="B91" s="650" t="s">
        <v>6857</v>
      </c>
      <c r="C91" s="650" t="s">
        <v>6294</v>
      </c>
      <c r="D91" s="650" t="s">
        <v>6890</v>
      </c>
      <c r="E91" s="650" t="s">
        <v>6891</v>
      </c>
      <c r="F91" s="653">
        <v>3</v>
      </c>
      <c r="G91" s="653">
        <v>186</v>
      </c>
      <c r="H91" s="653">
        <v>1</v>
      </c>
      <c r="I91" s="653">
        <v>62</v>
      </c>
      <c r="J91" s="653">
        <v>2</v>
      </c>
      <c r="K91" s="653">
        <v>126</v>
      </c>
      <c r="L91" s="653">
        <v>0.67741935483870963</v>
      </c>
      <c r="M91" s="653">
        <v>63</v>
      </c>
      <c r="N91" s="653"/>
      <c r="O91" s="653"/>
      <c r="P91" s="666"/>
      <c r="Q91" s="654"/>
    </row>
    <row r="92" spans="1:17" ht="14.4" customHeight="1" x14ac:dyDescent="0.3">
      <c r="A92" s="649" t="s">
        <v>6856</v>
      </c>
      <c r="B92" s="650" t="s">
        <v>6857</v>
      </c>
      <c r="C92" s="650" t="s">
        <v>6294</v>
      </c>
      <c r="D92" s="650" t="s">
        <v>6892</v>
      </c>
      <c r="E92" s="650" t="s">
        <v>6893</v>
      </c>
      <c r="F92" s="653">
        <v>6</v>
      </c>
      <c r="G92" s="653">
        <v>282</v>
      </c>
      <c r="H92" s="653">
        <v>1</v>
      </c>
      <c r="I92" s="653">
        <v>47</v>
      </c>
      <c r="J92" s="653">
        <v>4</v>
      </c>
      <c r="K92" s="653">
        <v>188</v>
      </c>
      <c r="L92" s="653">
        <v>0.66666666666666663</v>
      </c>
      <c r="M92" s="653">
        <v>47</v>
      </c>
      <c r="N92" s="653">
        <v>1</v>
      </c>
      <c r="O92" s="653">
        <v>47</v>
      </c>
      <c r="P92" s="666">
        <v>0.16666666666666666</v>
      </c>
      <c r="Q92" s="654">
        <v>47</v>
      </c>
    </row>
    <row r="93" spans="1:17" ht="14.4" customHeight="1" x14ac:dyDescent="0.3">
      <c r="A93" s="649" t="s">
        <v>6856</v>
      </c>
      <c r="B93" s="650" t="s">
        <v>6857</v>
      </c>
      <c r="C93" s="650" t="s">
        <v>6294</v>
      </c>
      <c r="D93" s="650" t="s">
        <v>6894</v>
      </c>
      <c r="E93" s="650" t="s">
        <v>6895</v>
      </c>
      <c r="F93" s="653">
        <v>3</v>
      </c>
      <c r="G93" s="653">
        <v>180</v>
      </c>
      <c r="H93" s="653">
        <v>1</v>
      </c>
      <c r="I93" s="653">
        <v>60</v>
      </c>
      <c r="J93" s="653"/>
      <c r="K93" s="653"/>
      <c r="L93" s="653"/>
      <c r="M93" s="653"/>
      <c r="N93" s="653">
        <v>1</v>
      </c>
      <c r="O93" s="653">
        <v>60</v>
      </c>
      <c r="P93" s="666">
        <v>0.33333333333333331</v>
      </c>
      <c r="Q93" s="654">
        <v>60</v>
      </c>
    </row>
    <row r="94" spans="1:17" ht="14.4" customHeight="1" x14ac:dyDescent="0.3">
      <c r="A94" s="649" t="s">
        <v>6856</v>
      </c>
      <c r="B94" s="650" t="s">
        <v>6857</v>
      </c>
      <c r="C94" s="650" t="s">
        <v>6294</v>
      </c>
      <c r="D94" s="650" t="s">
        <v>6896</v>
      </c>
      <c r="E94" s="650" t="s">
        <v>6897</v>
      </c>
      <c r="F94" s="653">
        <v>1</v>
      </c>
      <c r="G94" s="653">
        <v>96</v>
      </c>
      <c r="H94" s="653">
        <v>1</v>
      </c>
      <c r="I94" s="653">
        <v>96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6856</v>
      </c>
      <c r="B95" s="650" t="s">
        <v>6857</v>
      </c>
      <c r="C95" s="650" t="s">
        <v>6294</v>
      </c>
      <c r="D95" s="650" t="s">
        <v>6898</v>
      </c>
      <c r="E95" s="650" t="s">
        <v>6899</v>
      </c>
      <c r="F95" s="653">
        <v>1</v>
      </c>
      <c r="G95" s="653">
        <v>60</v>
      </c>
      <c r="H95" s="653">
        <v>1</v>
      </c>
      <c r="I95" s="653">
        <v>60</v>
      </c>
      <c r="J95" s="653"/>
      <c r="K95" s="653"/>
      <c r="L95" s="653"/>
      <c r="M95" s="653"/>
      <c r="N95" s="653"/>
      <c r="O95" s="653"/>
      <c r="P95" s="666"/>
      <c r="Q95" s="654"/>
    </row>
    <row r="96" spans="1:17" ht="14.4" customHeight="1" x14ac:dyDescent="0.3">
      <c r="A96" s="649" t="s">
        <v>6856</v>
      </c>
      <c r="B96" s="650" t="s">
        <v>6857</v>
      </c>
      <c r="C96" s="650" t="s">
        <v>6294</v>
      </c>
      <c r="D96" s="650" t="s">
        <v>6900</v>
      </c>
      <c r="E96" s="650" t="s">
        <v>6901</v>
      </c>
      <c r="F96" s="653">
        <v>9</v>
      </c>
      <c r="G96" s="653">
        <v>171</v>
      </c>
      <c r="H96" s="653">
        <v>1</v>
      </c>
      <c r="I96" s="653">
        <v>19</v>
      </c>
      <c r="J96" s="653">
        <v>13</v>
      </c>
      <c r="K96" s="653">
        <v>247</v>
      </c>
      <c r="L96" s="653">
        <v>1.4444444444444444</v>
      </c>
      <c r="M96" s="653">
        <v>19</v>
      </c>
      <c r="N96" s="653">
        <v>10</v>
      </c>
      <c r="O96" s="653">
        <v>190</v>
      </c>
      <c r="P96" s="666">
        <v>1.1111111111111112</v>
      </c>
      <c r="Q96" s="654">
        <v>19</v>
      </c>
    </row>
    <row r="97" spans="1:17" ht="14.4" customHeight="1" x14ac:dyDescent="0.3">
      <c r="A97" s="649" t="s">
        <v>6856</v>
      </c>
      <c r="B97" s="650" t="s">
        <v>6857</v>
      </c>
      <c r="C97" s="650" t="s">
        <v>6294</v>
      </c>
      <c r="D97" s="650" t="s">
        <v>6902</v>
      </c>
      <c r="E97" s="650" t="s">
        <v>6903</v>
      </c>
      <c r="F97" s="653">
        <v>39</v>
      </c>
      <c r="G97" s="653">
        <v>15249</v>
      </c>
      <c r="H97" s="653">
        <v>1</v>
      </c>
      <c r="I97" s="653">
        <v>391</v>
      </c>
      <c r="J97" s="653">
        <v>57</v>
      </c>
      <c r="K97" s="653">
        <v>22287</v>
      </c>
      <c r="L97" s="653">
        <v>1.4615384615384615</v>
      </c>
      <c r="M97" s="653">
        <v>391</v>
      </c>
      <c r="N97" s="653">
        <v>57</v>
      </c>
      <c r="O97" s="653">
        <v>22287</v>
      </c>
      <c r="P97" s="666">
        <v>1.4615384615384615</v>
      </c>
      <c r="Q97" s="654">
        <v>391</v>
      </c>
    </row>
    <row r="98" spans="1:17" ht="14.4" customHeight="1" x14ac:dyDescent="0.3">
      <c r="A98" s="649" t="s">
        <v>6856</v>
      </c>
      <c r="B98" s="650" t="s">
        <v>6857</v>
      </c>
      <c r="C98" s="650" t="s">
        <v>6294</v>
      </c>
      <c r="D98" s="650" t="s">
        <v>6904</v>
      </c>
      <c r="E98" s="650" t="s">
        <v>6905</v>
      </c>
      <c r="F98" s="653"/>
      <c r="G98" s="653"/>
      <c r="H98" s="653"/>
      <c r="I98" s="653"/>
      <c r="J98" s="653">
        <v>22</v>
      </c>
      <c r="K98" s="653">
        <v>10142</v>
      </c>
      <c r="L98" s="653"/>
      <c r="M98" s="653">
        <v>461</v>
      </c>
      <c r="N98" s="653">
        <v>9</v>
      </c>
      <c r="O98" s="653">
        <v>4157</v>
      </c>
      <c r="P98" s="666"/>
      <c r="Q98" s="654">
        <v>461.88888888888891</v>
      </c>
    </row>
    <row r="99" spans="1:17" ht="14.4" customHeight="1" x14ac:dyDescent="0.3">
      <c r="A99" s="649" t="s">
        <v>6856</v>
      </c>
      <c r="B99" s="650" t="s">
        <v>6857</v>
      </c>
      <c r="C99" s="650" t="s">
        <v>6294</v>
      </c>
      <c r="D99" s="650" t="s">
        <v>6906</v>
      </c>
      <c r="E99" s="650" t="s">
        <v>6907</v>
      </c>
      <c r="F99" s="653">
        <v>2</v>
      </c>
      <c r="G99" s="653">
        <v>624</v>
      </c>
      <c r="H99" s="653">
        <v>1</v>
      </c>
      <c r="I99" s="653">
        <v>312</v>
      </c>
      <c r="J99" s="653">
        <v>3</v>
      </c>
      <c r="K99" s="653">
        <v>936</v>
      </c>
      <c r="L99" s="653">
        <v>1.5</v>
      </c>
      <c r="M99" s="653">
        <v>312</v>
      </c>
      <c r="N99" s="653">
        <v>4</v>
      </c>
      <c r="O99" s="653">
        <v>1248</v>
      </c>
      <c r="P99" s="666">
        <v>2</v>
      </c>
      <c r="Q99" s="654">
        <v>312</v>
      </c>
    </row>
    <row r="100" spans="1:17" ht="14.4" customHeight="1" x14ac:dyDescent="0.3">
      <c r="A100" s="649" t="s">
        <v>6856</v>
      </c>
      <c r="B100" s="650" t="s">
        <v>6857</v>
      </c>
      <c r="C100" s="650" t="s">
        <v>6294</v>
      </c>
      <c r="D100" s="650" t="s">
        <v>6908</v>
      </c>
      <c r="E100" s="650" t="s">
        <v>6909</v>
      </c>
      <c r="F100" s="653">
        <v>23</v>
      </c>
      <c r="G100" s="653">
        <v>19550</v>
      </c>
      <c r="H100" s="653">
        <v>1</v>
      </c>
      <c r="I100" s="653">
        <v>850</v>
      </c>
      <c r="J100" s="653">
        <v>9</v>
      </c>
      <c r="K100" s="653">
        <v>7659</v>
      </c>
      <c r="L100" s="653">
        <v>0.39176470588235296</v>
      </c>
      <c r="M100" s="653">
        <v>851</v>
      </c>
      <c r="N100" s="653">
        <v>22</v>
      </c>
      <c r="O100" s="653">
        <v>18735</v>
      </c>
      <c r="P100" s="666">
        <v>0.95831202046035802</v>
      </c>
      <c r="Q100" s="654">
        <v>851.59090909090912</v>
      </c>
    </row>
    <row r="101" spans="1:17" ht="14.4" customHeight="1" x14ac:dyDescent="0.3">
      <c r="A101" s="649" t="s">
        <v>6856</v>
      </c>
      <c r="B101" s="650" t="s">
        <v>6857</v>
      </c>
      <c r="C101" s="650" t="s">
        <v>6294</v>
      </c>
      <c r="D101" s="650" t="s">
        <v>6910</v>
      </c>
      <c r="E101" s="650" t="s">
        <v>6911</v>
      </c>
      <c r="F101" s="653">
        <v>1</v>
      </c>
      <c r="G101" s="653">
        <v>165</v>
      </c>
      <c r="H101" s="653">
        <v>1</v>
      </c>
      <c r="I101" s="653">
        <v>165</v>
      </c>
      <c r="J101" s="653">
        <v>4</v>
      </c>
      <c r="K101" s="653">
        <v>660</v>
      </c>
      <c r="L101" s="653">
        <v>4</v>
      </c>
      <c r="M101" s="653">
        <v>165</v>
      </c>
      <c r="N101" s="653">
        <v>5</v>
      </c>
      <c r="O101" s="653">
        <v>826</v>
      </c>
      <c r="P101" s="666">
        <v>5.0060606060606059</v>
      </c>
      <c r="Q101" s="654">
        <v>165.2</v>
      </c>
    </row>
    <row r="102" spans="1:17" ht="14.4" customHeight="1" x14ac:dyDescent="0.3">
      <c r="A102" s="649" t="s">
        <v>6856</v>
      </c>
      <c r="B102" s="650" t="s">
        <v>6857</v>
      </c>
      <c r="C102" s="650" t="s">
        <v>6294</v>
      </c>
      <c r="D102" s="650" t="s">
        <v>6912</v>
      </c>
      <c r="E102" s="650" t="s">
        <v>6913</v>
      </c>
      <c r="F102" s="653"/>
      <c r="G102" s="653"/>
      <c r="H102" s="653"/>
      <c r="I102" s="653"/>
      <c r="J102" s="653"/>
      <c r="K102" s="653"/>
      <c r="L102" s="653"/>
      <c r="M102" s="653"/>
      <c r="N102" s="653">
        <v>1</v>
      </c>
      <c r="O102" s="653">
        <v>236</v>
      </c>
      <c r="P102" s="666"/>
      <c r="Q102" s="654">
        <v>236</v>
      </c>
    </row>
    <row r="103" spans="1:17" ht="14.4" customHeight="1" x14ac:dyDescent="0.3">
      <c r="A103" s="649" t="s">
        <v>6856</v>
      </c>
      <c r="B103" s="650" t="s">
        <v>6857</v>
      </c>
      <c r="C103" s="650" t="s">
        <v>6294</v>
      </c>
      <c r="D103" s="650" t="s">
        <v>6914</v>
      </c>
      <c r="E103" s="650" t="s">
        <v>6915</v>
      </c>
      <c r="F103" s="653"/>
      <c r="G103" s="653"/>
      <c r="H103" s="653"/>
      <c r="I103" s="653"/>
      <c r="J103" s="653">
        <v>1</v>
      </c>
      <c r="K103" s="653">
        <v>1210</v>
      </c>
      <c r="L103" s="653"/>
      <c r="M103" s="653">
        <v>1210</v>
      </c>
      <c r="N103" s="653"/>
      <c r="O103" s="653"/>
      <c r="P103" s="666"/>
      <c r="Q103" s="654"/>
    </row>
    <row r="104" spans="1:17" ht="14.4" customHeight="1" x14ac:dyDescent="0.3">
      <c r="A104" s="649" t="s">
        <v>6856</v>
      </c>
      <c r="B104" s="650" t="s">
        <v>6857</v>
      </c>
      <c r="C104" s="650" t="s">
        <v>6294</v>
      </c>
      <c r="D104" s="650" t="s">
        <v>6916</v>
      </c>
      <c r="E104" s="650" t="s">
        <v>6917</v>
      </c>
      <c r="F104" s="653">
        <v>53</v>
      </c>
      <c r="G104" s="653">
        <v>41446</v>
      </c>
      <c r="H104" s="653">
        <v>1</v>
      </c>
      <c r="I104" s="653">
        <v>782</v>
      </c>
      <c r="J104" s="653">
        <v>45</v>
      </c>
      <c r="K104" s="653">
        <v>35235</v>
      </c>
      <c r="L104" s="653">
        <v>0.85014235390628767</v>
      </c>
      <c r="M104" s="653">
        <v>783</v>
      </c>
      <c r="N104" s="653">
        <v>49</v>
      </c>
      <c r="O104" s="653">
        <v>38425</v>
      </c>
      <c r="P104" s="666">
        <v>0.92710997442455245</v>
      </c>
      <c r="Q104" s="654">
        <v>784.18367346938771</v>
      </c>
    </row>
    <row r="105" spans="1:17" ht="14.4" customHeight="1" x14ac:dyDescent="0.3">
      <c r="A105" s="649" t="s">
        <v>6856</v>
      </c>
      <c r="B105" s="650" t="s">
        <v>6857</v>
      </c>
      <c r="C105" s="650" t="s">
        <v>6294</v>
      </c>
      <c r="D105" s="650" t="s">
        <v>6918</v>
      </c>
      <c r="E105" s="650" t="s">
        <v>6919</v>
      </c>
      <c r="F105" s="653">
        <v>3</v>
      </c>
      <c r="G105" s="653">
        <v>558</v>
      </c>
      <c r="H105" s="653">
        <v>1</v>
      </c>
      <c r="I105" s="653">
        <v>186</v>
      </c>
      <c r="J105" s="653"/>
      <c r="K105" s="653"/>
      <c r="L105" s="653"/>
      <c r="M105" s="653"/>
      <c r="N105" s="653">
        <v>9</v>
      </c>
      <c r="O105" s="653">
        <v>1674</v>
      </c>
      <c r="P105" s="666">
        <v>3</v>
      </c>
      <c r="Q105" s="654">
        <v>186</v>
      </c>
    </row>
    <row r="106" spans="1:17" ht="14.4" customHeight="1" x14ac:dyDescent="0.3">
      <c r="A106" s="649" t="s">
        <v>6856</v>
      </c>
      <c r="B106" s="650" t="s">
        <v>6857</v>
      </c>
      <c r="C106" s="650" t="s">
        <v>6294</v>
      </c>
      <c r="D106" s="650" t="s">
        <v>6920</v>
      </c>
      <c r="E106" s="650" t="s">
        <v>6921</v>
      </c>
      <c r="F106" s="653">
        <v>1</v>
      </c>
      <c r="G106" s="653">
        <v>176</v>
      </c>
      <c r="H106" s="653">
        <v>1</v>
      </c>
      <c r="I106" s="653">
        <v>176</v>
      </c>
      <c r="J106" s="653"/>
      <c r="K106" s="653"/>
      <c r="L106" s="653"/>
      <c r="M106" s="653"/>
      <c r="N106" s="653"/>
      <c r="O106" s="653"/>
      <c r="P106" s="666"/>
      <c r="Q106" s="654"/>
    </row>
    <row r="107" spans="1:17" ht="14.4" customHeight="1" x14ac:dyDescent="0.3">
      <c r="A107" s="649" t="s">
        <v>6856</v>
      </c>
      <c r="B107" s="650" t="s">
        <v>6857</v>
      </c>
      <c r="C107" s="650" t="s">
        <v>6294</v>
      </c>
      <c r="D107" s="650" t="s">
        <v>6922</v>
      </c>
      <c r="E107" s="650" t="s">
        <v>6923</v>
      </c>
      <c r="F107" s="653"/>
      <c r="G107" s="653"/>
      <c r="H107" s="653"/>
      <c r="I107" s="653"/>
      <c r="J107" s="653"/>
      <c r="K107" s="653"/>
      <c r="L107" s="653"/>
      <c r="M107" s="653"/>
      <c r="N107" s="653">
        <v>1</v>
      </c>
      <c r="O107" s="653">
        <v>362</v>
      </c>
      <c r="P107" s="666"/>
      <c r="Q107" s="654">
        <v>362</v>
      </c>
    </row>
    <row r="108" spans="1:17" ht="14.4" customHeight="1" x14ac:dyDescent="0.3">
      <c r="A108" s="649" t="s">
        <v>6856</v>
      </c>
      <c r="B108" s="650" t="s">
        <v>6857</v>
      </c>
      <c r="C108" s="650" t="s">
        <v>6294</v>
      </c>
      <c r="D108" s="650" t="s">
        <v>6924</v>
      </c>
      <c r="E108" s="650" t="s">
        <v>6925</v>
      </c>
      <c r="F108" s="653">
        <v>7</v>
      </c>
      <c r="G108" s="653">
        <v>1582</v>
      </c>
      <c r="H108" s="653">
        <v>1</v>
      </c>
      <c r="I108" s="653">
        <v>226</v>
      </c>
      <c r="J108" s="653">
        <v>6</v>
      </c>
      <c r="K108" s="653">
        <v>1362</v>
      </c>
      <c r="L108" s="653">
        <v>0.8609355246523388</v>
      </c>
      <c r="M108" s="653">
        <v>227</v>
      </c>
      <c r="N108" s="653">
        <v>8</v>
      </c>
      <c r="O108" s="653">
        <v>1819</v>
      </c>
      <c r="P108" s="666">
        <v>1.1498103666245258</v>
      </c>
      <c r="Q108" s="654">
        <v>227.375</v>
      </c>
    </row>
    <row r="109" spans="1:17" ht="14.4" customHeight="1" x14ac:dyDescent="0.3">
      <c r="A109" s="649" t="s">
        <v>6856</v>
      </c>
      <c r="B109" s="650" t="s">
        <v>6857</v>
      </c>
      <c r="C109" s="650" t="s">
        <v>6294</v>
      </c>
      <c r="D109" s="650" t="s">
        <v>6926</v>
      </c>
      <c r="E109" s="650" t="s">
        <v>6927</v>
      </c>
      <c r="F109" s="653"/>
      <c r="G109" s="653"/>
      <c r="H109" s="653"/>
      <c r="I109" s="653"/>
      <c r="J109" s="653"/>
      <c r="K109" s="653"/>
      <c r="L109" s="653"/>
      <c r="M109" s="653"/>
      <c r="N109" s="653">
        <v>1</v>
      </c>
      <c r="O109" s="653">
        <v>157</v>
      </c>
      <c r="P109" s="666"/>
      <c r="Q109" s="654">
        <v>157</v>
      </c>
    </row>
    <row r="110" spans="1:17" ht="14.4" customHeight="1" x14ac:dyDescent="0.3">
      <c r="A110" s="649" t="s">
        <v>6856</v>
      </c>
      <c r="B110" s="650" t="s">
        <v>6857</v>
      </c>
      <c r="C110" s="650" t="s">
        <v>6294</v>
      </c>
      <c r="D110" s="650" t="s">
        <v>6928</v>
      </c>
      <c r="E110" s="650" t="s">
        <v>6929</v>
      </c>
      <c r="F110" s="653">
        <v>18</v>
      </c>
      <c r="G110" s="653">
        <v>8262</v>
      </c>
      <c r="H110" s="653">
        <v>1</v>
      </c>
      <c r="I110" s="653">
        <v>459</v>
      </c>
      <c r="J110" s="653">
        <v>37</v>
      </c>
      <c r="K110" s="653">
        <v>17020</v>
      </c>
      <c r="L110" s="653">
        <v>2.0600338900992496</v>
      </c>
      <c r="M110" s="653">
        <v>460</v>
      </c>
      <c r="N110" s="653">
        <v>29</v>
      </c>
      <c r="O110" s="653">
        <v>13349</v>
      </c>
      <c r="P110" s="666">
        <v>1.6157104817235537</v>
      </c>
      <c r="Q110" s="654">
        <v>460.31034482758622</v>
      </c>
    </row>
    <row r="111" spans="1:17" ht="14.4" customHeight="1" x14ac:dyDescent="0.3">
      <c r="A111" s="649" t="s">
        <v>6856</v>
      </c>
      <c r="B111" s="650" t="s">
        <v>6857</v>
      </c>
      <c r="C111" s="650" t="s">
        <v>6294</v>
      </c>
      <c r="D111" s="650" t="s">
        <v>6930</v>
      </c>
      <c r="E111" s="650" t="s">
        <v>6931</v>
      </c>
      <c r="F111" s="653">
        <v>2</v>
      </c>
      <c r="G111" s="653">
        <v>1118</v>
      </c>
      <c r="H111" s="653">
        <v>1</v>
      </c>
      <c r="I111" s="653">
        <v>559</v>
      </c>
      <c r="J111" s="653">
        <v>3</v>
      </c>
      <c r="K111" s="653">
        <v>1680</v>
      </c>
      <c r="L111" s="653">
        <v>1.5026833631484795</v>
      </c>
      <c r="M111" s="653">
        <v>560</v>
      </c>
      <c r="N111" s="653">
        <v>3</v>
      </c>
      <c r="O111" s="653">
        <v>1681</v>
      </c>
      <c r="P111" s="666">
        <v>1.5035778175313059</v>
      </c>
      <c r="Q111" s="654">
        <v>560.33333333333337</v>
      </c>
    </row>
    <row r="112" spans="1:17" ht="14.4" customHeight="1" x14ac:dyDescent="0.3">
      <c r="A112" s="649" t="s">
        <v>6856</v>
      </c>
      <c r="B112" s="650" t="s">
        <v>6857</v>
      </c>
      <c r="C112" s="650" t="s">
        <v>6294</v>
      </c>
      <c r="D112" s="650" t="s">
        <v>6932</v>
      </c>
      <c r="E112" s="650" t="s">
        <v>6933</v>
      </c>
      <c r="F112" s="653">
        <v>1</v>
      </c>
      <c r="G112" s="653">
        <v>130</v>
      </c>
      <c r="H112" s="653">
        <v>1</v>
      </c>
      <c r="I112" s="653">
        <v>130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6856</v>
      </c>
      <c r="B113" s="650" t="s">
        <v>6857</v>
      </c>
      <c r="C113" s="650" t="s">
        <v>6294</v>
      </c>
      <c r="D113" s="650" t="s">
        <v>6934</v>
      </c>
      <c r="E113" s="650" t="s">
        <v>6935</v>
      </c>
      <c r="F113" s="653"/>
      <c r="G113" s="653"/>
      <c r="H113" s="653"/>
      <c r="I113" s="653"/>
      <c r="J113" s="653">
        <v>5</v>
      </c>
      <c r="K113" s="653">
        <v>885</v>
      </c>
      <c r="L113" s="653"/>
      <c r="M113" s="653">
        <v>177</v>
      </c>
      <c r="N113" s="653">
        <v>3</v>
      </c>
      <c r="O113" s="653">
        <v>532</v>
      </c>
      <c r="P113" s="666"/>
      <c r="Q113" s="654">
        <v>177.33333333333334</v>
      </c>
    </row>
    <row r="114" spans="1:17" ht="14.4" customHeight="1" x14ac:dyDescent="0.3">
      <c r="A114" s="649" t="s">
        <v>6856</v>
      </c>
      <c r="B114" s="650" t="s">
        <v>6857</v>
      </c>
      <c r="C114" s="650" t="s">
        <v>6294</v>
      </c>
      <c r="D114" s="650" t="s">
        <v>6936</v>
      </c>
      <c r="E114" s="650" t="s">
        <v>6937</v>
      </c>
      <c r="F114" s="653">
        <v>1</v>
      </c>
      <c r="G114" s="653">
        <v>411</v>
      </c>
      <c r="H114" s="653">
        <v>1</v>
      </c>
      <c r="I114" s="653">
        <v>411</v>
      </c>
      <c r="J114" s="653"/>
      <c r="K114" s="653"/>
      <c r="L114" s="653"/>
      <c r="M114" s="653"/>
      <c r="N114" s="653"/>
      <c r="O114" s="653"/>
      <c r="P114" s="666"/>
      <c r="Q114" s="654"/>
    </row>
    <row r="115" spans="1:17" ht="14.4" customHeight="1" x14ac:dyDescent="0.3">
      <c r="A115" s="649" t="s">
        <v>6856</v>
      </c>
      <c r="B115" s="650" t="s">
        <v>6857</v>
      </c>
      <c r="C115" s="650" t="s">
        <v>6294</v>
      </c>
      <c r="D115" s="650" t="s">
        <v>6938</v>
      </c>
      <c r="E115" s="650" t="s">
        <v>6939</v>
      </c>
      <c r="F115" s="653">
        <v>143</v>
      </c>
      <c r="G115" s="653">
        <v>134134</v>
      </c>
      <c r="H115" s="653">
        <v>1</v>
      </c>
      <c r="I115" s="653">
        <v>938</v>
      </c>
      <c r="J115" s="653">
        <v>140</v>
      </c>
      <c r="K115" s="653">
        <v>131460</v>
      </c>
      <c r="L115" s="653">
        <v>0.980064711407995</v>
      </c>
      <c r="M115" s="653">
        <v>939</v>
      </c>
      <c r="N115" s="653">
        <v>76</v>
      </c>
      <c r="O115" s="653">
        <v>71398</v>
      </c>
      <c r="P115" s="666">
        <v>0.53228860691547264</v>
      </c>
      <c r="Q115" s="654">
        <v>939.4473684210526</v>
      </c>
    </row>
    <row r="116" spans="1:17" ht="14.4" customHeight="1" x14ac:dyDescent="0.3">
      <c r="A116" s="649" t="s">
        <v>6856</v>
      </c>
      <c r="B116" s="650" t="s">
        <v>6857</v>
      </c>
      <c r="C116" s="650" t="s">
        <v>6294</v>
      </c>
      <c r="D116" s="650" t="s">
        <v>6940</v>
      </c>
      <c r="E116" s="650" t="s">
        <v>6941</v>
      </c>
      <c r="F116" s="653"/>
      <c r="G116" s="653"/>
      <c r="H116" s="653"/>
      <c r="I116" s="653"/>
      <c r="J116" s="653"/>
      <c r="K116" s="653"/>
      <c r="L116" s="653"/>
      <c r="M116" s="653"/>
      <c r="N116" s="653">
        <v>1</v>
      </c>
      <c r="O116" s="653">
        <v>394</v>
      </c>
      <c r="P116" s="666"/>
      <c r="Q116" s="654">
        <v>394</v>
      </c>
    </row>
    <row r="117" spans="1:17" ht="14.4" customHeight="1" x14ac:dyDescent="0.3">
      <c r="A117" s="649" t="s">
        <v>6856</v>
      </c>
      <c r="B117" s="650" t="s">
        <v>6857</v>
      </c>
      <c r="C117" s="650" t="s">
        <v>6294</v>
      </c>
      <c r="D117" s="650" t="s">
        <v>6942</v>
      </c>
      <c r="E117" s="650" t="s">
        <v>6943</v>
      </c>
      <c r="F117" s="653"/>
      <c r="G117" s="653"/>
      <c r="H117" s="653"/>
      <c r="I117" s="653"/>
      <c r="J117" s="653">
        <v>1</v>
      </c>
      <c r="K117" s="653">
        <v>309</v>
      </c>
      <c r="L117" s="653"/>
      <c r="M117" s="653">
        <v>309</v>
      </c>
      <c r="N117" s="653">
        <v>1</v>
      </c>
      <c r="O117" s="653">
        <v>309</v>
      </c>
      <c r="P117" s="666"/>
      <c r="Q117" s="654">
        <v>309</v>
      </c>
    </row>
    <row r="118" spans="1:17" ht="14.4" customHeight="1" x14ac:dyDescent="0.3">
      <c r="A118" s="649" t="s">
        <v>6856</v>
      </c>
      <c r="B118" s="650" t="s">
        <v>6857</v>
      </c>
      <c r="C118" s="650" t="s">
        <v>6294</v>
      </c>
      <c r="D118" s="650" t="s">
        <v>6944</v>
      </c>
      <c r="E118" s="650" t="s">
        <v>6945</v>
      </c>
      <c r="F118" s="653"/>
      <c r="G118" s="653"/>
      <c r="H118" s="653"/>
      <c r="I118" s="653"/>
      <c r="J118" s="653"/>
      <c r="K118" s="653"/>
      <c r="L118" s="653"/>
      <c r="M118" s="653"/>
      <c r="N118" s="653">
        <v>1</v>
      </c>
      <c r="O118" s="653">
        <v>89</v>
      </c>
      <c r="P118" s="666"/>
      <c r="Q118" s="654">
        <v>89</v>
      </c>
    </row>
    <row r="119" spans="1:17" ht="14.4" customHeight="1" x14ac:dyDescent="0.3">
      <c r="A119" s="649" t="s">
        <v>6856</v>
      </c>
      <c r="B119" s="650" t="s">
        <v>6857</v>
      </c>
      <c r="C119" s="650" t="s">
        <v>6294</v>
      </c>
      <c r="D119" s="650" t="s">
        <v>6946</v>
      </c>
      <c r="E119" s="650" t="s">
        <v>6947</v>
      </c>
      <c r="F119" s="653">
        <v>158</v>
      </c>
      <c r="G119" s="653">
        <v>4582</v>
      </c>
      <c r="H119" s="653">
        <v>1</v>
      </c>
      <c r="I119" s="653">
        <v>29</v>
      </c>
      <c r="J119" s="653">
        <v>196</v>
      </c>
      <c r="K119" s="653">
        <v>5684</v>
      </c>
      <c r="L119" s="653">
        <v>1.240506329113924</v>
      </c>
      <c r="M119" s="653">
        <v>29</v>
      </c>
      <c r="N119" s="653">
        <v>270</v>
      </c>
      <c r="O119" s="653">
        <v>7959</v>
      </c>
      <c r="P119" s="666">
        <v>1.7370144041903099</v>
      </c>
      <c r="Q119" s="654">
        <v>29.477777777777778</v>
      </c>
    </row>
    <row r="120" spans="1:17" ht="14.4" customHeight="1" x14ac:dyDescent="0.3">
      <c r="A120" s="649" t="s">
        <v>6856</v>
      </c>
      <c r="B120" s="650" t="s">
        <v>6857</v>
      </c>
      <c r="C120" s="650" t="s">
        <v>6294</v>
      </c>
      <c r="D120" s="650" t="s">
        <v>6948</v>
      </c>
      <c r="E120" s="650" t="s">
        <v>6949</v>
      </c>
      <c r="F120" s="653">
        <v>3</v>
      </c>
      <c r="G120" s="653">
        <v>150</v>
      </c>
      <c r="H120" s="653">
        <v>1</v>
      </c>
      <c r="I120" s="653">
        <v>50</v>
      </c>
      <c r="J120" s="653"/>
      <c r="K120" s="653"/>
      <c r="L120" s="653"/>
      <c r="M120" s="653"/>
      <c r="N120" s="653">
        <v>1</v>
      </c>
      <c r="O120" s="653">
        <v>50</v>
      </c>
      <c r="P120" s="666">
        <v>0.33333333333333331</v>
      </c>
      <c r="Q120" s="654">
        <v>50</v>
      </c>
    </row>
    <row r="121" spans="1:17" ht="14.4" customHeight="1" x14ac:dyDescent="0.3">
      <c r="A121" s="649" t="s">
        <v>6856</v>
      </c>
      <c r="B121" s="650" t="s">
        <v>6857</v>
      </c>
      <c r="C121" s="650" t="s">
        <v>6294</v>
      </c>
      <c r="D121" s="650" t="s">
        <v>6950</v>
      </c>
      <c r="E121" s="650" t="s">
        <v>6951</v>
      </c>
      <c r="F121" s="653">
        <v>36</v>
      </c>
      <c r="G121" s="653">
        <v>432</v>
      </c>
      <c r="H121" s="653">
        <v>1</v>
      </c>
      <c r="I121" s="653">
        <v>12</v>
      </c>
      <c r="J121" s="653">
        <v>15</v>
      </c>
      <c r="K121" s="653">
        <v>180</v>
      </c>
      <c r="L121" s="653">
        <v>0.41666666666666669</v>
      </c>
      <c r="M121" s="653">
        <v>12</v>
      </c>
      <c r="N121" s="653">
        <v>9</v>
      </c>
      <c r="O121" s="653">
        <v>108</v>
      </c>
      <c r="P121" s="666">
        <v>0.25</v>
      </c>
      <c r="Q121" s="654">
        <v>12</v>
      </c>
    </row>
    <row r="122" spans="1:17" ht="14.4" customHeight="1" x14ac:dyDescent="0.3">
      <c r="A122" s="649" t="s">
        <v>6856</v>
      </c>
      <c r="B122" s="650" t="s">
        <v>6857</v>
      </c>
      <c r="C122" s="650" t="s">
        <v>6294</v>
      </c>
      <c r="D122" s="650" t="s">
        <v>6952</v>
      </c>
      <c r="E122" s="650" t="s">
        <v>6953</v>
      </c>
      <c r="F122" s="653">
        <v>29</v>
      </c>
      <c r="G122" s="653">
        <v>5220</v>
      </c>
      <c r="H122" s="653">
        <v>1</v>
      </c>
      <c r="I122" s="653">
        <v>180</v>
      </c>
      <c r="J122" s="653">
        <v>16</v>
      </c>
      <c r="K122" s="653">
        <v>2896</v>
      </c>
      <c r="L122" s="653">
        <v>0.55478927203065131</v>
      </c>
      <c r="M122" s="653">
        <v>181</v>
      </c>
      <c r="N122" s="653">
        <v>11</v>
      </c>
      <c r="O122" s="653">
        <v>1997</v>
      </c>
      <c r="P122" s="666">
        <v>0.38256704980842909</v>
      </c>
      <c r="Q122" s="654">
        <v>181.54545454545453</v>
      </c>
    </row>
    <row r="123" spans="1:17" ht="14.4" customHeight="1" x14ac:dyDescent="0.3">
      <c r="A123" s="649" t="s">
        <v>6856</v>
      </c>
      <c r="B123" s="650" t="s">
        <v>6857</v>
      </c>
      <c r="C123" s="650" t="s">
        <v>6294</v>
      </c>
      <c r="D123" s="650" t="s">
        <v>6954</v>
      </c>
      <c r="E123" s="650" t="s">
        <v>6955</v>
      </c>
      <c r="F123" s="653">
        <v>43</v>
      </c>
      <c r="G123" s="653">
        <v>3053</v>
      </c>
      <c r="H123" s="653">
        <v>1</v>
      </c>
      <c r="I123" s="653">
        <v>71</v>
      </c>
      <c r="J123" s="653">
        <v>21</v>
      </c>
      <c r="K123" s="653">
        <v>1491</v>
      </c>
      <c r="L123" s="653">
        <v>0.48837209302325579</v>
      </c>
      <c r="M123" s="653">
        <v>71</v>
      </c>
      <c r="N123" s="653">
        <v>34</v>
      </c>
      <c r="O123" s="653">
        <v>2420</v>
      </c>
      <c r="P123" s="666">
        <v>0.79266295447101209</v>
      </c>
      <c r="Q123" s="654">
        <v>71.17647058823529</v>
      </c>
    </row>
    <row r="124" spans="1:17" ht="14.4" customHeight="1" x14ac:dyDescent="0.3">
      <c r="A124" s="649" t="s">
        <v>6856</v>
      </c>
      <c r="B124" s="650" t="s">
        <v>6857</v>
      </c>
      <c r="C124" s="650" t="s">
        <v>6294</v>
      </c>
      <c r="D124" s="650" t="s">
        <v>6956</v>
      </c>
      <c r="E124" s="650" t="s">
        <v>6957</v>
      </c>
      <c r="F124" s="653">
        <v>27</v>
      </c>
      <c r="G124" s="653">
        <v>4887</v>
      </c>
      <c r="H124" s="653">
        <v>1</v>
      </c>
      <c r="I124" s="653">
        <v>181</v>
      </c>
      <c r="J124" s="653">
        <v>14</v>
      </c>
      <c r="K124" s="653">
        <v>2548</v>
      </c>
      <c r="L124" s="653">
        <v>0.52138326171475347</v>
      </c>
      <c r="M124" s="653">
        <v>182</v>
      </c>
      <c r="N124" s="653">
        <v>9</v>
      </c>
      <c r="O124" s="653">
        <v>1643</v>
      </c>
      <c r="P124" s="666">
        <v>0.33619807652956823</v>
      </c>
      <c r="Q124" s="654">
        <v>182.55555555555554</v>
      </c>
    </row>
    <row r="125" spans="1:17" ht="14.4" customHeight="1" x14ac:dyDescent="0.3">
      <c r="A125" s="649" t="s">
        <v>6856</v>
      </c>
      <c r="B125" s="650" t="s">
        <v>6857</v>
      </c>
      <c r="C125" s="650" t="s">
        <v>6294</v>
      </c>
      <c r="D125" s="650" t="s">
        <v>6958</v>
      </c>
      <c r="E125" s="650" t="s">
        <v>6959</v>
      </c>
      <c r="F125" s="653">
        <v>1828</v>
      </c>
      <c r="G125" s="653">
        <v>268716</v>
      </c>
      <c r="H125" s="653">
        <v>1</v>
      </c>
      <c r="I125" s="653">
        <v>147</v>
      </c>
      <c r="J125" s="653">
        <v>1961</v>
      </c>
      <c r="K125" s="653">
        <v>288267</v>
      </c>
      <c r="L125" s="653">
        <v>1.0727571115973742</v>
      </c>
      <c r="M125" s="653">
        <v>147</v>
      </c>
      <c r="N125" s="653">
        <v>2227</v>
      </c>
      <c r="O125" s="653">
        <v>328531</v>
      </c>
      <c r="P125" s="666">
        <v>1.2225956027925393</v>
      </c>
      <c r="Q125" s="654">
        <v>147.52177817691961</v>
      </c>
    </row>
    <row r="126" spans="1:17" ht="14.4" customHeight="1" x14ac:dyDescent="0.3">
      <c r="A126" s="649" t="s">
        <v>6856</v>
      </c>
      <c r="B126" s="650" t="s">
        <v>6857</v>
      </c>
      <c r="C126" s="650" t="s">
        <v>6294</v>
      </c>
      <c r="D126" s="650" t="s">
        <v>6960</v>
      </c>
      <c r="E126" s="650" t="s">
        <v>6961</v>
      </c>
      <c r="F126" s="653">
        <v>159</v>
      </c>
      <c r="G126" s="653">
        <v>4611</v>
      </c>
      <c r="H126" s="653">
        <v>1</v>
      </c>
      <c r="I126" s="653">
        <v>29</v>
      </c>
      <c r="J126" s="653">
        <v>196</v>
      </c>
      <c r="K126" s="653">
        <v>5684</v>
      </c>
      <c r="L126" s="653">
        <v>1.2327044025157232</v>
      </c>
      <c r="M126" s="653">
        <v>29</v>
      </c>
      <c r="N126" s="653">
        <v>275</v>
      </c>
      <c r="O126" s="653">
        <v>8106</v>
      </c>
      <c r="P126" s="666">
        <v>1.7579700715679896</v>
      </c>
      <c r="Q126" s="654">
        <v>29.476363636363637</v>
      </c>
    </row>
    <row r="127" spans="1:17" ht="14.4" customHeight="1" x14ac:dyDescent="0.3">
      <c r="A127" s="649" t="s">
        <v>6856</v>
      </c>
      <c r="B127" s="650" t="s">
        <v>6857</v>
      </c>
      <c r="C127" s="650" t="s">
        <v>6294</v>
      </c>
      <c r="D127" s="650" t="s">
        <v>6962</v>
      </c>
      <c r="E127" s="650" t="s">
        <v>6963</v>
      </c>
      <c r="F127" s="653">
        <v>133</v>
      </c>
      <c r="G127" s="653">
        <v>4123</v>
      </c>
      <c r="H127" s="653">
        <v>1</v>
      </c>
      <c r="I127" s="653">
        <v>31</v>
      </c>
      <c r="J127" s="653">
        <v>173</v>
      </c>
      <c r="K127" s="653">
        <v>5363</v>
      </c>
      <c r="L127" s="653">
        <v>1.3007518796992481</v>
      </c>
      <c r="M127" s="653">
        <v>31</v>
      </c>
      <c r="N127" s="653">
        <v>231</v>
      </c>
      <c r="O127" s="653">
        <v>7161</v>
      </c>
      <c r="P127" s="666">
        <v>1.736842105263158</v>
      </c>
      <c r="Q127" s="654">
        <v>31</v>
      </c>
    </row>
    <row r="128" spans="1:17" ht="14.4" customHeight="1" x14ac:dyDescent="0.3">
      <c r="A128" s="649" t="s">
        <v>6856</v>
      </c>
      <c r="B128" s="650" t="s">
        <v>6857</v>
      </c>
      <c r="C128" s="650" t="s">
        <v>6294</v>
      </c>
      <c r="D128" s="650" t="s">
        <v>6964</v>
      </c>
      <c r="E128" s="650" t="s">
        <v>6965</v>
      </c>
      <c r="F128" s="653">
        <v>139</v>
      </c>
      <c r="G128" s="653">
        <v>3753</v>
      </c>
      <c r="H128" s="653">
        <v>1</v>
      </c>
      <c r="I128" s="653">
        <v>27</v>
      </c>
      <c r="J128" s="653">
        <v>179</v>
      </c>
      <c r="K128" s="653">
        <v>4833</v>
      </c>
      <c r="L128" s="653">
        <v>1.2877697841726619</v>
      </c>
      <c r="M128" s="653">
        <v>27</v>
      </c>
      <c r="N128" s="653">
        <v>242</v>
      </c>
      <c r="O128" s="653">
        <v>6534</v>
      </c>
      <c r="P128" s="666">
        <v>1.7410071942446044</v>
      </c>
      <c r="Q128" s="654">
        <v>27</v>
      </c>
    </row>
    <row r="129" spans="1:17" ht="14.4" customHeight="1" x14ac:dyDescent="0.3">
      <c r="A129" s="649" t="s">
        <v>6856</v>
      </c>
      <c r="B129" s="650" t="s">
        <v>6857</v>
      </c>
      <c r="C129" s="650" t="s">
        <v>6294</v>
      </c>
      <c r="D129" s="650" t="s">
        <v>6966</v>
      </c>
      <c r="E129" s="650" t="s">
        <v>6967</v>
      </c>
      <c r="F129" s="653">
        <v>17</v>
      </c>
      <c r="G129" s="653">
        <v>4301</v>
      </c>
      <c r="H129" s="653">
        <v>1</v>
      </c>
      <c r="I129" s="653">
        <v>253</v>
      </c>
      <c r="J129" s="653">
        <v>21</v>
      </c>
      <c r="K129" s="653">
        <v>5313</v>
      </c>
      <c r="L129" s="653">
        <v>1.2352941176470589</v>
      </c>
      <c r="M129" s="653">
        <v>253</v>
      </c>
      <c r="N129" s="653">
        <v>19</v>
      </c>
      <c r="O129" s="653">
        <v>4821</v>
      </c>
      <c r="P129" s="666">
        <v>1.1209021157870263</v>
      </c>
      <c r="Q129" s="654">
        <v>253.73684210526315</v>
      </c>
    </row>
    <row r="130" spans="1:17" ht="14.4" customHeight="1" x14ac:dyDescent="0.3">
      <c r="A130" s="649" t="s">
        <v>6856</v>
      </c>
      <c r="B130" s="650" t="s">
        <v>6857</v>
      </c>
      <c r="C130" s="650" t="s">
        <v>6294</v>
      </c>
      <c r="D130" s="650" t="s">
        <v>6968</v>
      </c>
      <c r="E130" s="650" t="s">
        <v>6969</v>
      </c>
      <c r="F130" s="653">
        <v>1</v>
      </c>
      <c r="G130" s="653">
        <v>160</v>
      </c>
      <c r="H130" s="653">
        <v>1</v>
      </c>
      <c r="I130" s="653">
        <v>160</v>
      </c>
      <c r="J130" s="653"/>
      <c r="K130" s="653"/>
      <c r="L130" s="653"/>
      <c r="M130" s="653"/>
      <c r="N130" s="653"/>
      <c r="O130" s="653"/>
      <c r="P130" s="666"/>
      <c r="Q130" s="654"/>
    </row>
    <row r="131" spans="1:17" ht="14.4" customHeight="1" x14ac:dyDescent="0.3">
      <c r="A131" s="649" t="s">
        <v>6856</v>
      </c>
      <c r="B131" s="650" t="s">
        <v>6857</v>
      </c>
      <c r="C131" s="650" t="s">
        <v>6294</v>
      </c>
      <c r="D131" s="650" t="s">
        <v>6970</v>
      </c>
      <c r="E131" s="650" t="s">
        <v>6971</v>
      </c>
      <c r="F131" s="653">
        <v>1669</v>
      </c>
      <c r="G131" s="653">
        <v>36718</v>
      </c>
      <c r="H131" s="653">
        <v>1</v>
      </c>
      <c r="I131" s="653">
        <v>22</v>
      </c>
      <c r="J131" s="653">
        <v>1742</v>
      </c>
      <c r="K131" s="653">
        <v>38324</v>
      </c>
      <c r="L131" s="653">
        <v>1.0437387657279809</v>
      </c>
      <c r="M131" s="653">
        <v>22</v>
      </c>
      <c r="N131" s="653">
        <v>1899</v>
      </c>
      <c r="O131" s="653">
        <v>41778</v>
      </c>
      <c r="P131" s="666">
        <v>1.1378070701018574</v>
      </c>
      <c r="Q131" s="654">
        <v>22</v>
      </c>
    </row>
    <row r="132" spans="1:17" ht="14.4" customHeight="1" x14ac:dyDescent="0.3">
      <c r="A132" s="649" t="s">
        <v>6856</v>
      </c>
      <c r="B132" s="650" t="s">
        <v>6857</v>
      </c>
      <c r="C132" s="650" t="s">
        <v>6294</v>
      </c>
      <c r="D132" s="650" t="s">
        <v>6972</v>
      </c>
      <c r="E132" s="650" t="s">
        <v>6973</v>
      </c>
      <c r="F132" s="653">
        <v>150</v>
      </c>
      <c r="G132" s="653">
        <v>3750</v>
      </c>
      <c r="H132" s="653">
        <v>1</v>
      </c>
      <c r="I132" s="653">
        <v>25</v>
      </c>
      <c r="J132" s="653">
        <v>189</v>
      </c>
      <c r="K132" s="653">
        <v>4725</v>
      </c>
      <c r="L132" s="653">
        <v>1.26</v>
      </c>
      <c r="M132" s="653">
        <v>25</v>
      </c>
      <c r="N132" s="653">
        <v>260</v>
      </c>
      <c r="O132" s="653">
        <v>6500</v>
      </c>
      <c r="P132" s="666">
        <v>1.7333333333333334</v>
      </c>
      <c r="Q132" s="654">
        <v>25</v>
      </c>
    </row>
    <row r="133" spans="1:17" ht="14.4" customHeight="1" x14ac:dyDescent="0.3">
      <c r="A133" s="649" t="s">
        <v>6856</v>
      </c>
      <c r="B133" s="650" t="s">
        <v>6857</v>
      </c>
      <c r="C133" s="650" t="s">
        <v>6294</v>
      </c>
      <c r="D133" s="650" t="s">
        <v>6974</v>
      </c>
      <c r="E133" s="650" t="s">
        <v>6975</v>
      </c>
      <c r="F133" s="653">
        <v>106</v>
      </c>
      <c r="G133" s="653">
        <v>3498</v>
      </c>
      <c r="H133" s="653">
        <v>1</v>
      </c>
      <c r="I133" s="653">
        <v>33</v>
      </c>
      <c r="J133" s="653">
        <v>158</v>
      </c>
      <c r="K133" s="653">
        <v>5214</v>
      </c>
      <c r="L133" s="653">
        <v>1.4905660377358489</v>
      </c>
      <c r="M133" s="653">
        <v>33</v>
      </c>
      <c r="N133" s="653">
        <v>210</v>
      </c>
      <c r="O133" s="653">
        <v>6930</v>
      </c>
      <c r="P133" s="666">
        <v>1.9811320754716981</v>
      </c>
      <c r="Q133" s="654">
        <v>33</v>
      </c>
    </row>
    <row r="134" spans="1:17" ht="14.4" customHeight="1" x14ac:dyDescent="0.3">
      <c r="A134" s="649" t="s">
        <v>6856</v>
      </c>
      <c r="B134" s="650" t="s">
        <v>6857</v>
      </c>
      <c r="C134" s="650" t="s">
        <v>6294</v>
      </c>
      <c r="D134" s="650" t="s">
        <v>6976</v>
      </c>
      <c r="E134" s="650" t="s">
        <v>6977</v>
      </c>
      <c r="F134" s="653">
        <v>3</v>
      </c>
      <c r="G134" s="653">
        <v>90</v>
      </c>
      <c r="H134" s="653">
        <v>1</v>
      </c>
      <c r="I134" s="653">
        <v>30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6856</v>
      </c>
      <c r="B135" s="650" t="s">
        <v>6857</v>
      </c>
      <c r="C135" s="650" t="s">
        <v>6294</v>
      </c>
      <c r="D135" s="650" t="s">
        <v>6978</v>
      </c>
      <c r="E135" s="650" t="s">
        <v>6979</v>
      </c>
      <c r="F135" s="653">
        <v>2</v>
      </c>
      <c r="G135" s="653">
        <v>408</v>
      </c>
      <c r="H135" s="653">
        <v>1</v>
      </c>
      <c r="I135" s="653">
        <v>204</v>
      </c>
      <c r="J135" s="653">
        <v>1</v>
      </c>
      <c r="K135" s="653">
        <v>204</v>
      </c>
      <c r="L135" s="653">
        <v>0.5</v>
      </c>
      <c r="M135" s="653">
        <v>204</v>
      </c>
      <c r="N135" s="653">
        <v>1</v>
      </c>
      <c r="O135" s="653">
        <v>204</v>
      </c>
      <c r="P135" s="666">
        <v>0.5</v>
      </c>
      <c r="Q135" s="654">
        <v>204</v>
      </c>
    </row>
    <row r="136" spans="1:17" ht="14.4" customHeight="1" x14ac:dyDescent="0.3">
      <c r="A136" s="649" t="s">
        <v>6856</v>
      </c>
      <c r="B136" s="650" t="s">
        <v>6857</v>
      </c>
      <c r="C136" s="650" t="s">
        <v>6294</v>
      </c>
      <c r="D136" s="650" t="s">
        <v>6980</v>
      </c>
      <c r="E136" s="650" t="s">
        <v>6981</v>
      </c>
      <c r="F136" s="653">
        <v>6</v>
      </c>
      <c r="G136" s="653">
        <v>156</v>
      </c>
      <c r="H136" s="653">
        <v>1</v>
      </c>
      <c r="I136" s="653">
        <v>26</v>
      </c>
      <c r="J136" s="653"/>
      <c r="K136" s="653"/>
      <c r="L136" s="653"/>
      <c r="M136" s="653"/>
      <c r="N136" s="653">
        <v>8</v>
      </c>
      <c r="O136" s="653">
        <v>208</v>
      </c>
      <c r="P136" s="666">
        <v>1.3333333333333333</v>
      </c>
      <c r="Q136" s="654">
        <v>26</v>
      </c>
    </row>
    <row r="137" spans="1:17" ht="14.4" customHeight="1" x14ac:dyDescent="0.3">
      <c r="A137" s="649" t="s">
        <v>6856</v>
      </c>
      <c r="B137" s="650" t="s">
        <v>6857</v>
      </c>
      <c r="C137" s="650" t="s">
        <v>6294</v>
      </c>
      <c r="D137" s="650" t="s">
        <v>6982</v>
      </c>
      <c r="E137" s="650" t="s">
        <v>6983</v>
      </c>
      <c r="F137" s="653">
        <v>15</v>
      </c>
      <c r="G137" s="653">
        <v>1260</v>
      </c>
      <c r="H137" s="653">
        <v>1</v>
      </c>
      <c r="I137" s="653">
        <v>84</v>
      </c>
      <c r="J137" s="653">
        <v>13</v>
      </c>
      <c r="K137" s="653">
        <v>1092</v>
      </c>
      <c r="L137" s="653">
        <v>0.8666666666666667</v>
      </c>
      <c r="M137" s="653">
        <v>84</v>
      </c>
      <c r="N137" s="653">
        <v>17</v>
      </c>
      <c r="O137" s="653">
        <v>1428</v>
      </c>
      <c r="P137" s="666">
        <v>1.1333333333333333</v>
      </c>
      <c r="Q137" s="654">
        <v>84</v>
      </c>
    </row>
    <row r="138" spans="1:17" ht="14.4" customHeight="1" x14ac:dyDescent="0.3">
      <c r="A138" s="649" t="s">
        <v>6856</v>
      </c>
      <c r="B138" s="650" t="s">
        <v>6857</v>
      </c>
      <c r="C138" s="650" t="s">
        <v>6294</v>
      </c>
      <c r="D138" s="650" t="s">
        <v>6984</v>
      </c>
      <c r="E138" s="650" t="s">
        <v>6985</v>
      </c>
      <c r="F138" s="653">
        <v>30</v>
      </c>
      <c r="G138" s="653">
        <v>5190</v>
      </c>
      <c r="H138" s="653">
        <v>1</v>
      </c>
      <c r="I138" s="653">
        <v>173</v>
      </c>
      <c r="J138" s="653">
        <v>20</v>
      </c>
      <c r="K138" s="653">
        <v>3480</v>
      </c>
      <c r="L138" s="653">
        <v>0.67052023121387283</v>
      </c>
      <c r="M138" s="653">
        <v>174</v>
      </c>
      <c r="N138" s="653">
        <v>11</v>
      </c>
      <c r="O138" s="653">
        <v>1920</v>
      </c>
      <c r="P138" s="666">
        <v>0.36994219653179189</v>
      </c>
      <c r="Q138" s="654">
        <v>174.54545454545453</v>
      </c>
    </row>
    <row r="139" spans="1:17" ht="14.4" customHeight="1" x14ac:dyDescent="0.3">
      <c r="A139" s="649" t="s">
        <v>6856</v>
      </c>
      <c r="B139" s="650" t="s">
        <v>6857</v>
      </c>
      <c r="C139" s="650" t="s">
        <v>6294</v>
      </c>
      <c r="D139" s="650" t="s">
        <v>6986</v>
      </c>
      <c r="E139" s="650" t="s">
        <v>6987</v>
      </c>
      <c r="F139" s="653">
        <v>4</v>
      </c>
      <c r="G139" s="653">
        <v>1000</v>
      </c>
      <c r="H139" s="653">
        <v>1</v>
      </c>
      <c r="I139" s="653">
        <v>250</v>
      </c>
      <c r="J139" s="653">
        <v>3</v>
      </c>
      <c r="K139" s="653">
        <v>750</v>
      </c>
      <c r="L139" s="653">
        <v>0.75</v>
      </c>
      <c r="M139" s="653">
        <v>250</v>
      </c>
      <c r="N139" s="653">
        <v>2</v>
      </c>
      <c r="O139" s="653">
        <v>500</v>
      </c>
      <c r="P139" s="666">
        <v>0.5</v>
      </c>
      <c r="Q139" s="654">
        <v>250</v>
      </c>
    </row>
    <row r="140" spans="1:17" ht="14.4" customHeight="1" x14ac:dyDescent="0.3">
      <c r="A140" s="649" t="s">
        <v>6856</v>
      </c>
      <c r="B140" s="650" t="s">
        <v>6857</v>
      </c>
      <c r="C140" s="650" t="s">
        <v>6294</v>
      </c>
      <c r="D140" s="650" t="s">
        <v>6988</v>
      </c>
      <c r="E140" s="650" t="s">
        <v>6989</v>
      </c>
      <c r="F140" s="653">
        <v>1665</v>
      </c>
      <c r="G140" s="653">
        <v>24975</v>
      </c>
      <c r="H140" s="653">
        <v>1</v>
      </c>
      <c r="I140" s="653">
        <v>15</v>
      </c>
      <c r="J140" s="653">
        <v>1758</v>
      </c>
      <c r="K140" s="653">
        <v>26370</v>
      </c>
      <c r="L140" s="653">
        <v>1.055855855855856</v>
      </c>
      <c r="M140" s="653">
        <v>15</v>
      </c>
      <c r="N140" s="653">
        <v>1945</v>
      </c>
      <c r="O140" s="653">
        <v>29175</v>
      </c>
      <c r="P140" s="666">
        <v>1.1681681681681682</v>
      </c>
      <c r="Q140" s="654">
        <v>15</v>
      </c>
    </row>
    <row r="141" spans="1:17" ht="14.4" customHeight="1" x14ac:dyDescent="0.3">
      <c r="A141" s="649" t="s">
        <v>6856</v>
      </c>
      <c r="B141" s="650" t="s">
        <v>6857</v>
      </c>
      <c r="C141" s="650" t="s">
        <v>6294</v>
      </c>
      <c r="D141" s="650" t="s">
        <v>6990</v>
      </c>
      <c r="E141" s="650" t="s">
        <v>6991</v>
      </c>
      <c r="F141" s="653">
        <v>107</v>
      </c>
      <c r="G141" s="653">
        <v>2461</v>
      </c>
      <c r="H141" s="653">
        <v>1</v>
      </c>
      <c r="I141" s="653">
        <v>23</v>
      </c>
      <c r="J141" s="653">
        <v>159</v>
      </c>
      <c r="K141" s="653">
        <v>3657</v>
      </c>
      <c r="L141" s="653">
        <v>1.485981308411215</v>
      </c>
      <c r="M141" s="653">
        <v>23</v>
      </c>
      <c r="N141" s="653">
        <v>214</v>
      </c>
      <c r="O141" s="653">
        <v>4922</v>
      </c>
      <c r="P141" s="666">
        <v>2</v>
      </c>
      <c r="Q141" s="654">
        <v>23</v>
      </c>
    </row>
    <row r="142" spans="1:17" ht="14.4" customHeight="1" x14ac:dyDescent="0.3">
      <c r="A142" s="649" t="s">
        <v>6856</v>
      </c>
      <c r="B142" s="650" t="s">
        <v>6857</v>
      </c>
      <c r="C142" s="650" t="s">
        <v>6294</v>
      </c>
      <c r="D142" s="650" t="s">
        <v>6992</v>
      </c>
      <c r="E142" s="650" t="s">
        <v>6993</v>
      </c>
      <c r="F142" s="653">
        <v>2</v>
      </c>
      <c r="G142" s="653">
        <v>498</v>
      </c>
      <c r="H142" s="653">
        <v>1</v>
      </c>
      <c r="I142" s="653">
        <v>249</v>
      </c>
      <c r="J142" s="653">
        <v>1</v>
      </c>
      <c r="K142" s="653">
        <v>249</v>
      </c>
      <c r="L142" s="653">
        <v>0.5</v>
      </c>
      <c r="M142" s="653">
        <v>249</v>
      </c>
      <c r="N142" s="653"/>
      <c r="O142" s="653"/>
      <c r="P142" s="666"/>
      <c r="Q142" s="654"/>
    </row>
    <row r="143" spans="1:17" ht="14.4" customHeight="1" x14ac:dyDescent="0.3">
      <c r="A143" s="649" t="s">
        <v>6856</v>
      </c>
      <c r="B143" s="650" t="s">
        <v>6857</v>
      </c>
      <c r="C143" s="650" t="s">
        <v>6294</v>
      </c>
      <c r="D143" s="650" t="s">
        <v>6994</v>
      </c>
      <c r="E143" s="650" t="s">
        <v>6995</v>
      </c>
      <c r="F143" s="653">
        <v>16</v>
      </c>
      <c r="G143" s="653">
        <v>592</v>
      </c>
      <c r="H143" s="653">
        <v>1</v>
      </c>
      <c r="I143" s="653">
        <v>37</v>
      </c>
      <c r="J143" s="653">
        <v>15</v>
      </c>
      <c r="K143" s="653">
        <v>555</v>
      </c>
      <c r="L143" s="653">
        <v>0.9375</v>
      </c>
      <c r="M143" s="653">
        <v>37</v>
      </c>
      <c r="N143" s="653">
        <v>8</v>
      </c>
      <c r="O143" s="653">
        <v>296</v>
      </c>
      <c r="P143" s="666">
        <v>0.5</v>
      </c>
      <c r="Q143" s="654">
        <v>37</v>
      </c>
    </row>
    <row r="144" spans="1:17" ht="14.4" customHeight="1" x14ac:dyDescent="0.3">
      <c r="A144" s="649" t="s">
        <v>6856</v>
      </c>
      <c r="B144" s="650" t="s">
        <v>6857</v>
      </c>
      <c r="C144" s="650" t="s">
        <v>6294</v>
      </c>
      <c r="D144" s="650" t="s">
        <v>6996</v>
      </c>
      <c r="E144" s="650" t="s">
        <v>6997</v>
      </c>
      <c r="F144" s="653">
        <v>143</v>
      </c>
      <c r="G144" s="653">
        <v>3289</v>
      </c>
      <c r="H144" s="653">
        <v>1</v>
      </c>
      <c r="I144" s="653">
        <v>23</v>
      </c>
      <c r="J144" s="653">
        <v>174</v>
      </c>
      <c r="K144" s="653">
        <v>4002</v>
      </c>
      <c r="L144" s="653">
        <v>1.2167832167832169</v>
      </c>
      <c r="M144" s="653">
        <v>23</v>
      </c>
      <c r="N144" s="653">
        <v>241</v>
      </c>
      <c r="O144" s="653">
        <v>5543</v>
      </c>
      <c r="P144" s="666">
        <v>1.6853146853146854</v>
      </c>
      <c r="Q144" s="654">
        <v>23</v>
      </c>
    </row>
    <row r="145" spans="1:17" ht="14.4" customHeight="1" x14ac:dyDescent="0.3">
      <c r="A145" s="649" t="s">
        <v>6856</v>
      </c>
      <c r="B145" s="650" t="s">
        <v>6857</v>
      </c>
      <c r="C145" s="650" t="s">
        <v>6294</v>
      </c>
      <c r="D145" s="650" t="s">
        <v>6998</v>
      </c>
      <c r="E145" s="650" t="s">
        <v>6999</v>
      </c>
      <c r="F145" s="653">
        <v>352</v>
      </c>
      <c r="G145" s="653">
        <v>116512</v>
      </c>
      <c r="H145" s="653">
        <v>1</v>
      </c>
      <c r="I145" s="653">
        <v>331</v>
      </c>
      <c r="J145" s="653">
        <v>393</v>
      </c>
      <c r="K145" s="653">
        <v>130083</v>
      </c>
      <c r="L145" s="653">
        <v>1.1164772727272727</v>
      </c>
      <c r="M145" s="653">
        <v>331</v>
      </c>
      <c r="N145" s="653">
        <v>418</v>
      </c>
      <c r="O145" s="653">
        <v>138358</v>
      </c>
      <c r="P145" s="666">
        <v>1.1875</v>
      </c>
      <c r="Q145" s="654">
        <v>331</v>
      </c>
    </row>
    <row r="146" spans="1:17" ht="14.4" customHeight="1" x14ac:dyDescent="0.3">
      <c r="A146" s="649" t="s">
        <v>6856</v>
      </c>
      <c r="B146" s="650" t="s">
        <v>6857</v>
      </c>
      <c r="C146" s="650" t="s">
        <v>6294</v>
      </c>
      <c r="D146" s="650" t="s">
        <v>7000</v>
      </c>
      <c r="E146" s="650" t="s">
        <v>7001</v>
      </c>
      <c r="F146" s="653">
        <v>1</v>
      </c>
      <c r="G146" s="653">
        <v>277</v>
      </c>
      <c r="H146" s="653">
        <v>1</v>
      </c>
      <c r="I146" s="653">
        <v>277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6856</v>
      </c>
      <c r="B147" s="650" t="s">
        <v>6857</v>
      </c>
      <c r="C147" s="650" t="s">
        <v>6294</v>
      </c>
      <c r="D147" s="650" t="s">
        <v>7002</v>
      </c>
      <c r="E147" s="650" t="s">
        <v>7003</v>
      </c>
      <c r="F147" s="653">
        <v>114</v>
      </c>
      <c r="G147" s="653">
        <v>3306</v>
      </c>
      <c r="H147" s="653">
        <v>1</v>
      </c>
      <c r="I147" s="653">
        <v>29</v>
      </c>
      <c r="J147" s="653">
        <v>156</v>
      </c>
      <c r="K147" s="653">
        <v>4524</v>
      </c>
      <c r="L147" s="653">
        <v>1.368421052631579</v>
      </c>
      <c r="M147" s="653">
        <v>29</v>
      </c>
      <c r="N147" s="653">
        <v>215</v>
      </c>
      <c r="O147" s="653">
        <v>6235</v>
      </c>
      <c r="P147" s="666">
        <v>1.8859649122807018</v>
      </c>
      <c r="Q147" s="654">
        <v>29</v>
      </c>
    </row>
    <row r="148" spans="1:17" ht="14.4" customHeight="1" x14ac:dyDescent="0.3">
      <c r="A148" s="649" t="s">
        <v>6856</v>
      </c>
      <c r="B148" s="650" t="s">
        <v>6857</v>
      </c>
      <c r="C148" s="650" t="s">
        <v>6294</v>
      </c>
      <c r="D148" s="650" t="s">
        <v>7004</v>
      </c>
      <c r="E148" s="650" t="s">
        <v>7005</v>
      </c>
      <c r="F148" s="653">
        <v>24</v>
      </c>
      <c r="G148" s="653">
        <v>4224</v>
      </c>
      <c r="H148" s="653">
        <v>1</v>
      </c>
      <c r="I148" s="653">
        <v>176</v>
      </c>
      <c r="J148" s="653">
        <v>6</v>
      </c>
      <c r="K148" s="653">
        <v>1056</v>
      </c>
      <c r="L148" s="653">
        <v>0.25</v>
      </c>
      <c r="M148" s="653">
        <v>176</v>
      </c>
      <c r="N148" s="653">
        <v>3</v>
      </c>
      <c r="O148" s="653">
        <v>531</v>
      </c>
      <c r="P148" s="666">
        <v>0.12571022727272727</v>
      </c>
      <c r="Q148" s="654">
        <v>177</v>
      </c>
    </row>
    <row r="149" spans="1:17" ht="14.4" customHeight="1" x14ac:dyDescent="0.3">
      <c r="A149" s="649" t="s">
        <v>6856</v>
      </c>
      <c r="B149" s="650" t="s">
        <v>6857</v>
      </c>
      <c r="C149" s="650" t="s">
        <v>6294</v>
      </c>
      <c r="D149" s="650" t="s">
        <v>7006</v>
      </c>
      <c r="E149" s="650" t="s">
        <v>7007</v>
      </c>
      <c r="F149" s="653">
        <v>1</v>
      </c>
      <c r="G149" s="653">
        <v>196</v>
      </c>
      <c r="H149" s="653">
        <v>1</v>
      </c>
      <c r="I149" s="653">
        <v>196</v>
      </c>
      <c r="J149" s="653"/>
      <c r="K149" s="653"/>
      <c r="L149" s="653"/>
      <c r="M149" s="653"/>
      <c r="N149" s="653"/>
      <c r="O149" s="653"/>
      <c r="P149" s="666"/>
      <c r="Q149" s="654"/>
    </row>
    <row r="150" spans="1:17" ht="14.4" customHeight="1" x14ac:dyDescent="0.3">
      <c r="A150" s="649" t="s">
        <v>6856</v>
      </c>
      <c r="B150" s="650" t="s">
        <v>6857</v>
      </c>
      <c r="C150" s="650" t="s">
        <v>6294</v>
      </c>
      <c r="D150" s="650" t="s">
        <v>7008</v>
      </c>
      <c r="E150" s="650" t="s">
        <v>7009</v>
      </c>
      <c r="F150" s="653">
        <v>24</v>
      </c>
      <c r="G150" s="653">
        <v>360</v>
      </c>
      <c r="H150" s="653">
        <v>1</v>
      </c>
      <c r="I150" s="653">
        <v>15</v>
      </c>
      <c r="J150" s="653">
        <v>26</v>
      </c>
      <c r="K150" s="653">
        <v>390</v>
      </c>
      <c r="L150" s="653">
        <v>1.0833333333333333</v>
      </c>
      <c r="M150" s="653">
        <v>15</v>
      </c>
      <c r="N150" s="653">
        <v>18</v>
      </c>
      <c r="O150" s="653">
        <v>270</v>
      </c>
      <c r="P150" s="666">
        <v>0.75</v>
      </c>
      <c r="Q150" s="654">
        <v>15</v>
      </c>
    </row>
    <row r="151" spans="1:17" ht="14.4" customHeight="1" x14ac:dyDescent="0.3">
      <c r="A151" s="649" t="s">
        <v>6856</v>
      </c>
      <c r="B151" s="650" t="s">
        <v>6857</v>
      </c>
      <c r="C151" s="650" t="s">
        <v>6294</v>
      </c>
      <c r="D151" s="650" t="s">
        <v>7010</v>
      </c>
      <c r="E151" s="650" t="s">
        <v>7011</v>
      </c>
      <c r="F151" s="653">
        <v>1684</v>
      </c>
      <c r="G151" s="653">
        <v>31996</v>
      </c>
      <c r="H151" s="653">
        <v>1</v>
      </c>
      <c r="I151" s="653">
        <v>19</v>
      </c>
      <c r="J151" s="653">
        <v>1771</v>
      </c>
      <c r="K151" s="653">
        <v>33649</v>
      </c>
      <c r="L151" s="653">
        <v>1.0516627078384797</v>
      </c>
      <c r="M151" s="653">
        <v>19</v>
      </c>
      <c r="N151" s="653">
        <v>1887</v>
      </c>
      <c r="O151" s="653">
        <v>35853</v>
      </c>
      <c r="P151" s="666">
        <v>1.1205463182897861</v>
      </c>
      <c r="Q151" s="654">
        <v>19</v>
      </c>
    </row>
    <row r="152" spans="1:17" ht="14.4" customHeight="1" x14ac:dyDescent="0.3">
      <c r="A152" s="649" t="s">
        <v>6856</v>
      </c>
      <c r="B152" s="650" t="s">
        <v>6857</v>
      </c>
      <c r="C152" s="650" t="s">
        <v>6294</v>
      </c>
      <c r="D152" s="650" t="s">
        <v>7012</v>
      </c>
      <c r="E152" s="650" t="s">
        <v>7013</v>
      </c>
      <c r="F152" s="653">
        <v>1815</v>
      </c>
      <c r="G152" s="653">
        <v>36300</v>
      </c>
      <c r="H152" s="653">
        <v>1</v>
      </c>
      <c r="I152" s="653">
        <v>20</v>
      </c>
      <c r="J152" s="653">
        <v>1969</v>
      </c>
      <c r="K152" s="653">
        <v>39380</v>
      </c>
      <c r="L152" s="653">
        <v>1.084848484848485</v>
      </c>
      <c r="M152" s="653">
        <v>20</v>
      </c>
      <c r="N152" s="653">
        <v>2171</v>
      </c>
      <c r="O152" s="653">
        <v>43420</v>
      </c>
      <c r="P152" s="666">
        <v>1.1961432506887053</v>
      </c>
      <c r="Q152" s="654">
        <v>20</v>
      </c>
    </row>
    <row r="153" spans="1:17" ht="14.4" customHeight="1" x14ac:dyDescent="0.3">
      <c r="A153" s="649" t="s">
        <v>6856</v>
      </c>
      <c r="B153" s="650" t="s">
        <v>6857</v>
      </c>
      <c r="C153" s="650" t="s">
        <v>6294</v>
      </c>
      <c r="D153" s="650" t="s">
        <v>7014</v>
      </c>
      <c r="E153" s="650" t="s">
        <v>7015</v>
      </c>
      <c r="F153" s="653">
        <v>44</v>
      </c>
      <c r="G153" s="653">
        <v>8052</v>
      </c>
      <c r="H153" s="653">
        <v>1</v>
      </c>
      <c r="I153" s="653">
        <v>183</v>
      </c>
      <c r="J153" s="653">
        <v>66</v>
      </c>
      <c r="K153" s="653">
        <v>12144</v>
      </c>
      <c r="L153" s="653">
        <v>1.5081967213114753</v>
      </c>
      <c r="M153" s="653">
        <v>184</v>
      </c>
      <c r="N153" s="653">
        <v>89</v>
      </c>
      <c r="O153" s="653">
        <v>16426</v>
      </c>
      <c r="P153" s="666">
        <v>2.0399900645802287</v>
      </c>
      <c r="Q153" s="654">
        <v>184.56179775280899</v>
      </c>
    </row>
    <row r="154" spans="1:17" ht="14.4" customHeight="1" x14ac:dyDescent="0.3">
      <c r="A154" s="649" t="s">
        <v>6856</v>
      </c>
      <c r="B154" s="650" t="s">
        <v>6857</v>
      </c>
      <c r="C154" s="650" t="s">
        <v>6294</v>
      </c>
      <c r="D154" s="650" t="s">
        <v>7016</v>
      </c>
      <c r="E154" s="650" t="s">
        <v>7017</v>
      </c>
      <c r="F154" s="653">
        <v>1</v>
      </c>
      <c r="G154" s="653">
        <v>185</v>
      </c>
      <c r="H154" s="653">
        <v>1</v>
      </c>
      <c r="I154" s="653">
        <v>185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6856</v>
      </c>
      <c r="B155" s="650" t="s">
        <v>6857</v>
      </c>
      <c r="C155" s="650" t="s">
        <v>6294</v>
      </c>
      <c r="D155" s="650" t="s">
        <v>7018</v>
      </c>
      <c r="E155" s="650" t="s">
        <v>7019</v>
      </c>
      <c r="F155" s="653">
        <v>2</v>
      </c>
      <c r="G155" s="653">
        <v>532</v>
      </c>
      <c r="H155" s="653">
        <v>1</v>
      </c>
      <c r="I155" s="653">
        <v>266</v>
      </c>
      <c r="J155" s="653">
        <v>4</v>
      </c>
      <c r="K155" s="653">
        <v>1064</v>
      </c>
      <c r="L155" s="653">
        <v>2</v>
      </c>
      <c r="M155" s="653">
        <v>266</v>
      </c>
      <c r="N155" s="653">
        <v>6</v>
      </c>
      <c r="O155" s="653">
        <v>1598</v>
      </c>
      <c r="P155" s="666">
        <v>3.0037593984962405</v>
      </c>
      <c r="Q155" s="654">
        <v>266.33333333333331</v>
      </c>
    </row>
    <row r="156" spans="1:17" ht="14.4" customHeight="1" x14ac:dyDescent="0.3">
      <c r="A156" s="649" t="s">
        <v>6856</v>
      </c>
      <c r="B156" s="650" t="s">
        <v>6857</v>
      </c>
      <c r="C156" s="650" t="s">
        <v>6294</v>
      </c>
      <c r="D156" s="650" t="s">
        <v>7020</v>
      </c>
      <c r="E156" s="650" t="s">
        <v>7021</v>
      </c>
      <c r="F156" s="653">
        <v>1</v>
      </c>
      <c r="G156" s="653">
        <v>160</v>
      </c>
      <c r="H156" s="653">
        <v>1</v>
      </c>
      <c r="I156" s="653">
        <v>160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6856</v>
      </c>
      <c r="B157" s="650" t="s">
        <v>6857</v>
      </c>
      <c r="C157" s="650" t="s">
        <v>6294</v>
      </c>
      <c r="D157" s="650" t="s">
        <v>7022</v>
      </c>
      <c r="E157" s="650" t="s">
        <v>7023</v>
      </c>
      <c r="F157" s="653">
        <v>11</v>
      </c>
      <c r="G157" s="653">
        <v>924</v>
      </c>
      <c r="H157" s="653">
        <v>1</v>
      </c>
      <c r="I157" s="653">
        <v>84</v>
      </c>
      <c r="J157" s="653">
        <v>10</v>
      </c>
      <c r="K157" s="653">
        <v>840</v>
      </c>
      <c r="L157" s="653">
        <v>0.90909090909090906</v>
      </c>
      <c r="M157" s="653">
        <v>84</v>
      </c>
      <c r="N157" s="653">
        <v>11</v>
      </c>
      <c r="O157" s="653">
        <v>924</v>
      </c>
      <c r="P157" s="666">
        <v>1</v>
      </c>
      <c r="Q157" s="654">
        <v>84</v>
      </c>
    </row>
    <row r="158" spans="1:17" ht="14.4" customHeight="1" x14ac:dyDescent="0.3">
      <c r="A158" s="649" t="s">
        <v>6856</v>
      </c>
      <c r="B158" s="650" t="s">
        <v>6857</v>
      </c>
      <c r="C158" s="650" t="s">
        <v>6294</v>
      </c>
      <c r="D158" s="650" t="s">
        <v>7024</v>
      </c>
      <c r="E158" s="650" t="s">
        <v>7025</v>
      </c>
      <c r="F158" s="653">
        <v>36</v>
      </c>
      <c r="G158" s="653">
        <v>23148</v>
      </c>
      <c r="H158" s="653">
        <v>1</v>
      </c>
      <c r="I158" s="653">
        <v>643</v>
      </c>
      <c r="J158" s="653">
        <v>33</v>
      </c>
      <c r="K158" s="653">
        <v>21252</v>
      </c>
      <c r="L158" s="653">
        <v>0.91809227579056507</v>
      </c>
      <c r="M158" s="653">
        <v>644</v>
      </c>
      <c r="N158" s="653">
        <v>27</v>
      </c>
      <c r="O158" s="653">
        <v>17432</v>
      </c>
      <c r="P158" s="666">
        <v>0.75306721963020562</v>
      </c>
      <c r="Q158" s="654">
        <v>645.62962962962968</v>
      </c>
    </row>
    <row r="159" spans="1:17" ht="14.4" customHeight="1" x14ac:dyDescent="0.3">
      <c r="A159" s="649" t="s">
        <v>6856</v>
      </c>
      <c r="B159" s="650" t="s">
        <v>6857</v>
      </c>
      <c r="C159" s="650" t="s">
        <v>6294</v>
      </c>
      <c r="D159" s="650" t="s">
        <v>7026</v>
      </c>
      <c r="E159" s="650" t="s">
        <v>7027</v>
      </c>
      <c r="F159" s="653"/>
      <c r="G159" s="653"/>
      <c r="H159" s="653"/>
      <c r="I159" s="653"/>
      <c r="J159" s="653"/>
      <c r="K159" s="653"/>
      <c r="L159" s="653"/>
      <c r="M159" s="653"/>
      <c r="N159" s="653">
        <v>3</v>
      </c>
      <c r="O159" s="653">
        <v>789</v>
      </c>
      <c r="P159" s="666"/>
      <c r="Q159" s="654">
        <v>263</v>
      </c>
    </row>
    <row r="160" spans="1:17" ht="14.4" customHeight="1" x14ac:dyDescent="0.3">
      <c r="A160" s="649" t="s">
        <v>6856</v>
      </c>
      <c r="B160" s="650" t="s">
        <v>6857</v>
      </c>
      <c r="C160" s="650" t="s">
        <v>6294</v>
      </c>
      <c r="D160" s="650" t="s">
        <v>7028</v>
      </c>
      <c r="E160" s="650" t="s">
        <v>7029</v>
      </c>
      <c r="F160" s="653">
        <v>7</v>
      </c>
      <c r="G160" s="653">
        <v>546</v>
      </c>
      <c r="H160" s="653">
        <v>1</v>
      </c>
      <c r="I160" s="653">
        <v>78</v>
      </c>
      <c r="J160" s="653">
        <v>12</v>
      </c>
      <c r="K160" s="653">
        <v>936</v>
      </c>
      <c r="L160" s="653">
        <v>1.7142857142857142</v>
      </c>
      <c r="M160" s="653">
        <v>78</v>
      </c>
      <c r="N160" s="653">
        <v>4</v>
      </c>
      <c r="O160" s="653">
        <v>312</v>
      </c>
      <c r="P160" s="666">
        <v>0.5714285714285714</v>
      </c>
      <c r="Q160" s="654">
        <v>78</v>
      </c>
    </row>
    <row r="161" spans="1:17" ht="14.4" customHeight="1" x14ac:dyDescent="0.3">
      <c r="A161" s="649" t="s">
        <v>6856</v>
      </c>
      <c r="B161" s="650" t="s">
        <v>6857</v>
      </c>
      <c r="C161" s="650" t="s">
        <v>6294</v>
      </c>
      <c r="D161" s="650" t="s">
        <v>7030</v>
      </c>
      <c r="E161" s="650" t="s">
        <v>7031</v>
      </c>
      <c r="F161" s="653">
        <v>1</v>
      </c>
      <c r="G161" s="653">
        <v>298</v>
      </c>
      <c r="H161" s="653">
        <v>1</v>
      </c>
      <c r="I161" s="653">
        <v>298</v>
      </c>
      <c r="J161" s="653"/>
      <c r="K161" s="653"/>
      <c r="L161" s="653"/>
      <c r="M161" s="653"/>
      <c r="N161" s="653">
        <v>1</v>
      </c>
      <c r="O161" s="653">
        <v>298</v>
      </c>
      <c r="P161" s="666">
        <v>1</v>
      </c>
      <c r="Q161" s="654">
        <v>298</v>
      </c>
    </row>
    <row r="162" spans="1:17" ht="14.4" customHeight="1" x14ac:dyDescent="0.3">
      <c r="A162" s="649" t="s">
        <v>6856</v>
      </c>
      <c r="B162" s="650" t="s">
        <v>6857</v>
      </c>
      <c r="C162" s="650" t="s">
        <v>6294</v>
      </c>
      <c r="D162" s="650" t="s">
        <v>7032</v>
      </c>
      <c r="E162" s="650" t="s">
        <v>7033</v>
      </c>
      <c r="F162" s="653">
        <v>9</v>
      </c>
      <c r="G162" s="653">
        <v>189</v>
      </c>
      <c r="H162" s="653">
        <v>1</v>
      </c>
      <c r="I162" s="653">
        <v>21</v>
      </c>
      <c r="J162" s="653">
        <v>4</v>
      </c>
      <c r="K162" s="653">
        <v>84</v>
      </c>
      <c r="L162" s="653">
        <v>0.44444444444444442</v>
      </c>
      <c r="M162" s="653">
        <v>21</v>
      </c>
      <c r="N162" s="653">
        <v>2</v>
      </c>
      <c r="O162" s="653">
        <v>42</v>
      </c>
      <c r="P162" s="666">
        <v>0.22222222222222221</v>
      </c>
      <c r="Q162" s="654">
        <v>21</v>
      </c>
    </row>
    <row r="163" spans="1:17" ht="14.4" customHeight="1" x14ac:dyDescent="0.3">
      <c r="A163" s="649" t="s">
        <v>6856</v>
      </c>
      <c r="B163" s="650" t="s">
        <v>6857</v>
      </c>
      <c r="C163" s="650" t="s">
        <v>6294</v>
      </c>
      <c r="D163" s="650" t="s">
        <v>7034</v>
      </c>
      <c r="E163" s="650" t="s">
        <v>7035</v>
      </c>
      <c r="F163" s="653">
        <v>105</v>
      </c>
      <c r="G163" s="653">
        <v>2310</v>
      </c>
      <c r="H163" s="653">
        <v>1</v>
      </c>
      <c r="I163" s="653">
        <v>22</v>
      </c>
      <c r="J163" s="653">
        <v>154</v>
      </c>
      <c r="K163" s="653">
        <v>3388</v>
      </c>
      <c r="L163" s="653">
        <v>1.4666666666666666</v>
      </c>
      <c r="M163" s="653">
        <v>22</v>
      </c>
      <c r="N163" s="653">
        <v>210</v>
      </c>
      <c r="O163" s="653">
        <v>4620</v>
      </c>
      <c r="P163" s="666">
        <v>2</v>
      </c>
      <c r="Q163" s="654">
        <v>22</v>
      </c>
    </row>
    <row r="164" spans="1:17" ht="14.4" customHeight="1" x14ac:dyDescent="0.3">
      <c r="A164" s="649" t="s">
        <v>6856</v>
      </c>
      <c r="B164" s="650" t="s">
        <v>6857</v>
      </c>
      <c r="C164" s="650" t="s">
        <v>6294</v>
      </c>
      <c r="D164" s="650" t="s">
        <v>7036</v>
      </c>
      <c r="E164" s="650" t="s">
        <v>7037</v>
      </c>
      <c r="F164" s="653">
        <v>443</v>
      </c>
      <c r="G164" s="653">
        <v>219285</v>
      </c>
      <c r="H164" s="653">
        <v>1</v>
      </c>
      <c r="I164" s="653">
        <v>495</v>
      </c>
      <c r="J164" s="653">
        <v>614</v>
      </c>
      <c r="K164" s="653">
        <v>303930</v>
      </c>
      <c r="L164" s="653">
        <v>1.3860045146726863</v>
      </c>
      <c r="M164" s="653">
        <v>495</v>
      </c>
      <c r="N164" s="653">
        <v>730</v>
      </c>
      <c r="O164" s="653">
        <v>361350</v>
      </c>
      <c r="P164" s="666">
        <v>1.6478555304740405</v>
      </c>
      <c r="Q164" s="654">
        <v>495</v>
      </c>
    </row>
    <row r="165" spans="1:17" ht="14.4" customHeight="1" x14ac:dyDescent="0.3">
      <c r="A165" s="649" t="s">
        <v>6856</v>
      </c>
      <c r="B165" s="650" t="s">
        <v>6857</v>
      </c>
      <c r="C165" s="650" t="s">
        <v>6294</v>
      </c>
      <c r="D165" s="650" t="s">
        <v>7038</v>
      </c>
      <c r="E165" s="650" t="s">
        <v>7039</v>
      </c>
      <c r="F165" s="653">
        <v>1</v>
      </c>
      <c r="G165" s="653">
        <v>189</v>
      </c>
      <c r="H165" s="653">
        <v>1</v>
      </c>
      <c r="I165" s="653">
        <v>189</v>
      </c>
      <c r="J165" s="653">
        <v>1</v>
      </c>
      <c r="K165" s="653">
        <v>190</v>
      </c>
      <c r="L165" s="653">
        <v>1.0052910052910053</v>
      </c>
      <c r="M165" s="653">
        <v>190</v>
      </c>
      <c r="N165" s="653">
        <v>1</v>
      </c>
      <c r="O165" s="653">
        <v>190</v>
      </c>
      <c r="P165" s="666">
        <v>1.0052910052910053</v>
      </c>
      <c r="Q165" s="654">
        <v>190</v>
      </c>
    </row>
    <row r="166" spans="1:17" ht="14.4" customHeight="1" x14ac:dyDescent="0.3">
      <c r="A166" s="649" t="s">
        <v>6856</v>
      </c>
      <c r="B166" s="650" t="s">
        <v>6857</v>
      </c>
      <c r="C166" s="650" t="s">
        <v>6294</v>
      </c>
      <c r="D166" s="650" t="s">
        <v>7040</v>
      </c>
      <c r="E166" s="650" t="s">
        <v>7041</v>
      </c>
      <c r="F166" s="653">
        <v>1</v>
      </c>
      <c r="G166" s="653">
        <v>166</v>
      </c>
      <c r="H166" s="653">
        <v>1</v>
      </c>
      <c r="I166" s="653">
        <v>166</v>
      </c>
      <c r="J166" s="653">
        <v>1</v>
      </c>
      <c r="K166" s="653">
        <v>166</v>
      </c>
      <c r="L166" s="653">
        <v>1</v>
      </c>
      <c r="M166" s="653">
        <v>166</v>
      </c>
      <c r="N166" s="653">
        <v>1</v>
      </c>
      <c r="O166" s="653">
        <v>166</v>
      </c>
      <c r="P166" s="666">
        <v>1</v>
      </c>
      <c r="Q166" s="654">
        <v>166</v>
      </c>
    </row>
    <row r="167" spans="1:17" ht="14.4" customHeight="1" x14ac:dyDescent="0.3">
      <c r="A167" s="649" t="s">
        <v>6856</v>
      </c>
      <c r="B167" s="650" t="s">
        <v>6857</v>
      </c>
      <c r="C167" s="650" t="s">
        <v>6294</v>
      </c>
      <c r="D167" s="650" t="s">
        <v>7042</v>
      </c>
      <c r="E167" s="650" t="s">
        <v>7043</v>
      </c>
      <c r="F167" s="653">
        <v>37</v>
      </c>
      <c r="G167" s="653">
        <v>9620</v>
      </c>
      <c r="H167" s="653">
        <v>1</v>
      </c>
      <c r="I167" s="653">
        <v>260</v>
      </c>
      <c r="J167" s="653">
        <v>70</v>
      </c>
      <c r="K167" s="653">
        <v>18270</v>
      </c>
      <c r="L167" s="653">
        <v>1.8991683991683992</v>
      </c>
      <c r="M167" s="653">
        <v>261</v>
      </c>
      <c r="N167" s="653">
        <v>41</v>
      </c>
      <c r="O167" s="653">
        <v>10741</v>
      </c>
      <c r="P167" s="666">
        <v>1.1165280665280666</v>
      </c>
      <c r="Q167" s="654">
        <v>261.97560975609758</v>
      </c>
    </row>
    <row r="168" spans="1:17" ht="14.4" customHeight="1" x14ac:dyDescent="0.3">
      <c r="A168" s="649" t="s">
        <v>6856</v>
      </c>
      <c r="B168" s="650" t="s">
        <v>6857</v>
      </c>
      <c r="C168" s="650" t="s">
        <v>6294</v>
      </c>
      <c r="D168" s="650" t="s">
        <v>7044</v>
      </c>
      <c r="E168" s="650" t="s">
        <v>7045</v>
      </c>
      <c r="F168" s="653">
        <v>1</v>
      </c>
      <c r="G168" s="653">
        <v>127</v>
      </c>
      <c r="H168" s="653">
        <v>1</v>
      </c>
      <c r="I168" s="653">
        <v>127</v>
      </c>
      <c r="J168" s="653">
        <v>2</v>
      </c>
      <c r="K168" s="653">
        <v>254</v>
      </c>
      <c r="L168" s="653">
        <v>2</v>
      </c>
      <c r="M168" s="653">
        <v>127</v>
      </c>
      <c r="N168" s="653">
        <v>1</v>
      </c>
      <c r="O168" s="653">
        <v>127</v>
      </c>
      <c r="P168" s="666">
        <v>1</v>
      </c>
      <c r="Q168" s="654">
        <v>127</v>
      </c>
    </row>
    <row r="169" spans="1:17" ht="14.4" customHeight="1" x14ac:dyDescent="0.3">
      <c r="A169" s="649" t="s">
        <v>6856</v>
      </c>
      <c r="B169" s="650" t="s">
        <v>6857</v>
      </c>
      <c r="C169" s="650" t="s">
        <v>6294</v>
      </c>
      <c r="D169" s="650" t="s">
        <v>7046</v>
      </c>
      <c r="E169" s="650" t="s">
        <v>7047</v>
      </c>
      <c r="F169" s="653">
        <v>9</v>
      </c>
      <c r="G169" s="653">
        <v>207</v>
      </c>
      <c r="H169" s="653">
        <v>1</v>
      </c>
      <c r="I169" s="653">
        <v>23</v>
      </c>
      <c r="J169" s="653">
        <v>6</v>
      </c>
      <c r="K169" s="653">
        <v>138</v>
      </c>
      <c r="L169" s="653">
        <v>0.66666666666666663</v>
      </c>
      <c r="M169" s="653">
        <v>23</v>
      </c>
      <c r="N169" s="653">
        <v>7</v>
      </c>
      <c r="O169" s="653">
        <v>161</v>
      </c>
      <c r="P169" s="666">
        <v>0.77777777777777779</v>
      </c>
      <c r="Q169" s="654">
        <v>23</v>
      </c>
    </row>
    <row r="170" spans="1:17" ht="14.4" customHeight="1" x14ac:dyDescent="0.3">
      <c r="A170" s="649" t="s">
        <v>6856</v>
      </c>
      <c r="B170" s="650" t="s">
        <v>6857</v>
      </c>
      <c r="C170" s="650" t="s">
        <v>6294</v>
      </c>
      <c r="D170" s="650" t="s">
        <v>7048</v>
      </c>
      <c r="E170" s="650" t="s">
        <v>7049</v>
      </c>
      <c r="F170" s="653">
        <v>2</v>
      </c>
      <c r="G170" s="653">
        <v>34</v>
      </c>
      <c r="H170" s="653">
        <v>1</v>
      </c>
      <c r="I170" s="653">
        <v>17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6856</v>
      </c>
      <c r="B171" s="650" t="s">
        <v>6857</v>
      </c>
      <c r="C171" s="650" t="s">
        <v>6294</v>
      </c>
      <c r="D171" s="650" t="s">
        <v>7050</v>
      </c>
      <c r="E171" s="650" t="s">
        <v>7051</v>
      </c>
      <c r="F171" s="653">
        <v>1</v>
      </c>
      <c r="G171" s="653">
        <v>130</v>
      </c>
      <c r="H171" s="653">
        <v>1</v>
      </c>
      <c r="I171" s="653">
        <v>130</v>
      </c>
      <c r="J171" s="653"/>
      <c r="K171" s="653"/>
      <c r="L171" s="653"/>
      <c r="M171" s="653"/>
      <c r="N171" s="653"/>
      <c r="O171" s="653"/>
      <c r="P171" s="666"/>
      <c r="Q171" s="654"/>
    </row>
    <row r="172" spans="1:17" ht="14.4" customHeight="1" x14ac:dyDescent="0.3">
      <c r="A172" s="649" t="s">
        <v>6856</v>
      </c>
      <c r="B172" s="650" t="s">
        <v>6857</v>
      </c>
      <c r="C172" s="650" t="s">
        <v>6294</v>
      </c>
      <c r="D172" s="650" t="s">
        <v>7052</v>
      </c>
      <c r="E172" s="650" t="s">
        <v>7053</v>
      </c>
      <c r="F172" s="653">
        <v>97</v>
      </c>
      <c r="G172" s="653">
        <v>62953</v>
      </c>
      <c r="H172" s="653">
        <v>1</v>
      </c>
      <c r="I172" s="653">
        <v>649</v>
      </c>
      <c r="J172" s="653">
        <v>88</v>
      </c>
      <c r="K172" s="653">
        <v>57112</v>
      </c>
      <c r="L172" s="653">
        <v>0.90721649484536082</v>
      </c>
      <c r="M172" s="653">
        <v>649</v>
      </c>
      <c r="N172" s="653">
        <v>66</v>
      </c>
      <c r="O172" s="653">
        <v>42877</v>
      </c>
      <c r="P172" s="666">
        <v>0.68109542039299165</v>
      </c>
      <c r="Q172" s="654">
        <v>649.65151515151513</v>
      </c>
    </row>
    <row r="173" spans="1:17" ht="14.4" customHeight="1" x14ac:dyDescent="0.3">
      <c r="A173" s="649" t="s">
        <v>6856</v>
      </c>
      <c r="B173" s="650" t="s">
        <v>6857</v>
      </c>
      <c r="C173" s="650" t="s">
        <v>6294</v>
      </c>
      <c r="D173" s="650" t="s">
        <v>7054</v>
      </c>
      <c r="E173" s="650" t="s">
        <v>7055</v>
      </c>
      <c r="F173" s="653">
        <v>3</v>
      </c>
      <c r="G173" s="653">
        <v>1320</v>
      </c>
      <c r="H173" s="653">
        <v>1</v>
      </c>
      <c r="I173" s="653">
        <v>440</v>
      </c>
      <c r="J173" s="653">
        <v>8</v>
      </c>
      <c r="K173" s="653">
        <v>3528</v>
      </c>
      <c r="L173" s="653">
        <v>2.6727272727272728</v>
      </c>
      <c r="M173" s="653">
        <v>441</v>
      </c>
      <c r="N173" s="653">
        <v>3</v>
      </c>
      <c r="O173" s="653">
        <v>1324</v>
      </c>
      <c r="P173" s="666">
        <v>1.0030303030303029</v>
      </c>
      <c r="Q173" s="654">
        <v>441.33333333333331</v>
      </c>
    </row>
    <row r="174" spans="1:17" ht="14.4" customHeight="1" x14ac:dyDescent="0.3">
      <c r="A174" s="649" t="s">
        <v>6856</v>
      </c>
      <c r="B174" s="650" t="s">
        <v>6857</v>
      </c>
      <c r="C174" s="650" t="s">
        <v>6294</v>
      </c>
      <c r="D174" s="650" t="s">
        <v>7056</v>
      </c>
      <c r="E174" s="650" t="s">
        <v>7057</v>
      </c>
      <c r="F174" s="653">
        <v>2</v>
      </c>
      <c r="G174" s="653">
        <v>582</v>
      </c>
      <c r="H174" s="653">
        <v>1</v>
      </c>
      <c r="I174" s="653">
        <v>291</v>
      </c>
      <c r="J174" s="653"/>
      <c r="K174" s="653"/>
      <c r="L174" s="653"/>
      <c r="M174" s="653"/>
      <c r="N174" s="653"/>
      <c r="O174" s="653"/>
      <c r="P174" s="666"/>
      <c r="Q174" s="654"/>
    </row>
    <row r="175" spans="1:17" ht="14.4" customHeight="1" x14ac:dyDescent="0.3">
      <c r="A175" s="649" t="s">
        <v>6856</v>
      </c>
      <c r="B175" s="650" t="s">
        <v>6857</v>
      </c>
      <c r="C175" s="650" t="s">
        <v>6294</v>
      </c>
      <c r="D175" s="650" t="s">
        <v>7058</v>
      </c>
      <c r="E175" s="650" t="s">
        <v>7059</v>
      </c>
      <c r="F175" s="653"/>
      <c r="G175" s="653"/>
      <c r="H175" s="653"/>
      <c r="I175" s="653"/>
      <c r="J175" s="653">
        <v>1</v>
      </c>
      <c r="K175" s="653">
        <v>27</v>
      </c>
      <c r="L175" s="653"/>
      <c r="M175" s="653">
        <v>27</v>
      </c>
      <c r="N175" s="653"/>
      <c r="O175" s="653"/>
      <c r="P175" s="666"/>
      <c r="Q175" s="654"/>
    </row>
    <row r="176" spans="1:17" ht="14.4" customHeight="1" x14ac:dyDescent="0.3">
      <c r="A176" s="649" t="s">
        <v>6856</v>
      </c>
      <c r="B176" s="650" t="s">
        <v>6857</v>
      </c>
      <c r="C176" s="650" t="s">
        <v>6294</v>
      </c>
      <c r="D176" s="650" t="s">
        <v>7060</v>
      </c>
      <c r="E176" s="650" t="s">
        <v>7061</v>
      </c>
      <c r="F176" s="653">
        <v>1</v>
      </c>
      <c r="G176" s="653">
        <v>45</v>
      </c>
      <c r="H176" s="653">
        <v>1</v>
      </c>
      <c r="I176" s="653">
        <v>45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6856</v>
      </c>
      <c r="B177" s="650" t="s">
        <v>6857</v>
      </c>
      <c r="C177" s="650" t="s">
        <v>6294</v>
      </c>
      <c r="D177" s="650" t="s">
        <v>7062</v>
      </c>
      <c r="E177" s="650" t="s">
        <v>7063</v>
      </c>
      <c r="F177" s="653">
        <v>2</v>
      </c>
      <c r="G177" s="653">
        <v>48</v>
      </c>
      <c r="H177" s="653">
        <v>1</v>
      </c>
      <c r="I177" s="653">
        <v>24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6856</v>
      </c>
      <c r="B178" s="650" t="s">
        <v>6857</v>
      </c>
      <c r="C178" s="650" t="s">
        <v>6294</v>
      </c>
      <c r="D178" s="650" t="s">
        <v>7064</v>
      </c>
      <c r="E178" s="650" t="s">
        <v>7065</v>
      </c>
      <c r="F178" s="653">
        <v>1</v>
      </c>
      <c r="G178" s="653">
        <v>145</v>
      </c>
      <c r="H178" s="653">
        <v>1</v>
      </c>
      <c r="I178" s="653">
        <v>145</v>
      </c>
      <c r="J178" s="653"/>
      <c r="K178" s="653"/>
      <c r="L178" s="653"/>
      <c r="M178" s="653"/>
      <c r="N178" s="653"/>
      <c r="O178" s="653"/>
      <c r="P178" s="666"/>
      <c r="Q178" s="654"/>
    </row>
    <row r="179" spans="1:17" ht="14.4" customHeight="1" x14ac:dyDescent="0.3">
      <c r="A179" s="649" t="s">
        <v>6856</v>
      </c>
      <c r="B179" s="650" t="s">
        <v>6857</v>
      </c>
      <c r="C179" s="650" t="s">
        <v>6294</v>
      </c>
      <c r="D179" s="650" t="s">
        <v>7066</v>
      </c>
      <c r="E179" s="650" t="s">
        <v>7067</v>
      </c>
      <c r="F179" s="653"/>
      <c r="G179" s="653"/>
      <c r="H179" s="653"/>
      <c r="I179" s="653"/>
      <c r="J179" s="653"/>
      <c r="K179" s="653"/>
      <c r="L179" s="653"/>
      <c r="M179" s="653"/>
      <c r="N179" s="653">
        <v>1</v>
      </c>
      <c r="O179" s="653">
        <v>46</v>
      </c>
      <c r="P179" s="666"/>
      <c r="Q179" s="654">
        <v>46</v>
      </c>
    </row>
    <row r="180" spans="1:17" ht="14.4" customHeight="1" x14ac:dyDescent="0.3">
      <c r="A180" s="649" t="s">
        <v>6856</v>
      </c>
      <c r="B180" s="650" t="s">
        <v>6857</v>
      </c>
      <c r="C180" s="650" t="s">
        <v>6294</v>
      </c>
      <c r="D180" s="650" t="s">
        <v>7068</v>
      </c>
      <c r="E180" s="650" t="s">
        <v>7069</v>
      </c>
      <c r="F180" s="653">
        <v>73</v>
      </c>
      <c r="G180" s="653">
        <v>38325</v>
      </c>
      <c r="H180" s="653">
        <v>1</v>
      </c>
      <c r="I180" s="653">
        <v>525</v>
      </c>
      <c r="J180" s="653">
        <v>69</v>
      </c>
      <c r="K180" s="653">
        <v>36294</v>
      </c>
      <c r="L180" s="653">
        <v>0.94700587084148724</v>
      </c>
      <c r="M180" s="653">
        <v>526</v>
      </c>
      <c r="N180" s="653">
        <v>48</v>
      </c>
      <c r="O180" s="653">
        <v>25271</v>
      </c>
      <c r="P180" s="666">
        <v>0.65938682322243969</v>
      </c>
      <c r="Q180" s="654">
        <v>526.47916666666663</v>
      </c>
    </row>
    <row r="181" spans="1:17" ht="14.4" customHeight="1" x14ac:dyDescent="0.3">
      <c r="A181" s="649" t="s">
        <v>6856</v>
      </c>
      <c r="B181" s="650" t="s">
        <v>6857</v>
      </c>
      <c r="C181" s="650" t="s">
        <v>6294</v>
      </c>
      <c r="D181" s="650" t="s">
        <v>7070</v>
      </c>
      <c r="E181" s="650" t="s">
        <v>7071</v>
      </c>
      <c r="F181" s="653"/>
      <c r="G181" s="653"/>
      <c r="H181" s="653"/>
      <c r="I181" s="653"/>
      <c r="J181" s="653">
        <v>1</v>
      </c>
      <c r="K181" s="653">
        <v>26</v>
      </c>
      <c r="L181" s="653"/>
      <c r="M181" s="653">
        <v>26</v>
      </c>
      <c r="N181" s="653"/>
      <c r="O181" s="653"/>
      <c r="P181" s="666"/>
      <c r="Q181" s="654"/>
    </row>
    <row r="182" spans="1:17" ht="14.4" customHeight="1" x14ac:dyDescent="0.3">
      <c r="A182" s="649" t="s">
        <v>6856</v>
      </c>
      <c r="B182" s="650" t="s">
        <v>6857</v>
      </c>
      <c r="C182" s="650" t="s">
        <v>6294</v>
      </c>
      <c r="D182" s="650" t="s">
        <v>7072</v>
      </c>
      <c r="E182" s="650" t="s">
        <v>7073</v>
      </c>
      <c r="F182" s="653"/>
      <c r="G182" s="653"/>
      <c r="H182" s="653"/>
      <c r="I182" s="653"/>
      <c r="J182" s="653">
        <v>1</v>
      </c>
      <c r="K182" s="653">
        <v>355</v>
      </c>
      <c r="L182" s="653"/>
      <c r="M182" s="653">
        <v>355</v>
      </c>
      <c r="N182" s="653"/>
      <c r="O182" s="653"/>
      <c r="P182" s="666"/>
      <c r="Q182" s="654"/>
    </row>
    <row r="183" spans="1:17" ht="14.4" customHeight="1" x14ac:dyDescent="0.3">
      <c r="A183" s="649" t="s">
        <v>6856</v>
      </c>
      <c r="B183" s="650" t="s">
        <v>6857</v>
      </c>
      <c r="C183" s="650" t="s">
        <v>6294</v>
      </c>
      <c r="D183" s="650" t="s">
        <v>7074</v>
      </c>
      <c r="E183" s="650" t="s">
        <v>7075</v>
      </c>
      <c r="F183" s="653">
        <v>1</v>
      </c>
      <c r="G183" s="653">
        <v>287</v>
      </c>
      <c r="H183" s="653">
        <v>1</v>
      </c>
      <c r="I183" s="653">
        <v>287</v>
      </c>
      <c r="J183" s="653"/>
      <c r="K183" s="653"/>
      <c r="L183" s="653"/>
      <c r="M183" s="653"/>
      <c r="N183" s="653">
        <v>1</v>
      </c>
      <c r="O183" s="653">
        <v>288</v>
      </c>
      <c r="P183" s="666">
        <v>1.0034843205574913</v>
      </c>
      <c r="Q183" s="654">
        <v>288</v>
      </c>
    </row>
    <row r="184" spans="1:17" ht="14.4" customHeight="1" x14ac:dyDescent="0.3">
      <c r="A184" s="649" t="s">
        <v>6856</v>
      </c>
      <c r="B184" s="650" t="s">
        <v>6857</v>
      </c>
      <c r="C184" s="650" t="s">
        <v>6294</v>
      </c>
      <c r="D184" s="650" t="s">
        <v>7076</v>
      </c>
      <c r="E184" s="650" t="s">
        <v>7077</v>
      </c>
      <c r="F184" s="653"/>
      <c r="G184" s="653"/>
      <c r="H184" s="653"/>
      <c r="I184" s="653"/>
      <c r="J184" s="653">
        <v>1</v>
      </c>
      <c r="K184" s="653">
        <v>441</v>
      </c>
      <c r="L184" s="653"/>
      <c r="M184" s="653">
        <v>441</v>
      </c>
      <c r="N184" s="653"/>
      <c r="O184" s="653"/>
      <c r="P184" s="666"/>
      <c r="Q184" s="654"/>
    </row>
    <row r="185" spans="1:17" ht="14.4" customHeight="1" x14ac:dyDescent="0.3">
      <c r="A185" s="649" t="s">
        <v>6856</v>
      </c>
      <c r="B185" s="650" t="s">
        <v>6857</v>
      </c>
      <c r="C185" s="650" t="s">
        <v>6294</v>
      </c>
      <c r="D185" s="650" t="s">
        <v>7078</v>
      </c>
      <c r="E185" s="650" t="s">
        <v>7079</v>
      </c>
      <c r="F185" s="653">
        <v>2</v>
      </c>
      <c r="G185" s="653">
        <v>1050</v>
      </c>
      <c r="H185" s="653">
        <v>1</v>
      </c>
      <c r="I185" s="653">
        <v>525</v>
      </c>
      <c r="J185" s="653">
        <v>6</v>
      </c>
      <c r="K185" s="653">
        <v>3156</v>
      </c>
      <c r="L185" s="653">
        <v>3.0057142857142858</v>
      </c>
      <c r="M185" s="653">
        <v>526</v>
      </c>
      <c r="N185" s="653">
        <v>1</v>
      </c>
      <c r="O185" s="653">
        <v>527</v>
      </c>
      <c r="P185" s="666">
        <v>0.50190476190476185</v>
      </c>
      <c r="Q185" s="654">
        <v>527</v>
      </c>
    </row>
    <row r="186" spans="1:17" ht="14.4" customHeight="1" x14ac:dyDescent="0.3">
      <c r="A186" s="649" t="s">
        <v>6856</v>
      </c>
      <c r="B186" s="650" t="s">
        <v>6857</v>
      </c>
      <c r="C186" s="650" t="s">
        <v>6294</v>
      </c>
      <c r="D186" s="650" t="s">
        <v>7080</v>
      </c>
      <c r="E186" s="650" t="s">
        <v>7081</v>
      </c>
      <c r="F186" s="653"/>
      <c r="G186" s="653"/>
      <c r="H186" s="653"/>
      <c r="I186" s="653"/>
      <c r="J186" s="653"/>
      <c r="K186" s="653"/>
      <c r="L186" s="653"/>
      <c r="M186" s="653"/>
      <c r="N186" s="653">
        <v>1</v>
      </c>
      <c r="O186" s="653">
        <v>405</v>
      </c>
      <c r="P186" s="666"/>
      <c r="Q186" s="654">
        <v>405</v>
      </c>
    </row>
    <row r="187" spans="1:17" ht="14.4" customHeight="1" x14ac:dyDescent="0.3">
      <c r="A187" s="649" t="s">
        <v>6856</v>
      </c>
      <c r="B187" s="650" t="s">
        <v>7082</v>
      </c>
      <c r="C187" s="650" t="s">
        <v>6294</v>
      </c>
      <c r="D187" s="650" t="s">
        <v>7083</v>
      </c>
      <c r="E187" s="650" t="s">
        <v>7084</v>
      </c>
      <c r="F187" s="653"/>
      <c r="G187" s="653"/>
      <c r="H187" s="653"/>
      <c r="I187" s="653"/>
      <c r="J187" s="653">
        <v>1</v>
      </c>
      <c r="K187" s="653">
        <v>1230</v>
      </c>
      <c r="L187" s="653"/>
      <c r="M187" s="653">
        <v>1230</v>
      </c>
      <c r="N187" s="653"/>
      <c r="O187" s="653"/>
      <c r="P187" s="666"/>
      <c r="Q187" s="654"/>
    </row>
    <row r="188" spans="1:17" ht="14.4" customHeight="1" x14ac:dyDescent="0.3">
      <c r="A188" s="649" t="s">
        <v>7085</v>
      </c>
      <c r="B188" s="650" t="s">
        <v>6731</v>
      </c>
      <c r="C188" s="650" t="s">
        <v>1467</v>
      </c>
      <c r="D188" s="650" t="s">
        <v>7086</v>
      </c>
      <c r="E188" s="650" t="s">
        <v>7087</v>
      </c>
      <c r="F188" s="653"/>
      <c r="G188" s="653"/>
      <c r="H188" s="653"/>
      <c r="I188" s="653"/>
      <c r="J188" s="653">
        <v>1</v>
      </c>
      <c r="K188" s="653">
        <v>484.78</v>
      </c>
      <c r="L188" s="653"/>
      <c r="M188" s="653">
        <v>484.78</v>
      </c>
      <c r="N188" s="653"/>
      <c r="O188" s="653"/>
      <c r="P188" s="666"/>
      <c r="Q188" s="654"/>
    </row>
    <row r="189" spans="1:17" ht="14.4" customHeight="1" x14ac:dyDescent="0.3">
      <c r="A189" s="649" t="s">
        <v>7085</v>
      </c>
      <c r="B189" s="650" t="s">
        <v>6731</v>
      </c>
      <c r="C189" s="650" t="s">
        <v>1467</v>
      </c>
      <c r="D189" s="650" t="s">
        <v>7088</v>
      </c>
      <c r="E189" s="650" t="s">
        <v>7089</v>
      </c>
      <c r="F189" s="653">
        <v>1</v>
      </c>
      <c r="G189" s="653">
        <v>1982.88</v>
      </c>
      <c r="H189" s="653">
        <v>1</v>
      </c>
      <c r="I189" s="653">
        <v>1982.88</v>
      </c>
      <c r="J189" s="653">
        <v>0.5</v>
      </c>
      <c r="K189" s="653">
        <v>991.44</v>
      </c>
      <c r="L189" s="653">
        <v>0.5</v>
      </c>
      <c r="M189" s="653">
        <v>1982.88</v>
      </c>
      <c r="N189" s="653">
        <v>2</v>
      </c>
      <c r="O189" s="653">
        <v>4000.5299999999997</v>
      </c>
      <c r="P189" s="666">
        <v>2.0175351004599369</v>
      </c>
      <c r="Q189" s="654">
        <v>2000.2649999999999</v>
      </c>
    </row>
    <row r="190" spans="1:17" ht="14.4" customHeight="1" x14ac:dyDescent="0.3">
      <c r="A190" s="649" t="s">
        <v>7085</v>
      </c>
      <c r="B190" s="650" t="s">
        <v>6731</v>
      </c>
      <c r="C190" s="650" t="s">
        <v>1467</v>
      </c>
      <c r="D190" s="650" t="s">
        <v>7090</v>
      </c>
      <c r="E190" s="650" t="s">
        <v>7091</v>
      </c>
      <c r="F190" s="653">
        <v>2.33</v>
      </c>
      <c r="G190" s="653">
        <v>6170.3600000000006</v>
      </c>
      <c r="H190" s="653">
        <v>1</v>
      </c>
      <c r="I190" s="653">
        <v>2648.2231759656656</v>
      </c>
      <c r="J190" s="653">
        <v>0.66</v>
      </c>
      <c r="K190" s="653">
        <v>1763.16</v>
      </c>
      <c r="L190" s="653">
        <v>0.28574669873394742</v>
      </c>
      <c r="M190" s="653">
        <v>2671.4545454545455</v>
      </c>
      <c r="N190" s="653">
        <v>0.33</v>
      </c>
      <c r="O190" s="653">
        <v>881.58</v>
      </c>
      <c r="P190" s="666">
        <v>0.14287334936697371</v>
      </c>
      <c r="Q190" s="654">
        <v>2671.4545454545455</v>
      </c>
    </row>
    <row r="191" spans="1:17" ht="14.4" customHeight="1" x14ac:dyDescent="0.3">
      <c r="A191" s="649" t="s">
        <v>7085</v>
      </c>
      <c r="B191" s="650" t="s">
        <v>6731</v>
      </c>
      <c r="C191" s="650" t="s">
        <v>1467</v>
      </c>
      <c r="D191" s="650" t="s">
        <v>7092</v>
      </c>
      <c r="E191" s="650" t="s">
        <v>7091</v>
      </c>
      <c r="F191" s="653">
        <v>0.2</v>
      </c>
      <c r="G191" s="653">
        <v>1324.11</v>
      </c>
      <c r="H191" s="653">
        <v>1</v>
      </c>
      <c r="I191" s="653">
        <v>6620.5499999999993</v>
      </c>
      <c r="J191" s="653">
        <v>0.60000000000000009</v>
      </c>
      <c r="K191" s="653">
        <v>3995.55</v>
      </c>
      <c r="L191" s="653">
        <v>3.0175363074064849</v>
      </c>
      <c r="M191" s="653">
        <v>6659.2499999999991</v>
      </c>
      <c r="N191" s="653">
        <v>1.2000000000000002</v>
      </c>
      <c r="O191" s="653">
        <v>8014.32</v>
      </c>
      <c r="P191" s="666">
        <v>6.052608922219453</v>
      </c>
      <c r="Q191" s="654">
        <v>6678.5999999999985</v>
      </c>
    </row>
    <row r="192" spans="1:17" ht="14.4" customHeight="1" x14ac:dyDescent="0.3">
      <c r="A192" s="649" t="s">
        <v>7085</v>
      </c>
      <c r="B192" s="650" t="s">
        <v>6731</v>
      </c>
      <c r="C192" s="650" t="s">
        <v>1467</v>
      </c>
      <c r="D192" s="650" t="s">
        <v>7093</v>
      </c>
      <c r="E192" s="650" t="s">
        <v>6754</v>
      </c>
      <c r="F192" s="653">
        <v>8.6999999999999993</v>
      </c>
      <c r="G192" s="653">
        <v>10691.04</v>
      </c>
      <c r="H192" s="653">
        <v>1</v>
      </c>
      <c r="I192" s="653">
        <v>1228.8551724137933</v>
      </c>
      <c r="J192" s="653">
        <v>3.44</v>
      </c>
      <c r="K192" s="653">
        <v>3383.75</v>
      </c>
      <c r="L192" s="653">
        <v>0.31650335233990329</v>
      </c>
      <c r="M192" s="653">
        <v>983.64825581395348</v>
      </c>
      <c r="N192" s="653">
        <v>1.7</v>
      </c>
      <c r="O192" s="653">
        <v>1681.34</v>
      </c>
      <c r="P192" s="666">
        <v>0.15726627156946377</v>
      </c>
      <c r="Q192" s="654">
        <v>989.02352941176468</v>
      </c>
    </row>
    <row r="193" spans="1:17" ht="14.4" customHeight="1" x14ac:dyDescent="0.3">
      <c r="A193" s="649" t="s">
        <v>7085</v>
      </c>
      <c r="B193" s="650" t="s">
        <v>6731</v>
      </c>
      <c r="C193" s="650" t="s">
        <v>1467</v>
      </c>
      <c r="D193" s="650" t="s">
        <v>7094</v>
      </c>
      <c r="E193" s="650" t="s">
        <v>7095</v>
      </c>
      <c r="F193" s="653">
        <v>0.1</v>
      </c>
      <c r="G193" s="653">
        <v>1532.56</v>
      </c>
      <c r="H193" s="653">
        <v>1</v>
      </c>
      <c r="I193" s="653">
        <v>15325.599999999999</v>
      </c>
      <c r="J193" s="653"/>
      <c r="K193" s="653"/>
      <c r="L193" s="653"/>
      <c r="M193" s="653"/>
      <c r="N193" s="653"/>
      <c r="O193" s="653"/>
      <c r="P193" s="666"/>
      <c r="Q193" s="654"/>
    </row>
    <row r="194" spans="1:17" ht="14.4" customHeight="1" x14ac:dyDescent="0.3">
      <c r="A194" s="649" t="s">
        <v>7085</v>
      </c>
      <c r="B194" s="650" t="s">
        <v>6731</v>
      </c>
      <c r="C194" s="650" t="s">
        <v>1467</v>
      </c>
      <c r="D194" s="650" t="s">
        <v>7096</v>
      </c>
      <c r="E194" s="650" t="s">
        <v>7097</v>
      </c>
      <c r="F194" s="653">
        <v>2.48</v>
      </c>
      <c r="G194" s="653">
        <v>31955.07</v>
      </c>
      <c r="H194" s="653">
        <v>1</v>
      </c>
      <c r="I194" s="653">
        <v>12885.108870967742</v>
      </c>
      <c r="J194" s="653">
        <v>2.39</v>
      </c>
      <c r="K194" s="653">
        <v>25449.25</v>
      </c>
      <c r="L194" s="653">
        <v>0.7964072680798383</v>
      </c>
      <c r="M194" s="653">
        <v>10648.221757322175</v>
      </c>
      <c r="N194" s="653">
        <v>2.16</v>
      </c>
      <c r="O194" s="653">
        <v>22328.510000000002</v>
      </c>
      <c r="P194" s="666">
        <v>0.69874702199056371</v>
      </c>
      <c r="Q194" s="654">
        <v>10337.273148148148</v>
      </c>
    </row>
    <row r="195" spans="1:17" ht="14.4" customHeight="1" x14ac:dyDescent="0.3">
      <c r="A195" s="649" t="s">
        <v>7085</v>
      </c>
      <c r="B195" s="650" t="s">
        <v>6731</v>
      </c>
      <c r="C195" s="650" t="s">
        <v>1467</v>
      </c>
      <c r="D195" s="650" t="s">
        <v>7098</v>
      </c>
      <c r="E195" s="650" t="s">
        <v>7097</v>
      </c>
      <c r="F195" s="653"/>
      <c r="G195" s="653"/>
      <c r="H195" s="653"/>
      <c r="I195" s="653"/>
      <c r="J195" s="653">
        <v>0.02</v>
      </c>
      <c r="K195" s="653">
        <v>409.57</v>
      </c>
      <c r="L195" s="653"/>
      <c r="M195" s="653">
        <v>20478.5</v>
      </c>
      <c r="N195" s="653"/>
      <c r="O195" s="653"/>
      <c r="P195" s="666"/>
      <c r="Q195" s="654"/>
    </row>
    <row r="196" spans="1:17" ht="14.4" customHeight="1" x14ac:dyDescent="0.3">
      <c r="A196" s="649" t="s">
        <v>7085</v>
      </c>
      <c r="B196" s="650" t="s">
        <v>6731</v>
      </c>
      <c r="C196" s="650" t="s">
        <v>1467</v>
      </c>
      <c r="D196" s="650" t="s">
        <v>7099</v>
      </c>
      <c r="E196" s="650" t="s">
        <v>7095</v>
      </c>
      <c r="F196" s="653">
        <v>0.05</v>
      </c>
      <c r="G196" s="653">
        <v>263.22000000000003</v>
      </c>
      <c r="H196" s="653">
        <v>1</v>
      </c>
      <c r="I196" s="653">
        <v>5264.4000000000005</v>
      </c>
      <c r="J196" s="653">
        <v>0.08</v>
      </c>
      <c r="K196" s="653">
        <v>421.16</v>
      </c>
      <c r="L196" s="653">
        <v>1.6000303928272928</v>
      </c>
      <c r="M196" s="653">
        <v>5264.5</v>
      </c>
      <c r="N196" s="653">
        <v>0.12</v>
      </c>
      <c r="O196" s="653">
        <v>637.28</v>
      </c>
      <c r="P196" s="666">
        <v>2.4210926221411744</v>
      </c>
      <c r="Q196" s="654">
        <v>5310.666666666667</v>
      </c>
    </row>
    <row r="197" spans="1:17" ht="14.4" customHeight="1" x14ac:dyDescent="0.3">
      <c r="A197" s="649" t="s">
        <v>7085</v>
      </c>
      <c r="B197" s="650" t="s">
        <v>6731</v>
      </c>
      <c r="C197" s="650" t="s">
        <v>1467</v>
      </c>
      <c r="D197" s="650" t="s">
        <v>7100</v>
      </c>
      <c r="E197" s="650" t="s">
        <v>7097</v>
      </c>
      <c r="F197" s="653">
        <v>0.26</v>
      </c>
      <c r="G197" s="653">
        <v>1676.95</v>
      </c>
      <c r="H197" s="653">
        <v>1</v>
      </c>
      <c r="I197" s="653">
        <v>6449.8076923076924</v>
      </c>
      <c r="J197" s="653">
        <v>0.16</v>
      </c>
      <c r="K197" s="653">
        <v>1034.24</v>
      </c>
      <c r="L197" s="653">
        <v>0.61673872208473712</v>
      </c>
      <c r="M197" s="653">
        <v>6464</v>
      </c>
      <c r="N197" s="653">
        <v>0.24000000000000002</v>
      </c>
      <c r="O197" s="653">
        <v>1293.98</v>
      </c>
      <c r="P197" s="666">
        <v>0.77162706103342371</v>
      </c>
      <c r="Q197" s="654">
        <v>5391.583333333333</v>
      </c>
    </row>
    <row r="198" spans="1:17" ht="14.4" customHeight="1" x14ac:dyDescent="0.3">
      <c r="A198" s="649" t="s">
        <v>7085</v>
      </c>
      <c r="B198" s="650" t="s">
        <v>6731</v>
      </c>
      <c r="C198" s="650" t="s">
        <v>1467</v>
      </c>
      <c r="D198" s="650" t="s">
        <v>7101</v>
      </c>
      <c r="E198" s="650" t="s">
        <v>7102</v>
      </c>
      <c r="F198" s="653">
        <v>6</v>
      </c>
      <c r="G198" s="653">
        <v>2476.14</v>
      </c>
      <c r="H198" s="653">
        <v>1</v>
      </c>
      <c r="I198" s="653">
        <v>412.69</v>
      </c>
      <c r="J198" s="653">
        <v>5</v>
      </c>
      <c r="K198" s="653">
        <v>2070.67</v>
      </c>
      <c r="L198" s="653">
        <v>0.8362491620021486</v>
      </c>
      <c r="M198" s="653">
        <v>414.13400000000001</v>
      </c>
      <c r="N198" s="653">
        <v>4</v>
      </c>
      <c r="O198" s="653">
        <v>1665.2</v>
      </c>
      <c r="P198" s="666">
        <v>0.6724983240042971</v>
      </c>
      <c r="Q198" s="654">
        <v>416.3</v>
      </c>
    </row>
    <row r="199" spans="1:17" ht="14.4" customHeight="1" x14ac:dyDescent="0.3">
      <c r="A199" s="649" t="s">
        <v>7085</v>
      </c>
      <c r="B199" s="650" t="s">
        <v>6731</v>
      </c>
      <c r="C199" s="650" t="s">
        <v>1467</v>
      </c>
      <c r="D199" s="650" t="s">
        <v>7103</v>
      </c>
      <c r="E199" s="650" t="s">
        <v>7104</v>
      </c>
      <c r="F199" s="653"/>
      <c r="G199" s="653"/>
      <c r="H199" s="653"/>
      <c r="I199" s="653"/>
      <c r="J199" s="653">
        <v>0.75</v>
      </c>
      <c r="K199" s="653">
        <v>220.95999999999998</v>
      </c>
      <c r="L199" s="653"/>
      <c r="M199" s="653">
        <v>294.61333333333329</v>
      </c>
      <c r="N199" s="653"/>
      <c r="O199" s="653"/>
      <c r="P199" s="666"/>
      <c r="Q199" s="654"/>
    </row>
    <row r="200" spans="1:17" ht="14.4" customHeight="1" x14ac:dyDescent="0.3">
      <c r="A200" s="649" t="s">
        <v>7085</v>
      </c>
      <c r="B200" s="650" t="s">
        <v>6731</v>
      </c>
      <c r="C200" s="650" t="s">
        <v>1467</v>
      </c>
      <c r="D200" s="650" t="s">
        <v>7105</v>
      </c>
      <c r="E200" s="650" t="s">
        <v>7106</v>
      </c>
      <c r="F200" s="653">
        <v>1</v>
      </c>
      <c r="G200" s="653">
        <v>966.74</v>
      </c>
      <c r="H200" s="653">
        <v>1</v>
      </c>
      <c r="I200" s="653">
        <v>966.74</v>
      </c>
      <c r="J200" s="653"/>
      <c r="K200" s="653"/>
      <c r="L200" s="653"/>
      <c r="M200" s="653"/>
      <c r="N200" s="653">
        <v>12</v>
      </c>
      <c r="O200" s="653">
        <v>11702.64</v>
      </c>
      <c r="P200" s="666">
        <v>12.105260980201502</v>
      </c>
      <c r="Q200" s="654">
        <v>975.21999999999991</v>
      </c>
    </row>
    <row r="201" spans="1:17" ht="14.4" customHeight="1" x14ac:dyDescent="0.3">
      <c r="A201" s="649" t="s">
        <v>7085</v>
      </c>
      <c r="B201" s="650" t="s">
        <v>6731</v>
      </c>
      <c r="C201" s="650" t="s">
        <v>1467</v>
      </c>
      <c r="D201" s="650" t="s">
        <v>7107</v>
      </c>
      <c r="E201" s="650" t="s">
        <v>7108</v>
      </c>
      <c r="F201" s="653"/>
      <c r="G201" s="653"/>
      <c r="H201" s="653"/>
      <c r="I201" s="653"/>
      <c r="J201" s="653">
        <v>7.0000000000000007E-2</v>
      </c>
      <c r="K201" s="653">
        <v>342.32</v>
      </c>
      <c r="L201" s="653"/>
      <c r="M201" s="653">
        <v>4890.2857142857138</v>
      </c>
      <c r="N201" s="653"/>
      <c r="O201" s="653"/>
      <c r="P201" s="666"/>
      <c r="Q201" s="654"/>
    </row>
    <row r="202" spans="1:17" ht="14.4" customHeight="1" x14ac:dyDescent="0.3">
      <c r="A202" s="649" t="s">
        <v>7085</v>
      </c>
      <c r="B202" s="650" t="s">
        <v>6731</v>
      </c>
      <c r="C202" s="650" t="s">
        <v>1467</v>
      </c>
      <c r="D202" s="650" t="s">
        <v>6465</v>
      </c>
      <c r="E202" s="650" t="s">
        <v>6466</v>
      </c>
      <c r="F202" s="653">
        <v>0.51</v>
      </c>
      <c r="G202" s="653">
        <v>2760.7799999999997</v>
      </c>
      <c r="H202" s="653">
        <v>1</v>
      </c>
      <c r="I202" s="653">
        <v>5413.2941176470586</v>
      </c>
      <c r="J202" s="653"/>
      <c r="K202" s="653"/>
      <c r="L202" s="653"/>
      <c r="M202" s="653"/>
      <c r="N202" s="653"/>
      <c r="O202" s="653"/>
      <c r="P202" s="666"/>
      <c r="Q202" s="654"/>
    </row>
    <row r="203" spans="1:17" ht="14.4" customHeight="1" x14ac:dyDescent="0.3">
      <c r="A203" s="649" t="s">
        <v>7085</v>
      </c>
      <c r="B203" s="650" t="s">
        <v>6731</v>
      </c>
      <c r="C203" s="650" t="s">
        <v>1467</v>
      </c>
      <c r="D203" s="650" t="s">
        <v>7109</v>
      </c>
      <c r="E203" s="650" t="s">
        <v>6466</v>
      </c>
      <c r="F203" s="653">
        <v>3.33</v>
      </c>
      <c r="G203" s="653">
        <v>35961.01</v>
      </c>
      <c r="H203" s="653">
        <v>1</v>
      </c>
      <c r="I203" s="653">
        <v>10799.102102102102</v>
      </c>
      <c r="J203" s="653">
        <v>3.6799999999999997</v>
      </c>
      <c r="K203" s="653">
        <v>40019.449999999997</v>
      </c>
      <c r="L203" s="653">
        <v>1.1128566744927353</v>
      </c>
      <c r="M203" s="653">
        <v>10874.85054347826</v>
      </c>
      <c r="N203" s="653">
        <v>4.55</v>
      </c>
      <c r="O203" s="653">
        <v>49638.54</v>
      </c>
      <c r="P203" s="666">
        <v>1.3803433218366223</v>
      </c>
      <c r="Q203" s="654">
        <v>10909.569230769232</v>
      </c>
    </row>
    <row r="204" spans="1:17" ht="14.4" customHeight="1" x14ac:dyDescent="0.3">
      <c r="A204" s="649" t="s">
        <v>7085</v>
      </c>
      <c r="B204" s="650" t="s">
        <v>6731</v>
      </c>
      <c r="C204" s="650" t="s">
        <v>1467</v>
      </c>
      <c r="D204" s="650" t="s">
        <v>7110</v>
      </c>
      <c r="E204" s="650" t="s">
        <v>7108</v>
      </c>
      <c r="F204" s="653">
        <v>0.79999999999999993</v>
      </c>
      <c r="G204" s="653">
        <v>1551.28</v>
      </c>
      <c r="H204" s="653">
        <v>1</v>
      </c>
      <c r="I204" s="653">
        <v>1939.1000000000001</v>
      </c>
      <c r="J204" s="653">
        <v>1.4300000000000002</v>
      </c>
      <c r="K204" s="653">
        <v>2781.0699999999997</v>
      </c>
      <c r="L204" s="653">
        <v>1.792758238358001</v>
      </c>
      <c r="M204" s="653">
        <v>1944.8041958041954</v>
      </c>
      <c r="N204" s="653">
        <v>1.0200000000000002</v>
      </c>
      <c r="O204" s="653">
        <v>1995.2200000000003</v>
      </c>
      <c r="P204" s="666">
        <v>1.2861765767624158</v>
      </c>
      <c r="Q204" s="654">
        <v>1956.098039215686</v>
      </c>
    </row>
    <row r="205" spans="1:17" ht="14.4" customHeight="1" x14ac:dyDescent="0.3">
      <c r="A205" s="649" t="s">
        <v>7085</v>
      </c>
      <c r="B205" s="650" t="s">
        <v>6731</v>
      </c>
      <c r="C205" s="650" t="s">
        <v>1467</v>
      </c>
      <c r="D205" s="650" t="s">
        <v>6755</v>
      </c>
      <c r="E205" s="650" t="s">
        <v>6466</v>
      </c>
      <c r="F205" s="653">
        <v>0.05</v>
      </c>
      <c r="G205" s="653">
        <v>54.13</v>
      </c>
      <c r="H205" s="653">
        <v>1</v>
      </c>
      <c r="I205" s="653">
        <v>1082.5999999999999</v>
      </c>
      <c r="J205" s="653"/>
      <c r="K205" s="653"/>
      <c r="L205" s="653"/>
      <c r="M205" s="653"/>
      <c r="N205" s="653"/>
      <c r="O205" s="653"/>
      <c r="P205" s="666"/>
      <c r="Q205" s="654"/>
    </row>
    <row r="206" spans="1:17" ht="14.4" customHeight="1" x14ac:dyDescent="0.3">
      <c r="A206" s="649" t="s">
        <v>7085</v>
      </c>
      <c r="B206" s="650" t="s">
        <v>6731</v>
      </c>
      <c r="C206" s="650" t="s">
        <v>1467</v>
      </c>
      <c r="D206" s="650" t="s">
        <v>6756</v>
      </c>
      <c r="E206" s="650" t="s">
        <v>6466</v>
      </c>
      <c r="F206" s="653"/>
      <c r="G206" s="653"/>
      <c r="H206" s="653"/>
      <c r="I206" s="653"/>
      <c r="J206" s="653"/>
      <c r="K206" s="653"/>
      <c r="L206" s="653"/>
      <c r="M206" s="653"/>
      <c r="N206" s="653">
        <v>4.45</v>
      </c>
      <c r="O206" s="653">
        <v>9720.2000000000007</v>
      </c>
      <c r="P206" s="666"/>
      <c r="Q206" s="654">
        <v>2184.3146067415732</v>
      </c>
    </row>
    <row r="207" spans="1:17" ht="14.4" customHeight="1" x14ac:dyDescent="0.3">
      <c r="A207" s="649" t="s">
        <v>7085</v>
      </c>
      <c r="B207" s="650" t="s">
        <v>6731</v>
      </c>
      <c r="C207" s="650" t="s">
        <v>1467</v>
      </c>
      <c r="D207" s="650" t="s">
        <v>7111</v>
      </c>
      <c r="E207" s="650" t="s">
        <v>7112</v>
      </c>
      <c r="F207" s="653">
        <v>1.3</v>
      </c>
      <c r="G207" s="653">
        <v>488.83</v>
      </c>
      <c r="H207" s="653">
        <v>1</v>
      </c>
      <c r="I207" s="653">
        <v>376.02307692307687</v>
      </c>
      <c r="J207" s="653">
        <v>1.7</v>
      </c>
      <c r="K207" s="653">
        <v>641.86</v>
      </c>
      <c r="L207" s="653">
        <v>1.3130536178221468</v>
      </c>
      <c r="M207" s="653">
        <v>377.56470588235294</v>
      </c>
      <c r="N207" s="653">
        <v>2.0499999999999998</v>
      </c>
      <c r="O207" s="653">
        <v>777.6099999999999</v>
      </c>
      <c r="P207" s="666">
        <v>1.5907575230652782</v>
      </c>
      <c r="Q207" s="654">
        <v>379.32195121951219</v>
      </c>
    </row>
    <row r="208" spans="1:17" ht="14.4" customHeight="1" x14ac:dyDescent="0.3">
      <c r="A208" s="649" t="s">
        <v>7085</v>
      </c>
      <c r="B208" s="650" t="s">
        <v>6731</v>
      </c>
      <c r="C208" s="650" t="s">
        <v>1467</v>
      </c>
      <c r="D208" s="650" t="s">
        <v>6757</v>
      </c>
      <c r="E208" s="650" t="s">
        <v>6758</v>
      </c>
      <c r="F208" s="653">
        <v>0.97</v>
      </c>
      <c r="G208" s="653">
        <v>903.16000000000008</v>
      </c>
      <c r="H208" s="653">
        <v>1</v>
      </c>
      <c r="I208" s="653">
        <v>931.09278350515478</v>
      </c>
      <c r="J208" s="653">
        <v>1.62</v>
      </c>
      <c r="K208" s="653">
        <v>1516.99</v>
      </c>
      <c r="L208" s="653">
        <v>1.6796470171398201</v>
      </c>
      <c r="M208" s="653">
        <v>936.41358024691351</v>
      </c>
      <c r="N208" s="653">
        <v>1.4</v>
      </c>
      <c r="O208" s="653">
        <v>1322.72</v>
      </c>
      <c r="P208" s="666">
        <v>1.4645467026883385</v>
      </c>
      <c r="Q208" s="654">
        <v>944.80000000000007</v>
      </c>
    </row>
    <row r="209" spans="1:17" ht="14.4" customHeight="1" x14ac:dyDescent="0.3">
      <c r="A209" s="649" t="s">
        <v>7085</v>
      </c>
      <c r="B209" s="650" t="s">
        <v>6731</v>
      </c>
      <c r="C209" s="650" t="s">
        <v>6282</v>
      </c>
      <c r="D209" s="650" t="s">
        <v>7113</v>
      </c>
      <c r="E209" s="650" t="s">
        <v>7114</v>
      </c>
      <c r="F209" s="653">
        <v>1</v>
      </c>
      <c r="G209" s="653">
        <v>568.9</v>
      </c>
      <c r="H209" s="653">
        <v>1</v>
      </c>
      <c r="I209" s="653">
        <v>568.9</v>
      </c>
      <c r="J209" s="653">
        <v>4</v>
      </c>
      <c r="K209" s="653">
        <v>2358.36</v>
      </c>
      <c r="L209" s="653">
        <v>4.1454737212163826</v>
      </c>
      <c r="M209" s="653">
        <v>589.59</v>
      </c>
      <c r="N209" s="653">
        <v>3</v>
      </c>
      <c r="O209" s="653">
        <v>1768.77</v>
      </c>
      <c r="P209" s="666">
        <v>3.1091052909122872</v>
      </c>
      <c r="Q209" s="654">
        <v>589.59</v>
      </c>
    </row>
    <row r="210" spans="1:17" ht="14.4" customHeight="1" x14ac:dyDescent="0.3">
      <c r="A210" s="649" t="s">
        <v>7085</v>
      </c>
      <c r="B210" s="650" t="s">
        <v>6731</v>
      </c>
      <c r="C210" s="650" t="s">
        <v>6282</v>
      </c>
      <c r="D210" s="650" t="s">
        <v>7115</v>
      </c>
      <c r="E210" s="650" t="s">
        <v>7116</v>
      </c>
      <c r="F210" s="653"/>
      <c r="G210" s="653"/>
      <c r="H210" s="653"/>
      <c r="I210" s="653"/>
      <c r="J210" s="653">
        <v>1</v>
      </c>
      <c r="K210" s="653">
        <v>1447.28</v>
      </c>
      <c r="L210" s="653"/>
      <c r="M210" s="653">
        <v>1447.28</v>
      </c>
      <c r="N210" s="653">
        <v>1</v>
      </c>
      <c r="O210" s="653">
        <v>1447.28</v>
      </c>
      <c r="P210" s="666"/>
      <c r="Q210" s="654">
        <v>1447.28</v>
      </c>
    </row>
    <row r="211" spans="1:17" ht="14.4" customHeight="1" x14ac:dyDescent="0.3">
      <c r="A211" s="649" t="s">
        <v>7085</v>
      </c>
      <c r="B211" s="650" t="s">
        <v>6731</v>
      </c>
      <c r="C211" s="650" t="s">
        <v>6282</v>
      </c>
      <c r="D211" s="650" t="s">
        <v>7117</v>
      </c>
      <c r="E211" s="650" t="s">
        <v>7118</v>
      </c>
      <c r="F211" s="653">
        <v>9</v>
      </c>
      <c r="G211" s="653">
        <v>8546.16</v>
      </c>
      <c r="H211" s="653">
        <v>1</v>
      </c>
      <c r="I211" s="653">
        <v>949.57333333333327</v>
      </c>
      <c r="J211" s="653">
        <v>9</v>
      </c>
      <c r="K211" s="653">
        <v>8750.880000000001</v>
      </c>
      <c r="L211" s="653">
        <v>1.0239546182144965</v>
      </c>
      <c r="M211" s="653">
        <v>972.32000000000016</v>
      </c>
      <c r="N211" s="653">
        <v>7</v>
      </c>
      <c r="O211" s="653">
        <v>6806.24</v>
      </c>
      <c r="P211" s="666">
        <v>0.79640914750016378</v>
      </c>
      <c r="Q211" s="654">
        <v>972.31999999999994</v>
      </c>
    </row>
    <row r="212" spans="1:17" ht="14.4" customHeight="1" x14ac:dyDescent="0.3">
      <c r="A212" s="649" t="s">
        <v>7085</v>
      </c>
      <c r="B212" s="650" t="s">
        <v>6731</v>
      </c>
      <c r="C212" s="650" t="s">
        <v>6282</v>
      </c>
      <c r="D212" s="650" t="s">
        <v>7119</v>
      </c>
      <c r="E212" s="650" t="s">
        <v>7118</v>
      </c>
      <c r="F212" s="653">
        <v>5</v>
      </c>
      <c r="G212" s="653">
        <v>8476.64</v>
      </c>
      <c r="H212" s="653">
        <v>1</v>
      </c>
      <c r="I212" s="653">
        <v>1695.328</v>
      </c>
      <c r="J212" s="653">
        <v>11</v>
      </c>
      <c r="K212" s="653">
        <v>18780.409999999996</v>
      </c>
      <c r="L212" s="653">
        <v>2.2155488495441586</v>
      </c>
      <c r="M212" s="653">
        <v>1707.3099999999997</v>
      </c>
      <c r="N212" s="653">
        <v>16</v>
      </c>
      <c r="O212" s="653">
        <v>27316.959999999999</v>
      </c>
      <c r="P212" s="666">
        <v>3.2226165084278677</v>
      </c>
      <c r="Q212" s="654">
        <v>1707.31</v>
      </c>
    </row>
    <row r="213" spans="1:17" ht="14.4" customHeight="1" x14ac:dyDescent="0.3">
      <c r="A213" s="649" t="s">
        <v>7085</v>
      </c>
      <c r="B213" s="650" t="s">
        <v>6731</v>
      </c>
      <c r="C213" s="650" t="s">
        <v>6282</v>
      </c>
      <c r="D213" s="650" t="s">
        <v>7120</v>
      </c>
      <c r="E213" s="650" t="s">
        <v>7118</v>
      </c>
      <c r="F213" s="653">
        <v>1</v>
      </c>
      <c r="G213" s="653">
        <v>1993.8</v>
      </c>
      <c r="H213" s="653">
        <v>1</v>
      </c>
      <c r="I213" s="653">
        <v>1993.8</v>
      </c>
      <c r="J213" s="653"/>
      <c r="K213" s="653"/>
      <c r="L213" s="653"/>
      <c r="M213" s="653"/>
      <c r="N213" s="653">
        <v>2</v>
      </c>
      <c r="O213" s="653">
        <v>4132.6000000000004</v>
      </c>
      <c r="P213" s="666">
        <v>2.0727254488915641</v>
      </c>
      <c r="Q213" s="654">
        <v>2066.3000000000002</v>
      </c>
    </row>
    <row r="214" spans="1:17" ht="14.4" customHeight="1" x14ac:dyDescent="0.3">
      <c r="A214" s="649" t="s">
        <v>7085</v>
      </c>
      <c r="B214" s="650" t="s">
        <v>6731</v>
      </c>
      <c r="C214" s="650" t="s">
        <v>6282</v>
      </c>
      <c r="D214" s="650" t="s">
        <v>7121</v>
      </c>
      <c r="E214" s="650" t="s">
        <v>7122</v>
      </c>
      <c r="F214" s="653">
        <v>5</v>
      </c>
      <c r="G214" s="653">
        <v>9389.2899999999991</v>
      </c>
      <c r="H214" s="653">
        <v>1</v>
      </c>
      <c r="I214" s="653">
        <v>1877.8579999999997</v>
      </c>
      <c r="J214" s="653">
        <v>3</v>
      </c>
      <c r="K214" s="653">
        <v>5796.27</v>
      </c>
      <c r="L214" s="653">
        <v>0.61732782776972495</v>
      </c>
      <c r="M214" s="653">
        <v>1932.0900000000001</v>
      </c>
      <c r="N214" s="653"/>
      <c r="O214" s="653"/>
      <c r="P214" s="666"/>
      <c r="Q214" s="654"/>
    </row>
    <row r="215" spans="1:17" ht="14.4" customHeight="1" x14ac:dyDescent="0.3">
      <c r="A215" s="649" t="s">
        <v>7085</v>
      </c>
      <c r="B215" s="650" t="s">
        <v>6731</v>
      </c>
      <c r="C215" s="650" t="s">
        <v>6282</v>
      </c>
      <c r="D215" s="650" t="s">
        <v>7123</v>
      </c>
      <c r="E215" s="650" t="s">
        <v>7124</v>
      </c>
      <c r="F215" s="653">
        <v>6</v>
      </c>
      <c r="G215" s="653">
        <v>6058.38</v>
      </c>
      <c r="H215" s="653">
        <v>1</v>
      </c>
      <c r="I215" s="653">
        <v>1009.73</v>
      </c>
      <c r="J215" s="653">
        <v>6</v>
      </c>
      <c r="K215" s="653">
        <v>6166.56</v>
      </c>
      <c r="L215" s="653">
        <v>1.0178562586037851</v>
      </c>
      <c r="M215" s="653">
        <v>1027.76</v>
      </c>
      <c r="N215" s="653">
        <v>3</v>
      </c>
      <c r="O215" s="653">
        <v>3083.2799999999997</v>
      </c>
      <c r="P215" s="666">
        <v>0.50892812930189257</v>
      </c>
      <c r="Q215" s="654">
        <v>1027.76</v>
      </c>
    </row>
    <row r="216" spans="1:17" ht="14.4" customHeight="1" x14ac:dyDescent="0.3">
      <c r="A216" s="649" t="s">
        <v>7085</v>
      </c>
      <c r="B216" s="650" t="s">
        <v>6731</v>
      </c>
      <c r="C216" s="650" t="s">
        <v>6282</v>
      </c>
      <c r="D216" s="650" t="s">
        <v>7125</v>
      </c>
      <c r="E216" s="650" t="s">
        <v>7124</v>
      </c>
      <c r="F216" s="653">
        <v>1</v>
      </c>
      <c r="G216" s="653">
        <v>2066.6999999999998</v>
      </c>
      <c r="H216" s="653">
        <v>1</v>
      </c>
      <c r="I216" s="653">
        <v>2066.6999999999998</v>
      </c>
      <c r="J216" s="653"/>
      <c r="K216" s="653"/>
      <c r="L216" s="653"/>
      <c r="M216" s="653"/>
      <c r="N216" s="653">
        <v>5</v>
      </c>
      <c r="O216" s="653">
        <v>10709.25</v>
      </c>
      <c r="P216" s="666">
        <v>5.1818115836841345</v>
      </c>
      <c r="Q216" s="654">
        <v>2141.85</v>
      </c>
    </row>
    <row r="217" spans="1:17" ht="14.4" customHeight="1" x14ac:dyDescent="0.3">
      <c r="A217" s="649" t="s">
        <v>7085</v>
      </c>
      <c r="B217" s="650" t="s">
        <v>6731</v>
      </c>
      <c r="C217" s="650" t="s">
        <v>6282</v>
      </c>
      <c r="D217" s="650" t="s">
        <v>7126</v>
      </c>
      <c r="E217" s="650" t="s">
        <v>7127</v>
      </c>
      <c r="F217" s="653">
        <v>1</v>
      </c>
      <c r="G217" s="653">
        <v>11772</v>
      </c>
      <c r="H217" s="653">
        <v>1</v>
      </c>
      <c r="I217" s="653">
        <v>11772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7085</v>
      </c>
      <c r="B218" s="650" t="s">
        <v>6731</v>
      </c>
      <c r="C218" s="650" t="s">
        <v>6282</v>
      </c>
      <c r="D218" s="650" t="s">
        <v>7128</v>
      </c>
      <c r="E218" s="650" t="s">
        <v>7129</v>
      </c>
      <c r="F218" s="653">
        <v>1</v>
      </c>
      <c r="G218" s="653">
        <v>2898</v>
      </c>
      <c r="H218" s="653">
        <v>1</v>
      </c>
      <c r="I218" s="653">
        <v>2898</v>
      </c>
      <c r="J218" s="653">
        <v>4</v>
      </c>
      <c r="K218" s="653">
        <v>12013.52</v>
      </c>
      <c r="L218" s="653">
        <v>4.1454520358868185</v>
      </c>
      <c r="M218" s="653">
        <v>3003.38</v>
      </c>
      <c r="N218" s="653">
        <v>3</v>
      </c>
      <c r="O218" s="653">
        <v>9010.14</v>
      </c>
      <c r="P218" s="666">
        <v>3.1090890269151137</v>
      </c>
      <c r="Q218" s="654">
        <v>3003.3799999999997</v>
      </c>
    </row>
    <row r="219" spans="1:17" ht="14.4" customHeight="1" x14ac:dyDescent="0.3">
      <c r="A219" s="649" t="s">
        <v>7085</v>
      </c>
      <c r="B219" s="650" t="s">
        <v>6731</v>
      </c>
      <c r="C219" s="650" t="s">
        <v>6282</v>
      </c>
      <c r="D219" s="650" t="s">
        <v>7130</v>
      </c>
      <c r="E219" s="650" t="s">
        <v>7131</v>
      </c>
      <c r="F219" s="653">
        <v>2</v>
      </c>
      <c r="G219" s="653">
        <v>4473</v>
      </c>
      <c r="H219" s="653">
        <v>1</v>
      </c>
      <c r="I219" s="653">
        <v>2236.5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7085</v>
      </c>
      <c r="B220" s="650" t="s">
        <v>6731</v>
      </c>
      <c r="C220" s="650" t="s">
        <v>6282</v>
      </c>
      <c r="D220" s="650" t="s">
        <v>7132</v>
      </c>
      <c r="E220" s="650" t="s">
        <v>7133</v>
      </c>
      <c r="F220" s="653"/>
      <c r="G220" s="653"/>
      <c r="H220" s="653"/>
      <c r="I220" s="653"/>
      <c r="J220" s="653"/>
      <c r="K220" s="653"/>
      <c r="L220" s="653"/>
      <c r="M220" s="653"/>
      <c r="N220" s="653">
        <v>2</v>
      </c>
      <c r="O220" s="653">
        <v>13781.56</v>
      </c>
      <c r="P220" s="666"/>
      <c r="Q220" s="654">
        <v>6890.78</v>
      </c>
    </row>
    <row r="221" spans="1:17" ht="14.4" customHeight="1" x14ac:dyDescent="0.3">
      <c r="A221" s="649" t="s">
        <v>7085</v>
      </c>
      <c r="B221" s="650" t="s">
        <v>6731</v>
      </c>
      <c r="C221" s="650" t="s">
        <v>6282</v>
      </c>
      <c r="D221" s="650" t="s">
        <v>7134</v>
      </c>
      <c r="E221" s="650" t="s">
        <v>7135</v>
      </c>
      <c r="F221" s="653"/>
      <c r="G221" s="653"/>
      <c r="H221" s="653"/>
      <c r="I221" s="653"/>
      <c r="J221" s="653"/>
      <c r="K221" s="653"/>
      <c r="L221" s="653"/>
      <c r="M221" s="653"/>
      <c r="N221" s="653">
        <v>1</v>
      </c>
      <c r="O221" s="653">
        <v>19196.8</v>
      </c>
      <c r="P221" s="666"/>
      <c r="Q221" s="654">
        <v>19196.8</v>
      </c>
    </row>
    <row r="222" spans="1:17" ht="14.4" customHeight="1" x14ac:dyDescent="0.3">
      <c r="A222" s="649" t="s">
        <v>7085</v>
      </c>
      <c r="B222" s="650" t="s">
        <v>6731</v>
      </c>
      <c r="C222" s="650" t="s">
        <v>6282</v>
      </c>
      <c r="D222" s="650" t="s">
        <v>7136</v>
      </c>
      <c r="E222" s="650" t="s">
        <v>7137</v>
      </c>
      <c r="F222" s="653"/>
      <c r="G222" s="653"/>
      <c r="H222" s="653"/>
      <c r="I222" s="653"/>
      <c r="J222" s="653">
        <v>5</v>
      </c>
      <c r="K222" s="653">
        <v>11494.849999999999</v>
      </c>
      <c r="L222" s="653"/>
      <c r="M222" s="653">
        <v>2298.9699999999998</v>
      </c>
      <c r="N222" s="653"/>
      <c r="O222" s="653"/>
      <c r="P222" s="666"/>
      <c r="Q222" s="654"/>
    </row>
    <row r="223" spans="1:17" ht="14.4" customHeight="1" x14ac:dyDescent="0.3">
      <c r="A223" s="649" t="s">
        <v>7085</v>
      </c>
      <c r="B223" s="650" t="s">
        <v>6731</v>
      </c>
      <c r="C223" s="650" t="s">
        <v>6282</v>
      </c>
      <c r="D223" s="650" t="s">
        <v>7138</v>
      </c>
      <c r="E223" s="650" t="s">
        <v>7139</v>
      </c>
      <c r="F223" s="653"/>
      <c r="G223" s="653"/>
      <c r="H223" s="653"/>
      <c r="I223" s="653"/>
      <c r="J223" s="653">
        <v>5</v>
      </c>
      <c r="K223" s="653">
        <v>20689.450000000004</v>
      </c>
      <c r="L223" s="653"/>
      <c r="M223" s="653">
        <v>4137.8900000000012</v>
      </c>
      <c r="N223" s="653">
        <v>11</v>
      </c>
      <c r="O223" s="653">
        <v>45516.790000000008</v>
      </c>
      <c r="P223" s="666"/>
      <c r="Q223" s="654">
        <v>4137.8900000000003</v>
      </c>
    </row>
    <row r="224" spans="1:17" ht="14.4" customHeight="1" x14ac:dyDescent="0.3">
      <c r="A224" s="649" t="s">
        <v>7085</v>
      </c>
      <c r="B224" s="650" t="s">
        <v>6731</v>
      </c>
      <c r="C224" s="650" t="s">
        <v>6282</v>
      </c>
      <c r="D224" s="650" t="s">
        <v>7140</v>
      </c>
      <c r="E224" s="650" t="s">
        <v>7141</v>
      </c>
      <c r="F224" s="653"/>
      <c r="G224" s="653"/>
      <c r="H224" s="653"/>
      <c r="I224" s="653"/>
      <c r="J224" s="653"/>
      <c r="K224" s="653"/>
      <c r="L224" s="653"/>
      <c r="M224" s="653"/>
      <c r="N224" s="653">
        <v>1</v>
      </c>
      <c r="O224" s="653">
        <v>1123.73</v>
      </c>
      <c r="P224" s="666"/>
      <c r="Q224" s="654">
        <v>1123.73</v>
      </c>
    </row>
    <row r="225" spans="1:17" ht="14.4" customHeight="1" x14ac:dyDescent="0.3">
      <c r="A225" s="649" t="s">
        <v>7085</v>
      </c>
      <c r="B225" s="650" t="s">
        <v>6731</v>
      </c>
      <c r="C225" s="650" t="s">
        <v>6282</v>
      </c>
      <c r="D225" s="650" t="s">
        <v>7142</v>
      </c>
      <c r="E225" s="650" t="s">
        <v>7143</v>
      </c>
      <c r="F225" s="653">
        <v>5</v>
      </c>
      <c r="G225" s="653">
        <v>84766.2</v>
      </c>
      <c r="H225" s="653">
        <v>1</v>
      </c>
      <c r="I225" s="653">
        <v>16953.239999999998</v>
      </c>
      <c r="J225" s="653">
        <v>1</v>
      </c>
      <c r="K225" s="653">
        <v>17073.05</v>
      </c>
      <c r="L225" s="653">
        <v>0.20141341714032243</v>
      </c>
      <c r="M225" s="653">
        <v>17073.05</v>
      </c>
      <c r="N225" s="653">
        <v>2</v>
      </c>
      <c r="O225" s="653">
        <v>34146.1</v>
      </c>
      <c r="P225" s="666">
        <v>0.40282683428064486</v>
      </c>
      <c r="Q225" s="654">
        <v>17073.05</v>
      </c>
    </row>
    <row r="226" spans="1:17" ht="14.4" customHeight="1" x14ac:dyDescent="0.3">
      <c r="A226" s="649" t="s">
        <v>7085</v>
      </c>
      <c r="B226" s="650" t="s">
        <v>6731</v>
      </c>
      <c r="C226" s="650" t="s">
        <v>6282</v>
      </c>
      <c r="D226" s="650" t="s">
        <v>7144</v>
      </c>
      <c r="E226" s="650" t="s">
        <v>7145</v>
      </c>
      <c r="F226" s="653">
        <v>8</v>
      </c>
      <c r="G226" s="653">
        <v>8022.4</v>
      </c>
      <c r="H226" s="653">
        <v>1</v>
      </c>
      <c r="I226" s="653">
        <v>1002.8</v>
      </c>
      <c r="J226" s="653">
        <v>6</v>
      </c>
      <c r="K226" s="653">
        <v>6016.8</v>
      </c>
      <c r="L226" s="653">
        <v>0.75000000000000011</v>
      </c>
      <c r="M226" s="653">
        <v>1002.8000000000001</v>
      </c>
      <c r="N226" s="653">
        <v>3</v>
      </c>
      <c r="O226" s="653">
        <v>3008.3999999999996</v>
      </c>
      <c r="P226" s="666">
        <v>0.37499999999999994</v>
      </c>
      <c r="Q226" s="654">
        <v>1002.7999999999998</v>
      </c>
    </row>
    <row r="227" spans="1:17" ht="14.4" customHeight="1" x14ac:dyDescent="0.3">
      <c r="A227" s="649" t="s">
        <v>7085</v>
      </c>
      <c r="B227" s="650" t="s">
        <v>6731</v>
      </c>
      <c r="C227" s="650" t="s">
        <v>6282</v>
      </c>
      <c r="D227" s="650" t="s">
        <v>7146</v>
      </c>
      <c r="E227" s="650" t="s">
        <v>7147</v>
      </c>
      <c r="F227" s="653"/>
      <c r="G227" s="653"/>
      <c r="H227" s="653"/>
      <c r="I227" s="653"/>
      <c r="J227" s="653"/>
      <c r="K227" s="653"/>
      <c r="L227" s="653"/>
      <c r="M227" s="653"/>
      <c r="N227" s="653">
        <v>2</v>
      </c>
      <c r="O227" s="653">
        <v>15300</v>
      </c>
      <c r="P227" s="666"/>
      <c r="Q227" s="654">
        <v>7650</v>
      </c>
    </row>
    <row r="228" spans="1:17" ht="14.4" customHeight="1" x14ac:dyDescent="0.3">
      <c r="A228" s="649" t="s">
        <v>7085</v>
      </c>
      <c r="B228" s="650" t="s">
        <v>6731</v>
      </c>
      <c r="C228" s="650" t="s">
        <v>6282</v>
      </c>
      <c r="D228" s="650" t="s">
        <v>7148</v>
      </c>
      <c r="E228" s="650" t="s">
        <v>7149</v>
      </c>
      <c r="F228" s="653">
        <v>1</v>
      </c>
      <c r="G228" s="653">
        <v>2094.8000000000002</v>
      </c>
      <c r="H228" s="653">
        <v>1</v>
      </c>
      <c r="I228" s="653">
        <v>2094.8000000000002</v>
      </c>
      <c r="J228" s="653">
        <v>4</v>
      </c>
      <c r="K228" s="653">
        <v>8683.8799999999992</v>
      </c>
      <c r="L228" s="653">
        <v>4.1454458659537892</v>
      </c>
      <c r="M228" s="653">
        <v>2170.9699999999998</v>
      </c>
      <c r="N228" s="653">
        <v>3</v>
      </c>
      <c r="O228" s="653">
        <v>6512.91</v>
      </c>
      <c r="P228" s="666">
        <v>3.1090843994653423</v>
      </c>
      <c r="Q228" s="654">
        <v>2170.9699999999998</v>
      </c>
    </row>
    <row r="229" spans="1:17" ht="14.4" customHeight="1" x14ac:dyDescent="0.3">
      <c r="A229" s="649" t="s">
        <v>7085</v>
      </c>
      <c r="B229" s="650" t="s">
        <v>6731</v>
      </c>
      <c r="C229" s="650" t="s">
        <v>6282</v>
      </c>
      <c r="D229" s="650" t="s">
        <v>7150</v>
      </c>
      <c r="E229" s="650" t="s">
        <v>7151</v>
      </c>
      <c r="F229" s="653"/>
      <c r="G229" s="653"/>
      <c r="H229" s="653"/>
      <c r="I229" s="653"/>
      <c r="J229" s="653">
        <v>2</v>
      </c>
      <c r="K229" s="653">
        <v>1594</v>
      </c>
      <c r="L229" s="653"/>
      <c r="M229" s="653">
        <v>797</v>
      </c>
      <c r="N229" s="653"/>
      <c r="O229" s="653"/>
      <c r="P229" s="666"/>
      <c r="Q229" s="654"/>
    </row>
    <row r="230" spans="1:17" ht="14.4" customHeight="1" x14ac:dyDescent="0.3">
      <c r="A230" s="649" t="s">
        <v>7085</v>
      </c>
      <c r="B230" s="650" t="s">
        <v>6731</v>
      </c>
      <c r="C230" s="650" t="s">
        <v>6282</v>
      </c>
      <c r="D230" s="650" t="s">
        <v>7152</v>
      </c>
      <c r="E230" s="650" t="s">
        <v>7153</v>
      </c>
      <c r="F230" s="653">
        <v>7</v>
      </c>
      <c r="G230" s="653">
        <v>35891.960000000006</v>
      </c>
      <c r="H230" s="653">
        <v>1</v>
      </c>
      <c r="I230" s="653">
        <v>5127.4228571428584</v>
      </c>
      <c r="J230" s="653">
        <v>5</v>
      </c>
      <c r="K230" s="653">
        <v>26296.149999999998</v>
      </c>
      <c r="L230" s="653">
        <v>0.73264736726553781</v>
      </c>
      <c r="M230" s="653">
        <v>5259.23</v>
      </c>
      <c r="N230" s="653">
        <v>4</v>
      </c>
      <c r="O230" s="653">
        <v>21036.92</v>
      </c>
      <c r="P230" s="666">
        <v>0.58611789381243029</v>
      </c>
      <c r="Q230" s="654">
        <v>5259.23</v>
      </c>
    </row>
    <row r="231" spans="1:17" ht="14.4" customHeight="1" x14ac:dyDescent="0.3">
      <c r="A231" s="649" t="s">
        <v>7085</v>
      </c>
      <c r="B231" s="650" t="s">
        <v>6731</v>
      </c>
      <c r="C231" s="650" t="s">
        <v>6282</v>
      </c>
      <c r="D231" s="650" t="s">
        <v>7154</v>
      </c>
      <c r="E231" s="650" t="s">
        <v>7155</v>
      </c>
      <c r="F231" s="653"/>
      <c r="G231" s="653"/>
      <c r="H231" s="653"/>
      <c r="I231" s="653"/>
      <c r="J231" s="653">
        <v>5</v>
      </c>
      <c r="K231" s="653">
        <v>3028.25</v>
      </c>
      <c r="L231" s="653"/>
      <c r="M231" s="653">
        <v>605.65</v>
      </c>
      <c r="N231" s="653">
        <v>4</v>
      </c>
      <c r="O231" s="653">
        <v>2422.6</v>
      </c>
      <c r="P231" s="666"/>
      <c r="Q231" s="654">
        <v>605.65</v>
      </c>
    </row>
    <row r="232" spans="1:17" ht="14.4" customHeight="1" x14ac:dyDescent="0.3">
      <c r="A232" s="649" t="s">
        <v>7085</v>
      </c>
      <c r="B232" s="650" t="s">
        <v>6731</v>
      </c>
      <c r="C232" s="650" t="s">
        <v>6282</v>
      </c>
      <c r="D232" s="650" t="s">
        <v>7156</v>
      </c>
      <c r="E232" s="650" t="s">
        <v>7157</v>
      </c>
      <c r="F232" s="653">
        <v>3</v>
      </c>
      <c r="G232" s="653">
        <v>2406</v>
      </c>
      <c r="H232" s="653">
        <v>1</v>
      </c>
      <c r="I232" s="653">
        <v>802</v>
      </c>
      <c r="J232" s="653"/>
      <c r="K232" s="653"/>
      <c r="L232" s="653"/>
      <c r="M232" s="653"/>
      <c r="N232" s="653">
        <v>1</v>
      </c>
      <c r="O232" s="653">
        <v>831.16</v>
      </c>
      <c r="P232" s="666">
        <v>0.345453034081463</v>
      </c>
      <c r="Q232" s="654">
        <v>831.16</v>
      </c>
    </row>
    <row r="233" spans="1:17" ht="14.4" customHeight="1" x14ac:dyDescent="0.3">
      <c r="A233" s="649" t="s">
        <v>7085</v>
      </c>
      <c r="B233" s="650" t="s">
        <v>6731</v>
      </c>
      <c r="C233" s="650" t="s">
        <v>6282</v>
      </c>
      <c r="D233" s="650" t="s">
        <v>7158</v>
      </c>
      <c r="E233" s="650" t="s">
        <v>7157</v>
      </c>
      <c r="F233" s="653">
        <v>11</v>
      </c>
      <c r="G233" s="653">
        <v>9519.3799999999992</v>
      </c>
      <c r="H233" s="653">
        <v>1</v>
      </c>
      <c r="I233" s="653">
        <v>865.3981818181818</v>
      </c>
      <c r="J233" s="653">
        <v>10</v>
      </c>
      <c r="K233" s="653">
        <v>8880.6</v>
      </c>
      <c r="L233" s="653">
        <v>0.93289689034369894</v>
      </c>
      <c r="M233" s="653">
        <v>888.06000000000006</v>
      </c>
      <c r="N233" s="653">
        <v>5</v>
      </c>
      <c r="O233" s="653">
        <v>4440.2999999999993</v>
      </c>
      <c r="P233" s="666">
        <v>0.46644844517184941</v>
      </c>
      <c r="Q233" s="654">
        <v>888.05999999999983</v>
      </c>
    </row>
    <row r="234" spans="1:17" ht="14.4" customHeight="1" x14ac:dyDescent="0.3">
      <c r="A234" s="649" t="s">
        <v>7085</v>
      </c>
      <c r="B234" s="650" t="s">
        <v>6731</v>
      </c>
      <c r="C234" s="650" t="s">
        <v>6282</v>
      </c>
      <c r="D234" s="650" t="s">
        <v>7159</v>
      </c>
      <c r="E234" s="650" t="s">
        <v>7160</v>
      </c>
      <c r="F234" s="653">
        <v>2</v>
      </c>
      <c r="G234" s="653">
        <v>1713.8</v>
      </c>
      <c r="H234" s="653">
        <v>1</v>
      </c>
      <c r="I234" s="653">
        <v>856.9</v>
      </c>
      <c r="J234" s="653">
        <v>1</v>
      </c>
      <c r="K234" s="653">
        <v>888.06</v>
      </c>
      <c r="L234" s="653">
        <v>0.51818181818181819</v>
      </c>
      <c r="M234" s="653">
        <v>888.06</v>
      </c>
      <c r="N234" s="653">
        <v>2</v>
      </c>
      <c r="O234" s="653">
        <v>1776.12</v>
      </c>
      <c r="P234" s="666">
        <v>1.0363636363636364</v>
      </c>
      <c r="Q234" s="654">
        <v>888.06</v>
      </c>
    </row>
    <row r="235" spans="1:17" ht="14.4" customHeight="1" x14ac:dyDescent="0.3">
      <c r="A235" s="649" t="s">
        <v>7085</v>
      </c>
      <c r="B235" s="650" t="s">
        <v>6731</v>
      </c>
      <c r="C235" s="650" t="s">
        <v>6282</v>
      </c>
      <c r="D235" s="650" t="s">
        <v>7161</v>
      </c>
      <c r="E235" s="650" t="s">
        <v>7162</v>
      </c>
      <c r="F235" s="653"/>
      <c r="G235" s="653"/>
      <c r="H235" s="653"/>
      <c r="I235" s="653"/>
      <c r="J235" s="653"/>
      <c r="K235" s="653"/>
      <c r="L235" s="653"/>
      <c r="M235" s="653"/>
      <c r="N235" s="653">
        <v>1</v>
      </c>
      <c r="O235" s="653">
        <v>831.16</v>
      </c>
      <c r="P235" s="666"/>
      <c r="Q235" s="654">
        <v>831.16</v>
      </c>
    </row>
    <row r="236" spans="1:17" ht="14.4" customHeight="1" x14ac:dyDescent="0.3">
      <c r="A236" s="649" t="s">
        <v>7085</v>
      </c>
      <c r="B236" s="650" t="s">
        <v>6731</v>
      </c>
      <c r="C236" s="650" t="s">
        <v>6282</v>
      </c>
      <c r="D236" s="650" t="s">
        <v>7163</v>
      </c>
      <c r="E236" s="650" t="s">
        <v>7164</v>
      </c>
      <c r="F236" s="653">
        <v>1</v>
      </c>
      <c r="G236" s="653">
        <v>1055.5</v>
      </c>
      <c r="H236" s="653">
        <v>1</v>
      </c>
      <c r="I236" s="653">
        <v>1055.5</v>
      </c>
      <c r="J236" s="653"/>
      <c r="K236" s="653"/>
      <c r="L236" s="653"/>
      <c r="M236" s="653"/>
      <c r="N236" s="653"/>
      <c r="O236" s="653"/>
      <c r="P236" s="666"/>
      <c r="Q236" s="654"/>
    </row>
    <row r="237" spans="1:17" ht="14.4" customHeight="1" x14ac:dyDescent="0.3">
      <c r="A237" s="649" t="s">
        <v>7085</v>
      </c>
      <c r="B237" s="650" t="s">
        <v>6731</v>
      </c>
      <c r="C237" s="650" t="s">
        <v>6282</v>
      </c>
      <c r="D237" s="650" t="s">
        <v>7165</v>
      </c>
      <c r="E237" s="650" t="s">
        <v>7166</v>
      </c>
      <c r="F237" s="653">
        <v>18</v>
      </c>
      <c r="G237" s="653">
        <v>68947.199999999997</v>
      </c>
      <c r="H237" s="653">
        <v>1</v>
      </c>
      <c r="I237" s="653">
        <v>3830.3999999999996</v>
      </c>
      <c r="J237" s="653">
        <v>17</v>
      </c>
      <c r="K237" s="653">
        <v>66279.600000000006</v>
      </c>
      <c r="L237" s="653">
        <v>0.96130952380952395</v>
      </c>
      <c r="M237" s="653">
        <v>3898.8</v>
      </c>
      <c r="N237" s="653"/>
      <c r="O237" s="653"/>
      <c r="P237" s="666"/>
      <c r="Q237" s="654"/>
    </row>
    <row r="238" spans="1:17" ht="14.4" customHeight="1" x14ac:dyDescent="0.3">
      <c r="A238" s="649" t="s">
        <v>7085</v>
      </c>
      <c r="B238" s="650" t="s">
        <v>6731</v>
      </c>
      <c r="C238" s="650" t="s">
        <v>6282</v>
      </c>
      <c r="D238" s="650" t="s">
        <v>7167</v>
      </c>
      <c r="E238" s="650" t="s">
        <v>7168</v>
      </c>
      <c r="F238" s="653">
        <v>5</v>
      </c>
      <c r="G238" s="653">
        <v>7312.72</v>
      </c>
      <c r="H238" s="653">
        <v>1</v>
      </c>
      <c r="I238" s="653">
        <v>1462.5440000000001</v>
      </c>
      <c r="J238" s="653">
        <v>3</v>
      </c>
      <c r="K238" s="653">
        <v>4418.6400000000003</v>
      </c>
      <c r="L238" s="653">
        <v>0.60424028268551244</v>
      </c>
      <c r="M238" s="653">
        <v>1472.88</v>
      </c>
      <c r="N238" s="653">
        <v>2</v>
      </c>
      <c r="O238" s="653">
        <v>2945.76</v>
      </c>
      <c r="P238" s="666">
        <v>0.40282685512367494</v>
      </c>
      <c r="Q238" s="654">
        <v>1472.88</v>
      </c>
    </row>
    <row r="239" spans="1:17" ht="14.4" customHeight="1" x14ac:dyDescent="0.3">
      <c r="A239" s="649" t="s">
        <v>7085</v>
      </c>
      <c r="B239" s="650" t="s">
        <v>6731</v>
      </c>
      <c r="C239" s="650" t="s">
        <v>6282</v>
      </c>
      <c r="D239" s="650" t="s">
        <v>7169</v>
      </c>
      <c r="E239" s="650" t="s">
        <v>7170</v>
      </c>
      <c r="F239" s="653"/>
      <c r="G239" s="653"/>
      <c r="H239" s="653"/>
      <c r="I239" s="653"/>
      <c r="J239" s="653"/>
      <c r="K239" s="653"/>
      <c r="L239" s="653"/>
      <c r="M239" s="653"/>
      <c r="N239" s="653">
        <v>3</v>
      </c>
      <c r="O239" s="653">
        <v>10933.74</v>
      </c>
      <c r="P239" s="666"/>
      <c r="Q239" s="654">
        <v>3644.58</v>
      </c>
    </row>
    <row r="240" spans="1:17" ht="14.4" customHeight="1" x14ac:dyDescent="0.3">
      <c r="A240" s="649" t="s">
        <v>7085</v>
      </c>
      <c r="B240" s="650" t="s">
        <v>6731</v>
      </c>
      <c r="C240" s="650" t="s">
        <v>6282</v>
      </c>
      <c r="D240" s="650" t="s">
        <v>7171</v>
      </c>
      <c r="E240" s="650" t="s">
        <v>7172</v>
      </c>
      <c r="F240" s="653">
        <v>5</v>
      </c>
      <c r="G240" s="653">
        <v>6529.1</v>
      </c>
      <c r="H240" s="653">
        <v>1</v>
      </c>
      <c r="I240" s="653">
        <v>1305.8200000000002</v>
      </c>
      <c r="J240" s="653">
        <v>1</v>
      </c>
      <c r="K240" s="653">
        <v>1305.82</v>
      </c>
      <c r="L240" s="653">
        <v>0.19999999999999998</v>
      </c>
      <c r="M240" s="653">
        <v>1305.82</v>
      </c>
      <c r="N240" s="653">
        <v>5</v>
      </c>
      <c r="O240" s="653">
        <v>6210.12</v>
      </c>
      <c r="P240" s="666">
        <v>0.95114487448499785</v>
      </c>
      <c r="Q240" s="654">
        <v>1242.0239999999999</v>
      </c>
    </row>
    <row r="241" spans="1:17" ht="14.4" customHeight="1" x14ac:dyDescent="0.3">
      <c r="A241" s="649" t="s">
        <v>7085</v>
      </c>
      <c r="B241" s="650" t="s">
        <v>6731</v>
      </c>
      <c r="C241" s="650" t="s">
        <v>6282</v>
      </c>
      <c r="D241" s="650" t="s">
        <v>7173</v>
      </c>
      <c r="E241" s="650" t="s">
        <v>7174</v>
      </c>
      <c r="F241" s="653">
        <v>7</v>
      </c>
      <c r="G241" s="653">
        <v>2513.7000000000003</v>
      </c>
      <c r="H241" s="653">
        <v>1</v>
      </c>
      <c r="I241" s="653">
        <v>359.1</v>
      </c>
      <c r="J241" s="653">
        <v>7</v>
      </c>
      <c r="K241" s="653">
        <v>2513.6999999999998</v>
      </c>
      <c r="L241" s="653">
        <v>0.99999999999999978</v>
      </c>
      <c r="M241" s="653">
        <v>359.09999999999997</v>
      </c>
      <c r="N241" s="653">
        <v>4</v>
      </c>
      <c r="O241" s="653">
        <v>1436.4</v>
      </c>
      <c r="P241" s="666">
        <v>0.5714285714285714</v>
      </c>
      <c r="Q241" s="654">
        <v>359.1</v>
      </c>
    </row>
    <row r="242" spans="1:17" ht="14.4" customHeight="1" x14ac:dyDescent="0.3">
      <c r="A242" s="649" t="s">
        <v>7085</v>
      </c>
      <c r="B242" s="650" t="s">
        <v>6731</v>
      </c>
      <c r="C242" s="650" t="s">
        <v>6282</v>
      </c>
      <c r="D242" s="650" t="s">
        <v>7175</v>
      </c>
      <c r="E242" s="650" t="s">
        <v>7176</v>
      </c>
      <c r="F242" s="653">
        <v>3</v>
      </c>
      <c r="G242" s="653">
        <v>2681.7</v>
      </c>
      <c r="H242" s="653">
        <v>1</v>
      </c>
      <c r="I242" s="653">
        <v>893.9</v>
      </c>
      <c r="J242" s="653">
        <v>11</v>
      </c>
      <c r="K242" s="653">
        <v>9832.9</v>
      </c>
      <c r="L242" s="653">
        <v>3.666666666666667</v>
      </c>
      <c r="M242" s="653">
        <v>893.9</v>
      </c>
      <c r="N242" s="653">
        <v>15</v>
      </c>
      <c r="O242" s="653">
        <v>13408.5</v>
      </c>
      <c r="P242" s="666">
        <v>5</v>
      </c>
      <c r="Q242" s="654">
        <v>893.9</v>
      </c>
    </row>
    <row r="243" spans="1:17" ht="14.4" customHeight="1" x14ac:dyDescent="0.3">
      <c r="A243" s="649" t="s">
        <v>7085</v>
      </c>
      <c r="B243" s="650" t="s">
        <v>6731</v>
      </c>
      <c r="C243" s="650" t="s">
        <v>6282</v>
      </c>
      <c r="D243" s="650" t="s">
        <v>7177</v>
      </c>
      <c r="E243" s="650" t="s">
        <v>7178</v>
      </c>
      <c r="F243" s="653">
        <v>1</v>
      </c>
      <c r="G243" s="653">
        <v>893.9</v>
      </c>
      <c r="H243" s="653">
        <v>1</v>
      </c>
      <c r="I243" s="653">
        <v>893.9</v>
      </c>
      <c r="J243" s="653">
        <v>1</v>
      </c>
      <c r="K243" s="653">
        <v>893.9</v>
      </c>
      <c r="L243" s="653">
        <v>1</v>
      </c>
      <c r="M243" s="653">
        <v>893.9</v>
      </c>
      <c r="N243" s="653">
        <v>3</v>
      </c>
      <c r="O243" s="653">
        <v>2681.7</v>
      </c>
      <c r="P243" s="666">
        <v>3</v>
      </c>
      <c r="Q243" s="654">
        <v>893.9</v>
      </c>
    </row>
    <row r="244" spans="1:17" ht="14.4" customHeight="1" x14ac:dyDescent="0.3">
      <c r="A244" s="649" t="s">
        <v>7085</v>
      </c>
      <c r="B244" s="650" t="s">
        <v>6731</v>
      </c>
      <c r="C244" s="650" t="s">
        <v>6282</v>
      </c>
      <c r="D244" s="650" t="s">
        <v>7179</v>
      </c>
      <c r="E244" s="650" t="s">
        <v>7180</v>
      </c>
      <c r="F244" s="653">
        <v>8</v>
      </c>
      <c r="G244" s="653">
        <v>131109.97999999998</v>
      </c>
      <c r="H244" s="653">
        <v>1</v>
      </c>
      <c r="I244" s="653">
        <v>16388.747499999998</v>
      </c>
      <c r="J244" s="653">
        <v>8</v>
      </c>
      <c r="K244" s="653">
        <v>134653.51999999999</v>
      </c>
      <c r="L244" s="653">
        <v>1.0270272331671473</v>
      </c>
      <c r="M244" s="653">
        <v>16831.689999999999</v>
      </c>
      <c r="N244" s="653">
        <v>1</v>
      </c>
      <c r="O244" s="653">
        <v>16831.689999999999</v>
      </c>
      <c r="P244" s="666">
        <v>0.12837840414589341</v>
      </c>
      <c r="Q244" s="654">
        <v>16831.689999999999</v>
      </c>
    </row>
    <row r="245" spans="1:17" ht="14.4" customHeight="1" x14ac:dyDescent="0.3">
      <c r="A245" s="649" t="s">
        <v>7085</v>
      </c>
      <c r="B245" s="650" t="s">
        <v>6731</v>
      </c>
      <c r="C245" s="650" t="s">
        <v>6282</v>
      </c>
      <c r="D245" s="650" t="s">
        <v>7181</v>
      </c>
      <c r="E245" s="650" t="s">
        <v>7182</v>
      </c>
      <c r="F245" s="653"/>
      <c r="G245" s="653"/>
      <c r="H245" s="653"/>
      <c r="I245" s="653"/>
      <c r="J245" s="653">
        <v>1</v>
      </c>
      <c r="K245" s="653">
        <v>5200.68</v>
      </c>
      <c r="L245" s="653"/>
      <c r="M245" s="653">
        <v>5200.68</v>
      </c>
      <c r="N245" s="653">
        <v>1</v>
      </c>
      <c r="O245" s="653">
        <v>5200.68</v>
      </c>
      <c r="P245" s="666"/>
      <c r="Q245" s="654">
        <v>5200.68</v>
      </c>
    </row>
    <row r="246" spans="1:17" ht="14.4" customHeight="1" x14ac:dyDescent="0.3">
      <c r="A246" s="649" t="s">
        <v>7085</v>
      </c>
      <c r="B246" s="650" t="s">
        <v>6731</v>
      </c>
      <c r="C246" s="650" t="s">
        <v>6282</v>
      </c>
      <c r="D246" s="650" t="s">
        <v>7183</v>
      </c>
      <c r="E246" s="650" t="s">
        <v>7184</v>
      </c>
      <c r="F246" s="653">
        <v>7</v>
      </c>
      <c r="G246" s="653">
        <v>44954.26</v>
      </c>
      <c r="H246" s="653">
        <v>1</v>
      </c>
      <c r="I246" s="653">
        <v>6422.0371428571434</v>
      </c>
      <c r="J246" s="653">
        <v>1</v>
      </c>
      <c r="K246" s="653">
        <v>6587.13</v>
      </c>
      <c r="L246" s="653">
        <v>0.14652960587050037</v>
      </c>
      <c r="M246" s="653">
        <v>6587.13</v>
      </c>
      <c r="N246" s="653">
        <v>5</v>
      </c>
      <c r="O246" s="653">
        <v>32935.65</v>
      </c>
      <c r="P246" s="666">
        <v>0.73264802935250184</v>
      </c>
      <c r="Q246" s="654">
        <v>6587.13</v>
      </c>
    </row>
    <row r="247" spans="1:17" ht="14.4" customHeight="1" x14ac:dyDescent="0.3">
      <c r="A247" s="649" t="s">
        <v>7085</v>
      </c>
      <c r="B247" s="650" t="s">
        <v>6731</v>
      </c>
      <c r="C247" s="650" t="s">
        <v>6282</v>
      </c>
      <c r="D247" s="650" t="s">
        <v>7185</v>
      </c>
      <c r="E247" s="650" t="s">
        <v>7186</v>
      </c>
      <c r="F247" s="653">
        <v>1</v>
      </c>
      <c r="G247" s="653">
        <v>1841.62</v>
      </c>
      <c r="H247" s="653">
        <v>1</v>
      </c>
      <c r="I247" s="653">
        <v>1841.62</v>
      </c>
      <c r="J247" s="653">
        <v>1</v>
      </c>
      <c r="K247" s="653">
        <v>1841.62</v>
      </c>
      <c r="L247" s="653">
        <v>1</v>
      </c>
      <c r="M247" s="653">
        <v>1841.62</v>
      </c>
      <c r="N247" s="653"/>
      <c r="O247" s="653"/>
      <c r="P247" s="666"/>
      <c r="Q247" s="654"/>
    </row>
    <row r="248" spans="1:17" ht="14.4" customHeight="1" x14ac:dyDescent="0.3">
      <c r="A248" s="649" t="s">
        <v>7085</v>
      </c>
      <c r="B248" s="650" t="s">
        <v>6731</v>
      </c>
      <c r="C248" s="650" t="s">
        <v>6282</v>
      </c>
      <c r="D248" s="650" t="s">
        <v>7187</v>
      </c>
      <c r="E248" s="650" t="s">
        <v>7188</v>
      </c>
      <c r="F248" s="653">
        <v>1</v>
      </c>
      <c r="G248" s="653">
        <v>18571</v>
      </c>
      <c r="H248" s="653">
        <v>1</v>
      </c>
      <c r="I248" s="653">
        <v>18571</v>
      </c>
      <c r="J248" s="653"/>
      <c r="K248" s="653"/>
      <c r="L248" s="653"/>
      <c r="M248" s="653"/>
      <c r="N248" s="653"/>
      <c r="O248" s="653"/>
      <c r="P248" s="666"/>
      <c r="Q248" s="654"/>
    </row>
    <row r="249" spans="1:17" ht="14.4" customHeight="1" x14ac:dyDescent="0.3">
      <c r="A249" s="649" t="s">
        <v>7085</v>
      </c>
      <c r="B249" s="650" t="s">
        <v>6731</v>
      </c>
      <c r="C249" s="650" t="s">
        <v>6282</v>
      </c>
      <c r="D249" s="650" t="s">
        <v>7189</v>
      </c>
      <c r="E249" s="650" t="s">
        <v>7190</v>
      </c>
      <c r="F249" s="653"/>
      <c r="G249" s="653"/>
      <c r="H249" s="653"/>
      <c r="I249" s="653"/>
      <c r="J249" s="653"/>
      <c r="K249" s="653"/>
      <c r="L249" s="653"/>
      <c r="M249" s="653"/>
      <c r="N249" s="653">
        <v>1</v>
      </c>
      <c r="O249" s="653">
        <v>2013.14</v>
      </c>
      <c r="P249" s="666"/>
      <c r="Q249" s="654">
        <v>2013.14</v>
      </c>
    </row>
    <row r="250" spans="1:17" ht="14.4" customHeight="1" x14ac:dyDescent="0.3">
      <c r="A250" s="649" t="s">
        <v>7085</v>
      </c>
      <c r="B250" s="650" t="s">
        <v>6731</v>
      </c>
      <c r="C250" s="650" t="s">
        <v>6282</v>
      </c>
      <c r="D250" s="650" t="s">
        <v>7191</v>
      </c>
      <c r="E250" s="650" t="s">
        <v>7192</v>
      </c>
      <c r="F250" s="653">
        <v>2</v>
      </c>
      <c r="G250" s="653">
        <v>18655.2</v>
      </c>
      <c r="H250" s="653">
        <v>1</v>
      </c>
      <c r="I250" s="653">
        <v>9327.6</v>
      </c>
      <c r="J250" s="653">
        <v>2</v>
      </c>
      <c r="K250" s="653">
        <v>18655.2</v>
      </c>
      <c r="L250" s="653">
        <v>1</v>
      </c>
      <c r="M250" s="653">
        <v>9327.6</v>
      </c>
      <c r="N250" s="653">
        <v>1</v>
      </c>
      <c r="O250" s="653">
        <v>9327.6</v>
      </c>
      <c r="P250" s="666">
        <v>0.5</v>
      </c>
      <c r="Q250" s="654">
        <v>9327.6</v>
      </c>
    </row>
    <row r="251" spans="1:17" ht="14.4" customHeight="1" x14ac:dyDescent="0.3">
      <c r="A251" s="649" t="s">
        <v>7085</v>
      </c>
      <c r="B251" s="650" t="s">
        <v>6731</v>
      </c>
      <c r="C251" s="650" t="s">
        <v>6282</v>
      </c>
      <c r="D251" s="650" t="s">
        <v>7193</v>
      </c>
      <c r="E251" s="650" t="s">
        <v>7194</v>
      </c>
      <c r="F251" s="653"/>
      <c r="G251" s="653"/>
      <c r="H251" s="653"/>
      <c r="I251" s="653"/>
      <c r="J251" s="653">
        <v>1</v>
      </c>
      <c r="K251" s="653">
        <v>15954.82</v>
      </c>
      <c r="L251" s="653"/>
      <c r="M251" s="653">
        <v>15954.82</v>
      </c>
      <c r="N251" s="653">
        <v>2</v>
      </c>
      <c r="O251" s="653">
        <v>31909.64</v>
      </c>
      <c r="P251" s="666"/>
      <c r="Q251" s="654">
        <v>15954.82</v>
      </c>
    </row>
    <row r="252" spans="1:17" ht="14.4" customHeight="1" x14ac:dyDescent="0.3">
      <c r="A252" s="649" t="s">
        <v>7085</v>
      </c>
      <c r="B252" s="650" t="s">
        <v>6731</v>
      </c>
      <c r="C252" s="650" t="s">
        <v>6282</v>
      </c>
      <c r="D252" s="650" t="s">
        <v>7195</v>
      </c>
      <c r="E252" s="650" t="s">
        <v>7196</v>
      </c>
      <c r="F252" s="653">
        <v>4</v>
      </c>
      <c r="G252" s="653">
        <v>5802.8</v>
      </c>
      <c r="H252" s="653">
        <v>1</v>
      </c>
      <c r="I252" s="653">
        <v>1450.7</v>
      </c>
      <c r="J252" s="653">
        <v>2</v>
      </c>
      <c r="K252" s="653">
        <v>2901.4</v>
      </c>
      <c r="L252" s="653">
        <v>0.5</v>
      </c>
      <c r="M252" s="653">
        <v>1450.7</v>
      </c>
      <c r="N252" s="653">
        <v>1</v>
      </c>
      <c r="O252" s="653">
        <v>1450.7</v>
      </c>
      <c r="P252" s="666">
        <v>0.25</v>
      </c>
      <c r="Q252" s="654">
        <v>1450.7</v>
      </c>
    </row>
    <row r="253" spans="1:17" ht="14.4" customHeight="1" x14ac:dyDescent="0.3">
      <c r="A253" s="649" t="s">
        <v>7085</v>
      </c>
      <c r="B253" s="650" t="s">
        <v>6731</v>
      </c>
      <c r="C253" s="650" t="s">
        <v>6282</v>
      </c>
      <c r="D253" s="650" t="s">
        <v>7197</v>
      </c>
      <c r="E253" s="650" t="s">
        <v>7198</v>
      </c>
      <c r="F253" s="653">
        <v>3</v>
      </c>
      <c r="G253" s="653">
        <v>28001.52</v>
      </c>
      <c r="H253" s="653">
        <v>1</v>
      </c>
      <c r="I253" s="653">
        <v>9333.84</v>
      </c>
      <c r="J253" s="653"/>
      <c r="K253" s="653"/>
      <c r="L253" s="653"/>
      <c r="M253" s="653"/>
      <c r="N253" s="653"/>
      <c r="O253" s="653"/>
      <c r="P253" s="666"/>
      <c r="Q253" s="654"/>
    </row>
    <row r="254" spans="1:17" ht="14.4" customHeight="1" x14ac:dyDescent="0.3">
      <c r="A254" s="649" t="s">
        <v>7085</v>
      </c>
      <c r="B254" s="650" t="s">
        <v>6731</v>
      </c>
      <c r="C254" s="650" t="s">
        <v>6282</v>
      </c>
      <c r="D254" s="650" t="s">
        <v>7199</v>
      </c>
      <c r="E254" s="650" t="s">
        <v>7200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23556.23</v>
      </c>
      <c r="P254" s="666"/>
      <c r="Q254" s="654">
        <v>23556.23</v>
      </c>
    </row>
    <row r="255" spans="1:17" ht="14.4" customHeight="1" x14ac:dyDescent="0.3">
      <c r="A255" s="649" t="s">
        <v>7085</v>
      </c>
      <c r="B255" s="650" t="s">
        <v>6731</v>
      </c>
      <c r="C255" s="650" t="s">
        <v>6282</v>
      </c>
      <c r="D255" s="650" t="s">
        <v>7201</v>
      </c>
      <c r="E255" s="650" t="s">
        <v>7202</v>
      </c>
      <c r="F255" s="653"/>
      <c r="G255" s="653"/>
      <c r="H255" s="653"/>
      <c r="I255" s="653"/>
      <c r="J255" s="653"/>
      <c r="K255" s="653"/>
      <c r="L255" s="653"/>
      <c r="M255" s="653"/>
      <c r="N255" s="653">
        <v>1</v>
      </c>
      <c r="O255" s="653">
        <v>380.86</v>
      </c>
      <c r="P255" s="666"/>
      <c r="Q255" s="654">
        <v>380.86</v>
      </c>
    </row>
    <row r="256" spans="1:17" ht="14.4" customHeight="1" x14ac:dyDescent="0.3">
      <c r="A256" s="649" t="s">
        <v>7085</v>
      </c>
      <c r="B256" s="650" t="s">
        <v>6731</v>
      </c>
      <c r="C256" s="650" t="s">
        <v>6282</v>
      </c>
      <c r="D256" s="650" t="s">
        <v>7203</v>
      </c>
      <c r="E256" s="650" t="s">
        <v>7204</v>
      </c>
      <c r="F256" s="653"/>
      <c r="G256" s="653"/>
      <c r="H256" s="653"/>
      <c r="I256" s="653"/>
      <c r="J256" s="653"/>
      <c r="K256" s="653"/>
      <c r="L256" s="653"/>
      <c r="M256" s="653"/>
      <c r="N256" s="653">
        <v>4</v>
      </c>
      <c r="O256" s="653">
        <v>4340.8</v>
      </c>
      <c r="P256" s="666"/>
      <c r="Q256" s="654">
        <v>1085.2</v>
      </c>
    </row>
    <row r="257" spans="1:17" ht="14.4" customHeight="1" x14ac:dyDescent="0.3">
      <c r="A257" s="649" t="s">
        <v>7085</v>
      </c>
      <c r="B257" s="650" t="s">
        <v>6731</v>
      </c>
      <c r="C257" s="650" t="s">
        <v>6294</v>
      </c>
      <c r="D257" s="650" t="s">
        <v>7205</v>
      </c>
      <c r="E257" s="650" t="s">
        <v>7206</v>
      </c>
      <c r="F257" s="653">
        <v>1</v>
      </c>
      <c r="G257" s="653">
        <v>204</v>
      </c>
      <c r="H257" s="653">
        <v>1</v>
      </c>
      <c r="I257" s="653">
        <v>204</v>
      </c>
      <c r="J257" s="653">
        <v>3</v>
      </c>
      <c r="K257" s="653">
        <v>615</v>
      </c>
      <c r="L257" s="653">
        <v>3.0147058823529411</v>
      </c>
      <c r="M257" s="653">
        <v>205</v>
      </c>
      <c r="N257" s="653">
        <v>2</v>
      </c>
      <c r="O257" s="653">
        <v>411</v>
      </c>
      <c r="P257" s="666">
        <v>2.0147058823529411</v>
      </c>
      <c r="Q257" s="654">
        <v>205.5</v>
      </c>
    </row>
    <row r="258" spans="1:17" ht="14.4" customHeight="1" x14ac:dyDescent="0.3">
      <c r="A258" s="649" t="s">
        <v>7085</v>
      </c>
      <c r="B258" s="650" t="s">
        <v>6731</v>
      </c>
      <c r="C258" s="650" t="s">
        <v>6294</v>
      </c>
      <c r="D258" s="650" t="s">
        <v>7207</v>
      </c>
      <c r="E258" s="650" t="s">
        <v>7208</v>
      </c>
      <c r="F258" s="653">
        <v>1</v>
      </c>
      <c r="G258" s="653">
        <v>149</v>
      </c>
      <c r="H258" s="653">
        <v>1</v>
      </c>
      <c r="I258" s="653">
        <v>149</v>
      </c>
      <c r="J258" s="653">
        <v>4</v>
      </c>
      <c r="K258" s="653">
        <v>600</v>
      </c>
      <c r="L258" s="653">
        <v>4.026845637583893</v>
      </c>
      <c r="M258" s="653">
        <v>150</v>
      </c>
      <c r="N258" s="653">
        <v>4</v>
      </c>
      <c r="O258" s="653">
        <v>604</v>
      </c>
      <c r="P258" s="666">
        <v>4.0536912751677852</v>
      </c>
      <c r="Q258" s="654">
        <v>151</v>
      </c>
    </row>
    <row r="259" spans="1:17" ht="14.4" customHeight="1" x14ac:dyDescent="0.3">
      <c r="A259" s="649" t="s">
        <v>7085</v>
      </c>
      <c r="B259" s="650" t="s">
        <v>6731</v>
      </c>
      <c r="C259" s="650" t="s">
        <v>6294</v>
      </c>
      <c r="D259" s="650" t="s">
        <v>7209</v>
      </c>
      <c r="E259" s="650" t="s">
        <v>7210</v>
      </c>
      <c r="F259" s="653">
        <v>16</v>
      </c>
      <c r="G259" s="653">
        <v>2896</v>
      </c>
      <c r="H259" s="653">
        <v>1</v>
      </c>
      <c r="I259" s="653">
        <v>181</v>
      </c>
      <c r="J259" s="653">
        <v>26</v>
      </c>
      <c r="K259" s="653">
        <v>4732</v>
      </c>
      <c r="L259" s="653">
        <v>1.6339779005524862</v>
      </c>
      <c r="M259" s="653">
        <v>182</v>
      </c>
      <c r="N259" s="653">
        <v>23</v>
      </c>
      <c r="O259" s="653">
        <v>4199</v>
      </c>
      <c r="P259" s="666">
        <v>1.4499309392265194</v>
      </c>
      <c r="Q259" s="654">
        <v>182.56521739130434</v>
      </c>
    </row>
    <row r="260" spans="1:17" ht="14.4" customHeight="1" x14ac:dyDescent="0.3">
      <c r="A260" s="649" t="s">
        <v>7085</v>
      </c>
      <c r="B260" s="650" t="s">
        <v>6731</v>
      </c>
      <c r="C260" s="650" t="s">
        <v>6294</v>
      </c>
      <c r="D260" s="650" t="s">
        <v>7211</v>
      </c>
      <c r="E260" s="650" t="s">
        <v>7212</v>
      </c>
      <c r="F260" s="653">
        <v>7</v>
      </c>
      <c r="G260" s="653">
        <v>868</v>
      </c>
      <c r="H260" s="653">
        <v>1</v>
      </c>
      <c r="I260" s="653">
        <v>124</v>
      </c>
      <c r="J260" s="653">
        <v>20</v>
      </c>
      <c r="K260" s="653">
        <v>2480</v>
      </c>
      <c r="L260" s="653">
        <v>2.8571428571428572</v>
      </c>
      <c r="M260" s="653">
        <v>124</v>
      </c>
      <c r="N260" s="653">
        <v>19</v>
      </c>
      <c r="O260" s="653">
        <v>2364</v>
      </c>
      <c r="P260" s="666">
        <v>2.7235023041474653</v>
      </c>
      <c r="Q260" s="654">
        <v>124.42105263157895</v>
      </c>
    </row>
    <row r="261" spans="1:17" ht="14.4" customHeight="1" x14ac:dyDescent="0.3">
      <c r="A261" s="649" t="s">
        <v>7085</v>
      </c>
      <c r="B261" s="650" t="s">
        <v>6731</v>
      </c>
      <c r="C261" s="650" t="s">
        <v>6294</v>
      </c>
      <c r="D261" s="650" t="s">
        <v>7213</v>
      </c>
      <c r="E261" s="650" t="s">
        <v>7214</v>
      </c>
      <c r="F261" s="653">
        <v>6</v>
      </c>
      <c r="G261" s="653">
        <v>1296</v>
      </c>
      <c r="H261" s="653">
        <v>1</v>
      </c>
      <c r="I261" s="653">
        <v>216</v>
      </c>
      <c r="J261" s="653">
        <v>14</v>
      </c>
      <c r="K261" s="653">
        <v>3038</v>
      </c>
      <c r="L261" s="653">
        <v>2.3441358024691357</v>
      </c>
      <c r="M261" s="653">
        <v>217</v>
      </c>
      <c r="N261" s="653">
        <v>2</v>
      </c>
      <c r="O261" s="653">
        <v>435</v>
      </c>
      <c r="P261" s="666">
        <v>0.33564814814814814</v>
      </c>
      <c r="Q261" s="654">
        <v>217.5</v>
      </c>
    </row>
    <row r="262" spans="1:17" ht="14.4" customHeight="1" x14ac:dyDescent="0.3">
      <c r="A262" s="649" t="s">
        <v>7085</v>
      </c>
      <c r="B262" s="650" t="s">
        <v>6731</v>
      </c>
      <c r="C262" s="650" t="s">
        <v>6294</v>
      </c>
      <c r="D262" s="650" t="s">
        <v>7215</v>
      </c>
      <c r="E262" s="650" t="s">
        <v>7216</v>
      </c>
      <c r="F262" s="653">
        <v>2</v>
      </c>
      <c r="G262" s="653">
        <v>432</v>
      </c>
      <c r="H262" s="653">
        <v>1</v>
      </c>
      <c r="I262" s="653">
        <v>216</v>
      </c>
      <c r="J262" s="653">
        <v>2</v>
      </c>
      <c r="K262" s="653">
        <v>434</v>
      </c>
      <c r="L262" s="653">
        <v>1.0046296296296295</v>
      </c>
      <c r="M262" s="653">
        <v>217</v>
      </c>
      <c r="N262" s="653">
        <v>1</v>
      </c>
      <c r="O262" s="653">
        <v>217</v>
      </c>
      <c r="P262" s="666">
        <v>0.50231481481481477</v>
      </c>
      <c r="Q262" s="654">
        <v>217</v>
      </c>
    </row>
    <row r="263" spans="1:17" ht="14.4" customHeight="1" x14ac:dyDescent="0.3">
      <c r="A263" s="649" t="s">
        <v>7085</v>
      </c>
      <c r="B263" s="650" t="s">
        <v>6731</v>
      </c>
      <c r="C263" s="650" t="s">
        <v>6294</v>
      </c>
      <c r="D263" s="650" t="s">
        <v>7217</v>
      </c>
      <c r="E263" s="650" t="s">
        <v>7218</v>
      </c>
      <c r="F263" s="653">
        <v>35</v>
      </c>
      <c r="G263" s="653">
        <v>7630</v>
      </c>
      <c r="H263" s="653">
        <v>1</v>
      </c>
      <c r="I263" s="653">
        <v>218</v>
      </c>
      <c r="J263" s="653">
        <v>49</v>
      </c>
      <c r="K263" s="653">
        <v>10731</v>
      </c>
      <c r="L263" s="653">
        <v>1.4064220183486238</v>
      </c>
      <c r="M263" s="653">
        <v>219</v>
      </c>
      <c r="N263" s="653">
        <v>44</v>
      </c>
      <c r="O263" s="653">
        <v>9664</v>
      </c>
      <c r="P263" s="666">
        <v>1.2665792922673658</v>
      </c>
      <c r="Q263" s="654">
        <v>219.63636363636363</v>
      </c>
    </row>
    <row r="264" spans="1:17" ht="14.4" customHeight="1" x14ac:dyDescent="0.3">
      <c r="A264" s="649" t="s">
        <v>7085</v>
      </c>
      <c r="B264" s="650" t="s">
        <v>6731</v>
      </c>
      <c r="C264" s="650" t="s">
        <v>6294</v>
      </c>
      <c r="D264" s="650" t="s">
        <v>7219</v>
      </c>
      <c r="E264" s="650" t="s">
        <v>7220</v>
      </c>
      <c r="F264" s="653">
        <v>2</v>
      </c>
      <c r="G264" s="653">
        <v>1216</v>
      </c>
      <c r="H264" s="653">
        <v>1</v>
      </c>
      <c r="I264" s="653">
        <v>608</v>
      </c>
      <c r="J264" s="653">
        <v>9</v>
      </c>
      <c r="K264" s="653">
        <v>5481</v>
      </c>
      <c r="L264" s="653">
        <v>4.5074013157894735</v>
      </c>
      <c r="M264" s="653">
        <v>609</v>
      </c>
      <c r="N264" s="653">
        <v>11</v>
      </c>
      <c r="O264" s="653">
        <v>6714</v>
      </c>
      <c r="P264" s="666">
        <v>5.5213815789473681</v>
      </c>
      <c r="Q264" s="654">
        <v>610.36363636363637</v>
      </c>
    </row>
    <row r="265" spans="1:17" ht="14.4" customHeight="1" x14ac:dyDescent="0.3">
      <c r="A265" s="649" t="s">
        <v>7085</v>
      </c>
      <c r="B265" s="650" t="s">
        <v>6731</v>
      </c>
      <c r="C265" s="650" t="s">
        <v>6294</v>
      </c>
      <c r="D265" s="650" t="s">
        <v>7221</v>
      </c>
      <c r="E265" s="650" t="s">
        <v>7222</v>
      </c>
      <c r="F265" s="653"/>
      <c r="G265" s="653"/>
      <c r="H265" s="653"/>
      <c r="I265" s="653"/>
      <c r="J265" s="653">
        <v>1</v>
      </c>
      <c r="K265" s="653">
        <v>449</v>
      </c>
      <c r="L265" s="653"/>
      <c r="M265" s="653">
        <v>449</v>
      </c>
      <c r="N265" s="653"/>
      <c r="O265" s="653"/>
      <c r="P265" s="666"/>
      <c r="Q265" s="654"/>
    </row>
    <row r="266" spans="1:17" ht="14.4" customHeight="1" x14ac:dyDescent="0.3">
      <c r="A266" s="649" t="s">
        <v>7085</v>
      </c>
      <c r="B266" s="650" t="s">
        <v>6731</v>
      </c>
      <c r="C266" s="650" t="s">
        <v>6294</v>
      </c>
      <c r="D266" s="650" t="s">
        <v>7223</v>
      </c>
      <c r="E266" s="650" t="s">
        <v>7224</v>
      </c>
      <c r="F266" s="653">
        <v>1</v>
      </c>
      <c r="G266" s="653">
        <v>256</v>
      </c>
      <c r="H266" s="653">
        <v>1</v>
      </c>
      <c r="I266" s="653">
        <v>256</v>
      </c>
      <c r="J266" s="653">
        <v>1</v>
      </c>
      <c r="K266" s="653">
        <v>257</v>
      </c>
      <c r="L266" s="653">
        <v>1.00390625</v>
      </c>
      <c r="M266" s="653">
        <v>257</v>
      </c>
      <c r="N266" s="653"/>
      <c r="O266" s="653"/>
      <c r="P266" s="666"/>
      <c r="Q266" s="654"/>
    </row>
    <row r="267" spans="1:17" ht="14.4" customHeight="1" x14ac:dyDescent="0.3">
      <c r="A267" s="649" t="s">
        <v>7085</v>
      </c>
      <c r="B267" s="650" t="s">
        <v>6731</v>
      </c>
      <c r="C267" s="650" t="s">
        <v>6294</v>
      </c>
      <c r="D267" s="650" t="s">
        <v>6741</v>
      </c>
      <c r="E267" s="650" t="s">
        <v>6742</v>
      </c>
      <c r="F267" s="653">
        <v>33</v>
      </c>
      <c r="G267" s="653">
        <v>10725</v>
      </c>
      <c r="H267" s="653">
        <v>1</v>
      </c>
      <c r="I267" s="653">
        <v>325</v>
      </c>
      <c r="J267" s="653">
        <v>46</v>
      </c>
      <c r="K267" s="653">
        <v>14996</v>
      </c>
      <c r="L267" s="653">
        <v>1.3982284382284382</v>
      </c>
      <c r="M267" s="653">
        <v>326</v>
      </c>
      <c r="N267" s="653">
        <v>56</v>
      </c>
      <c r="O267" s="653">
        <v>18331</v>
      </c>
      <c r="P267" s="666">
        <v>1.7091841491841493</v>
      </c>
      <c r="Q267" s="654">
        <v>327.33928571428572</v>
      </c>
    </row>
    <row r="268" spans="1:17" ht="14.4" customHeight="1" x14ac:dyDescent="0.3">
      <c r="A268" s="649" t="s">
        <v>7085</v>
      </c>
      <c r="B268" s="650" t="s">
        <v>6731</v>
      </c>
      <c r="C268" s="650" t="s">
        <v>6294</v>
      </c>
      <c r="D268" s="650" t="s">
        <v>7225</v>
      </c>
      <c r="E268" s="650" t="s">
        <v>7226</v>
      </c>
      <c r="F268" s="653">
        <v>9</v>
      </c>
      <c r="G268" s="653">
        <v>37098</v>
      </c>
      <c r="H268" s="653">
        <v>1</v>
      </c>
      <c r="I268" s="653">
        <v>4122</v>
      </c>
      <c r="J268" s="653">
        <v>9</v>
      </c>
      <c r="K268" s="653">
        <v>37143</v>
      </c>
      <c r="L268" s="653">
        <v>1.0012130033964095</v>
      </c>
      <c r="M268" s="653">
        <v>4127</v>
      </c>
      <c r="N268" s="653">
        <v>6</v>
      </c>
      <c r="O268" s="653">
        <v>24786</v>
      </c>
      <c r="P268" s="666">
        <v>0.66812227074235808</v>
      </c>
      <c r="Q268" s="654">
        <v>4131</v>
      </c>
    </row>
    <row r="269" spans="1:17" ht="14.4" customHeight="1" x14ac:dyDescent="0.3">
      <c r="A269" s="649" t="s">
        <v>7085</v>
      </c>
      <c r="B269" s="650" t="s">
        <v>6731</v>
      </c>
      <c r="C269" s="650" t="s">
        <v>6294</v>
      </c>
      <c r="D269" s="650" t="s">
        <v>7227</v>
      </c>
      <c r="E269" s="650" t="s">
        <v>7228</v>
      </c>
      <c r="F269" s="653"/>
      <c r="G269" s="653"/>
      <c r="H269" s="653"/>
      <c r="I269" s="653"/>
      <c r="J269" s="653">
        <v>12</v>
      </c>
      <c r="K269" s="653">
        <v>75000</v>
      </c>
      <c r="L269" s="653"/>
      <c r="M269" s="653">
        <v>6250</v>
      </c>
      <c r="N269" s="653">
        <v>17</v>
      </c>
      <c r="O269" s="653">
        <v>106310</v>
      </c>
      <c r="P269" s="666"/>
      <c r="Q269" s="654">
        <v>6253.5294117647063</v>
      </c>
    </row>
    <row r="270" spans="1:17" ht="14.4" customHeight="1" x14ac:dyDescent="0.3">
      <c r="A270" s="649" t="s">
        <v>7085</v>
      </c>
      <c r="B270" s="650" t="s">
        <v>6731</v>
      </c>
      <c r="C270" s="650" t="s">
        <v>6294</v>
      </c>
      <c r="D270" s="650" t="s">
        <v>7229</v>
      </c>
      <c r="E270" s="650" t="s">
        <v>7230</v>
      </c>
      <c r="F270" s="653">
        <v>5</v>
      </c>
      <c r="G270" s="653">
        <v>7550</v>
      </c>
      <c r="H270" s="653">
        <v>1</v>
      </c>
      <c r="I270" s="653">
        <v>1510</v>
      </c>
      <c r="J270" s="653">
        <v>1</v>
      </c>
      <c r="K270" s="653">
        <v>1515</v>
      </c>
      <c r="L270" s="653">
        <v>0.20066225165562915</v>
      </c>
      <c r="M270" s="653">
        <v>1515</v>
      </c>
      <c r="N270" s="653">
        <v>5</v>
      </c>
      <c r="O270" s="653">
        <v>7599</v>
      </c>
      <c r="P270" s="666">
        <v>1.0064900662251655</v>
      </c>
      <c r="Q270" s="654">
        <v>1519.8</v>
      </c>
    </row>
    <row r="271" spans="1:17" ht="14.4" customHeight="1" x14ac:dyDescent="0.3">
      <c r="A271" s="649" t="s">
        <v>7085</v>
      </c>
      <c r="B271" s="650" t="s">
        <v>6731</v>
      </c>
      <c r="C271" s="650" t="s">
        <v>6294</v>
      </c>
      <c r="D271" s="650" t="s">
        <v>7231</v>
      </c>
      <c r="E271" s="650" t="s">
        <v>7232</v>
      </c>
      <c r="F271" s="653">
        <v>18</v>
      </c>
      <c r="G271" s="653">
        <v>68598</v>
      </c>
      <c r="H271" s="653">
        <v>1</v>
      </c>
      <c r="I271" s="653">
        <v>3811</v>
      </c>
      <c r="J271" s="653">
        <v>20</v>
      </c>
      <c r="K271" s="653">
        <v>76300</v>
      </c>
      <c r="L271" s="653">
        <v>1.1122773258695589</v>
      </c>
      <c r="M271" s="653">
        <v>3815</v>
      </c>
      <c r="N271" s="653">
        <v>12</v>
      </c>
      <c r="O271" s="653">
        <v>45816</v>
      </c>
      <c r="P271" s="666">
        <v>0.66789119216303683</v>
      </c>
      <c r="Q271" s="654">
        <v>3818</v>
      </c>
    </row>
    <row r="272" spans="1:17" ht="14.4" customHeight="1" x14ac:dyDescent="0.3">
      <c r="A272" s="649" t="s">
        <v>7085</v>
      </c>
      <c r="B272" s="650" t="s">
        <v>6731</v>
      </c>
      <c r="C272" s="650" t="s">
        <v>6294</v>
      </c>
      <c r="D272" s="650" t="s">
        <v>7233</v>
      </c>
      <c r="E272" s="650" t="s">
        <v>7234</v>
      </c>
      <c r="F272" s="653">
        <v>6</v>
      </c>
      <c r="G272" s="653">
        <v>30870</v>
      </c>
      <c r="H272" s="653">
        <v>1</v>
      </c>
      <c r="I272" s="653">
        <v>5145</v>
      </c>
      <c r="J272" s="653">
        <v>1</v>
      </c>
      <c r="K272" s="653">
        <v>5150</v>
      </c>
      <c r="L272" s="653">
        <v>0.16682863621639132</v>
      </c>
      <c r="M272" s="653">
        <v>5150</v>
      </c>
      <c r="N272" s="653">
        <v>3</v>
      </c>
      <c r="O272" s="653">
        <v>15450</v>
      </c>
      <c r="P272" s="666">
        <v>0.50048590864917397</v>
      </c>
      <c r="Q272" s="654">
        <v>5150</v>
      </c>
    </row>
    <row r="273" spans="1:17" ht="14.4" customHeight="1" x14ac:dyDescent="0.3">
      <c r="A273" s="649" t="s">
        <v>7085</v>
      </c>
      <c r="B273" s="650" t="s">
        <v>6731</v>
      </c>
      <c r="C273" s="650" t="s">
        <v>6294</v>
      </c>
      <c r="D273" s="650" t="s">
        <v>7235</v>
      </c>
      <c r="E273" s="650" t="s">
        <v>7236</v>
      </c>
      <c r="F273" s="653"/>
      <c r="G273" s="653"/>
      <c r="H273" s="653"/>
      <c r="I273" s="653"/>
      <c r="J273" s="653">
        <v>9</v>
      </c>
      <c r="K273" s="653">
        <v>14913</v>
      </c>
      <c r="L273" s="653"/>
      <c r="M273" s="653">
        <v>1657</v>
      </c>
      <c r="N273" s="653">
        <v>15</v>
      </c>
      <c r="O273" s="653">
        <v>24879</v>
      </c>
      <c r="P273" s="666"/>
      <c r="Q273" s="654">
        <v>1658.6</v>
      </c>
    </row>
    <row r="274" spans="1:17" ht="14.4" customHeight="1" x14ac:dyDescent="0.3">
      <c r="A274" s="649" t="s">
        <v>7085</v>
      </c>
      <c r="B274" s="650" t="s">
        <v>6731</v>
      </c>
      <c r="C274" s="650" t="s">
        <v>6294</v>
      </c>
      <c r="D274" s="650" t="s">
        <v>7237</v>
      </c>
      <c r="E274" s="650" t="s">
        <v>7238</v>
      </c>
      <c r="F274" s="653">
        <v>34</v>
      </c>
      <c r="G274" s="653">
        <v>43384</v>
      </c>
      <c r="H274" s="653">
        <v>1</v>
      </c>
      <c r="I274" s="653">
        <v>1276</v>
      </c>
      <c r="J274" s="653">
        <v>44</v>
      </c>
      <c r="K274" s="653">
        <v>56188</v>
      </c>
      <c r="L274" s="653">
        <v>1.2951318458417851</v>
      </c>
      <c r="M274" s="653">
        <v>1277</v>
      </c>
      <c r="N274" s="653">
        <v>45</v>
      </c>
      <c r="O274" s="653">
        <v>57510</v>
      </c>
      <c r="P274" s="666">
        <v>1.3256039092753089</v>
      </c>
      <c r="Q274" s="654">
        <v>1278</v>
      </c>
    </row>
    <row r="275" spans="1:17" ht="14.4" customHeight="1" x14ac:dyDescent="0.3">
      <c r="A275" s="649" t="s">
        <v>7085</v>
      </c>
      <c r="B275" s="650" t="s">
        <v>6731</v>
      </c>
      <c r="C275" s="650" t="s">
        <v>6294</v>
      </c>
      <c r="D275" s="650" t="s">
        <v>7239</v>
      </c>
      <c r="E275" s="650" t="s">
        <v>7240</v>
      </c>
      <c r="F275" s="653">
        <v>34</v>
      </c>
      <c r="G275" s="653">
        <v>39542</v>
      </c>
      <c r="H275" s="653">
        <v>1</v>
      </c>
      <c r="I275" s="653">
        <v>1163</v>
      </c>
      <c r="J275" s="653">
        <v>43</v>
      </c>
      <c r="K275" s="653">
        <v>50052</v>
      </c>
      <c r="L275" s="653">
        <v>1.2657933336705276</v>
      </c>
      <c r="M275" s="653">
        <v>1164</v>
      </c>
      <c r="N275" s="653">
        <v>42</v>
      </c>
      <c r="O275" s="653">
        <v>48916</v>
      </c>
      <c r="P275" s="666">
        <v>1.2370643872338274</v>
      </c>
      <c r="Q275" s="654">
        <v>1164.6666666666667</v>
      </c>
    </row>
    <row r="276" spans="1:17" ht="14.4" customHeight="1" x14ac:dyDescent="0.3">
      <c r="A276" s="649" t="s">
        <v>7085</v>
      </c>
      <c r="B276" s="650" t="s">
        <v>6731</v>
      </c>
      <c r="C276" s="650" t="s">
        <v>6294</v>
      </c>
      <c r="D276" s="650" t="s">
        <v>7241</v>
      </c>
      <c r="E276" s="650" t="s">
        <v>7242</v>
      </c>
      <c r="F276" s="653">
        <v>18</v>
      </c>
      <c r="G276" s="653">
        <v>91170</v>
      </c>
      <c r="H276" s="653">
        <v>1</v>
      </c>
      <c r="I276" s="653">
        <v>5065</v>
      </c>
      <c r="J276" s="653">
        <v>7</v>
      </c>
      <c r="K276" s="653">
        <v>35476</v>
      </c>
      <c r="L276" s="653">
        <v>0.38911922781616759</v>
      </c>
      <c r="M276" s="653">
        <v>5068</v>
      </c>
      <c r="N276" s="653">
        <v>34</v>
      </c>
      <c r="O276" s="653">
        <v>172444</v>
      </c>
      <c r="P276" s="666">
        <v>1.8914555226499945</v>
      </c>
      <c r="Q276" s="654">
        <v>5071.8823529411766</v>
      </c>
    </row>
    <row r="277" spans="1:17" ht="14.4" customHeight="1" x14ac:dyDescent="0.3">
      <c r="A277" s="649" t="s">
        <v>7085</v>
      </c>
      <c r="B277" s="650" t="s">
        <v>6731</v>
      </c>
      <c r="C277" s="650" t="s">
        <v>6294</v>
      </c>
      <c r="D277" s="650" t="s">
        <v>7243</v>
      </c>
      <c r="E277" s="650" t="s">
        <v>7244</v>
      </c>
      <c r="F277" s="653"/>
      <c r="G277" s="653"/>
      <c r="H277" s="653"/>
      <c r="I277" s="653"/>
      <c r="J277" s="653">
        <v>1</v>
      </c>
      <c r="K277" s="653">
        <v>7673</v>
      </c>
      <c r="L277" s="653"/>
      <c r="M277" s="653">
        <v>7673</v>
      </c>
      <c r="N277" s="653"/>
      <c r="O277" s="653"/>
      <c r="P277" s="666"/>
      <c r="Q277" s="654"/>
    </row>
    <row r="278" spans="1:17" ht="14.4" customHeight="1" x14ac:dyDescent="0.3">
      <c r="A278" s="649" t="s">
        <v>7085</v>
      </c>
      <c r="B278" s="650" t="s">
        <v>6731</v>
      </c>
      <c r="C278" s="650" t="s">
        <v>6294</v>
      </c>
      <c r="D278" s="650" t="s">
        <v>7245</v>
      </c>
      <c r="E278" s="650" t="s">
        <v>7246</v>
      </c>
      <c r="F278" s="653"/>
      <c r="G278" s="653"/>
      <c r="H278" s="653"/>
      <c r="I278" s="653"/>
      <c r="J278" s="653">
        <v>1</v>
      </c>
      <c r="K278" s="653">
        <v>742</v>
      </c>
      <c r="L278" s="653"/>
      <c r="M278" s="653">
        <v>742</v>
      </c>
      <c r="N278" s="653"/>
      <c r="O278" s="653"/>
      <c r="P278" s="666"/>
      <c r="Q278" s="654"/>
    </row>
    <row r="279" spans="1:17" ht="14.4" customHeight="1" x14ac:dyDescent="0.3">
      <c r="A279" s="649" t="s">
        <v>7085</v>
      </c>
      <c r="B279" s="650" t="s">
        <v>6731</v>
      </c>
      <c r="C279" s="650" t="s">
        <v>6294</v>
      </c>
      <c r="D279" s="650" t="s">
        <v>7247</v>
      </c>
      <c r="E279" s="650" t="s">
        <v>7248</v>
      </c>
      <c r="F279" s="653">
        <v>280</v>
      </c>
      <c r="G279" s="653">
        <v>48160</v>
      </c>
      <c r="H279" s="653">
        <v>1</v>
      </c>
      <c r="I279" s="653">
        <v>172</v>
      </c>
      <c r="J279" s="653">
        <v>274</v>
      </c>
      <c r="K279" s="653">
        <v>47402</v>
      </c>
      <c r="L279" s="653">
        <v>0.98426079734219274</v>
      </c>
      <c r="M279" s="653">
        <v>173</v>
      </c>
      <c r="N279" s="653">
        <v>327</v>
      </c>
      <c r="O279" s="653">
        <v>56724</v>
      </c>
      <c r="P279" s="666">
        <v>1.1778239202657808</v>
      </c>
      <c r="Q279" s="654">
        <v>173.46788990825689</v>
      </c>
    </row>
    <row r="280" spans="1:17" ht="14.4" customHeight="1" x14ac:dyDescent="0.3">
      <c r="A280" s="649" t="s">
        <v>7085</v>
      </c>
      <c r="B280" s="650" t="s">
        <v>6731</v>
      </c>
      <c r="C280" s="650" t="s">
        <v>6294</v>
      </c>
      <c r="D280" s="650" t="s">
        <v>7249</v>
      </c>
      <c r="E280" s="650" t="s">
        <v>7250</v>
      </c>
      <c r="F280" s="653">
        <v>49</v>
      </c>
      <c r="G280" s="653">
        <v>97706</v>
      </c>
      <c r="H280" s="653">
        <v>1</v>
      </c>
      <c r="I280" s="653">
        <v>1994</v>
      </c>
      <c r="J280" s="653">
        <v>68</v>
      </c>
      <c r="K280" s="653">
        <v>135728</v>
      </c>
      <c r="L280" s="653">
        <v>1.3891470329355413</v>
      </c>
      <c r="M280" s="653">
        <v>1996</v>
      </c>
      <c r="N280" s="653">
        <v>65</v>
      </c>
      <c r="O280" s="653">
        <v>129836</v>
      </c>
      <c r="P280" s="666">
        <v>1.3288436738787792</v>
      </c>
      <c r="Q280" s="654">
        <v>1997.4769230769232</v>
      </c>
    </row>
    <row r="281" spans="1:17" ht="14.4" customHeight="1" x14ac:dyDescent="0.3">
      <c r="A281" s="649" t="s">
        <v>7085</v>
      </c>
      <c r="B281" s="650" t="s">
        <v>6731</v>
      </c>
      <c r="C281" s="650" t="s">
        <v>6294</v>
      </c>
      <c r="D281" s="650" t="s">
        <v>7251</v>
      </c>
      <c r="E281" s="650" t="s">
        <v>7252</v>
      </c>
      <c r="F281" s="653">
        <v>8</v>
      </c>
      <c r="G281" s="653">
        <v>21528</v>
      </c>
      <c r="H281" s="653">
        <v>1</v>
      </c>
      <c r="I281" s="653">
        <v>2691</v>
      </c>
      <c r="J281" s="653">
        <v>5</v>
      </c>
      <c r="K281" s="653">
        <v>13460</v>
      </c>
      <c r="L281" s="653">
        <v>0.62523225566703833</v>
      </c>
      <c r="M281" s="653">
        <v>2692</v>
      </c>
      <c r="N281" s="653">
        <v>18</v>
      </c>
      <c r="O281" s="653">
        <v>48492</v>
      </c>
      <c r="P281" s="666">
        <v>2.2525083612040135</v>
      </c>
      <c r="Q281" s="654">
        <v>2694</v>
      </c>
    </row>
    <row r="282" spans="1:17" ht="14.4" customHeight="1" x14ac:dyDescent="0.3">
      <c r="A282" s="649" t="s">
        <v>7085</v>
      </c>
      <c r="B282" s="650" t="s">
        <v>6731</v>
      </c>
      <c r="C282" s="650" t="s">
        <v>6294</v>
      </c>
      <c r="D282" s="650" t="s">
        <v>7253</v>
      </c>
      <c r="E282" s="650" t="s">
        <v>7254</v>
      </c>
      <c r="F282" s="653">
        <v>1</v>
      </c>
      <c r="G282" s="653">
        <v>5177</v>
      </c>
      <c r="H282" s="653">
        <v>1</v>
      </c>
      <c r="I282" s="653">
        <v>5177</v>
      </c>
      <c r="J282" s="653">
        <v>2</v>
      </c>
      <c r="K282" s="653">
        <v>10360</v>
      </c>
      <c r="L282" s="653">
        <v>2.0011589723778251</v>
      </c>
      <c r="M282" s="653">
        <v>5180</v>
      </c>
      <c r="N282" s="653">
        <v>2</v>
      </c>
      <c r="O282" s="653">
        <v>10366</v>
      </c>
      <c r="P282" s="666">
        <v>2.0023179447556498</v>
      </c>
      <c r="Q282" s="654">
        <v>5183</v>
      </c>
    </row>
    <row r="283" spans="1:17" ht="14.4" customHeight="1" x14ac:dyDescent="0.3">
      <c r="A283" s="649" t="s">
        <v>7085</v>
      </c>
      <c r="B283" s="650" t="s">
        <v>6731</v>
      </c>
      <c r="C283" s="650" t="s">
        <v>6294</v>
      </c>
      <c r="D283" s="650" t="s">
        <v>7255</v>
      </c>
      <c r="E283" s="650" t="s">
        <v>7256</v>
      </c>
      <c r="F283" s="653">
        <v>2</v>
      </c>
      <c r="G283" s="653">
        <v>1314</v>
      </c>
      <c r="H283" s="653">
        <v>1</v>
      </c>
      <c r="I283" s="653">
        <v>657</v>
      </c>
      <c r="J283" s="653">
        <v>4</v>
      </c>
      <c r="K283" s="653">
        <v>2632</v>
      </c>
      <c r="L283" s="653">
        <v>2.0030441400304415</v>
      </c>
      <c r="M283" s="653">
        <v>658</v>
      </c>
      <c r="N283" s="653">
        <v>7</v>
      </c>
      <c r="O283" s="653">
        <v>4618</v>
      </c>
      <c r="P283" s="666">
        <v>3.5144596651445967</v>
      </c>
      <c r="Q283" s="654">
        <v>659.71428571428567</v>
      </c>
    </row>
    <row r="284" spans="1:17" ht="14.4" customHeight="1" x14ac:dyDescent="0.3">
      <c r="A284" s="649" t="s">
        <v>7085</v>
      </c>
      <c r="B284" s="650" t="s">
        <v>6731</v>
      </c>
      <c r="C284" s="650" t="s">
        <v>6294</v>
      </c>
      <c r="D284" s="650" t="s">
        <v>7257</v>
      </c>
      <c r="E284" s="650" t="s">
        <v>7258</v>
      </c>
      <c r="F284" s="653">
        <v>1</v>
      </c>
      <c r="G284" s="653">
        <v>149</v>
      </c>
      <c r="H284" s="653">
        <v>1</v>
      </c>
      <c r="I284" s="653">
        <v>149</v>
      </c>
      <c r="J284" s="653"/>
      <c r="K284" s="653"/>
      <c r="L284" s="653"/>
      <c r="M284" s="653"/>
      <c r="N284" s="653">
        <v>1</v>
      </c>
      <c r="O284" s="653">
        <v>150</v>
      </c>
      <c r="P284" s="666">
        <v>1.0067114093959733</v>
      </c>
      <c r="Q284" s="654">
        <v>150</v>
      </c>
    </row>
    <row r="285" spans="1:17" ht="14.4" customHeight="1" x14ac:dyDescent="0.3">
      <c r="A285" s="649" t="s">
        <v>7085</v>
      </c>
      <c r="B285" s="650" t="s">
        <v>6731</v>
      </c>
      <c r="C285" s="650" t="s">
        <v>6294</v>
      </c>
      <c r="D285" s="650" t="s">
        <v>7259</v>
      </c>
      <c r="E285" s="650" t="s">
        <v>7260</v>
      </c>
      <c r="F285" s="653">
        <v>5</v>
      </c>
      <c r="G285" s="653">
        <v>960</v>
      </c>
      <c r="H285" s="653">
        <v>1</v>
      </c>
      <c r="I285" s="653">
        <v>192</v>
      </c>
      <c r="J285" s="653">
        <v>7</v>
      </c>
      <c r="K285" s="653">
        <v>1351</v>
      </c>
      <c r="L285" s="653">
        <v>1.4072916666666666</v>
      </c>
      <c r="M285" s="653">
        <v>193</v>
      </c>
      <c r="N285" s="653">
        <v>5</v>
      </c>
      <c r="O285" s="653">
        <v>966</v>
      </c>
      <c r="P285" s="666">
        <v>1.0062500000000001</v>
      </c>
      <c r="Q285" s="654">
        <v>193.2</v>
      </c>
    </row>
    <row r="286" spans="1:17" ht="14.4" customHeight="1" x14ac:dyDescent="0.3">
      <c r="A286" s="649" t="s">
        <v>7085</v>
      </c>
      <c r="B286" s="650" t="s">
        <v>6731</v>
      </c>
      <c r="C286" s="650" t="s">
        <v>6294</v>
      </c>
      <c r="D286" s="650" t="s">
        <v>6749</v>
      </c>
      <c r="E286" s="650" t="s">
        <v>6750</v>
      </c>
      <c r="F286" s="653"/>
      <c r="G286" s="653"/>
      <c r="H286" s="653"/>
      <c r="I286" s="653"/>
      <c r="J286" s="653">
        <v>2</v>
      </c>
      <c r="K286" s="653">
        <v>396</v>
      </c>
      <c r="L286" s="653"/>
      <c r="M286" s="653">
        <v>198</v>
      </c>
      <c r="N286" s="653">
        <v>13</v>
      </c>
      <c r="O286" s="653">
        <v>2580</v>
      </c>
      <c r="P286" s="666"/>
      <c r="Q286" s="654">
        <v>198.46153846153845</v>
      </c>
    </row>
    <row r="287" spans="1:17" ht="14.4" customHeight="1" x14ac:dyDescent="0.3">
      <c r="A287" s="649" t="s">
        <v>7085</v>
      </c>
      <c r="B287" s="650" t="s">
        <v>6731</v>
      </c>
      <c r="C287" s="650" t="s">
        <v>6294</v>
      </c>
      <c r="D287" s="650" t="s">
        <v>7261</v>
      </c>
      <c r="E287" s="650" t="s">
        <v>7262</v>
      </c>
      <c r="F287" s="653">
        <v>12</v>
      </c>
      <c r="G287" s="653">
        <v>4968</v>
      </c>
      <c r="H287" s="653">
        <v>1</v>
      </c>
      <c r="I287" s="653">
        <v>414</v>
      </c>
      <c r="J287" s="653">
        <v>13</v>
      </c>
      <c r="K287" s="653">
        <v>5395</v>
      </c>
      <c r="L287" s="653">
        <v>1.085950080515298</v>
      </c>
      <c r="M287" s="653">
        <v>415</v>
      </c>
      <c r="N287" s="653">
        <v>19</v>
      </c>
      <c r="O287" s="653">
        <v>7909</v>
      </c>
      <c r="P287" s="666">
        <v>1.5919887278582932</v>
      </c>
      <c r="Q287" s="654">
        <v>416.26315789473682</v>
      </c>
    </row>
    <row r="288" spans="1:17" ht="14.4" customHeight="1" x14ac:dyDescent="0.3">
      <c r="A288" s="649" t="s">
        <v>7085</v>
      </c>
      <c r="B288" s="650" t="s">
        <v>6731</v>
      </c>
      <c r="C288" s="650" t="s">
        <v>6294</v>
      </c>
      <c r="D288" s="650" t="s">
        <v>7263</v>
      </c>
      <c r="E288" s="650" t="s">
        <v>7264</v>
      </c>
      <c r="F288" s="653">
        <v>2</v>
      </c>
      <c r="G288" s="653">
        <v>314</v>
      </c>
      <c r="H288" s="653">
        <v>1</v>
      </c>
      <c r="I288" s="653">
        <v>157</v>
      </c>
      <c r="J288" s="653">
        <v>5</v>
      </c>
      <c r="K288" s="653">
        <v>790</v>
      </c>
      <c r="L288" s="653">
        <v>2.515923566878981</v>
      </c>
      <c r="M288" s="653">
        <v>158</v>
      </c>
      <c r="N288" s="653">
        <v>1</v>
      </c>
      <c r="O288" s="653">
        <v>159</v>
      </c>
      <c r="P288" s="666">
        <v>0.50636942675159236</v>
      </c>
      <c r="Q288" s="654">
        <v>159</v>
      </c>
    </row>
    <row r="289" spans="1:17" ht="14.4" customHeight="1" x14ac:dyDescent="0.3">
      <c r="A289" s="649" t="s">
        <v>7085</v>
      </c>
      <c r="B289" s="650" t="s">
        <v>6731</v>
      </c>
      <c r="C289" s="650" t="s">
        <v>6294</v>
      </c>
      <c r="D289" s="650" t="s">
        <v>7265</v>
      </c>
      <c r="E289" s="650" t="s">
        <v>7266</v>
      </c>
      <c r="F289" s="653">
        <v>2</v>
      </c>
      <c r="G289" s="653">
        <v>622</v>
      </c>
      <c r="H289" s="653">
        <v>1</v>
      </c>
      <c r="I289" s="653">
        <v>311</v>
      </c>
      <c r="J289" s="653">
        <v>4</v>
      </c>
      <c r="K289" s="653">
        <v>1248</v>
      </c>
      <c r="L289" s="653">
        <v>2.0064308681672025</v>
      </c>
      <c r="M289" s="653">
        <v>312</v>
      </c>
      <c r="N289" s="653">
        <v>3</v>
      </c>
      <c r="O289" s="653">
        <v>936</v>
      </c>
      <c r="P289" s="666">
        <v>1.504823151125402</v>
      </c>
      <c r="Q289" s="654">
        <v>312</v>
      </c>
    </row>
    <row r="290" spans="1:17" ht="14.4" customHeight="1" x14ac:dyDescent="0.3">
      <c r="A290" s="649" t="s">
        <v>7085</v>
      </c>
      <c r="B290" s="650" t="s">
        <v>6731</v>
      </c>
      <c r="C290" s="650" t="s">
        <v>6294</v>
      </c>
      <c r="D290" s="650" t="s">
        <v>7267</v>
      </c>
      <c r="E290" s="650" t="s">
        <v>7268</v>
      </c>
      <c r="F290" s="653">
        <v>3</v>
      </c>
      <c r="G290" s="653">
        <v>1272</v>
      </c>
      <c r="H290" s="653">
        <v>1</v>
      </c>
      <c r="I290" s="653">
        <v>424</v>
      </c>
      <c r="J290" s="653"/>
      <c r="K290" s="653"/>
      <c r="L290" s="653"/>
      <c r="M290" s="653"/>
      <c r="N290" s="653">
        <v>2</v>
      </c>
      <c r="O290" s="653">
        <v>850</v>
      </c>
      <c r="P290" s="666">
        <v>0.66823899371069184</v>
      </c>
      <c r="Q290" s="654">
        <v>425</v>
      </c>
    </row>
    <row r="291" spans="1:17" ht="14.4" customHeight="1" x14ac:dyDescent="0.3">
      <c r="A291" s="649" t="s">
        <v>7085</v>
      </c>
      <c r="B291" s="650" t="s">
        <v>6731</v>
      </c>
      <c r="C291" s="650" t="s">
        <v>6294</v>
      </c>
      <c r="D291" s="650" t="s">
        <v>7269</v>
      </c>
      <c r="E291" s="650" t="s">
        <v>7270</v>
      </c>
      <c r="F291" s="653">
        <v>20</v>
      </c>
      <c r="G291" s="653">
        <v>42320</v>
      </c>
      <c r="H291" s="653">
        <v>1</v>
      </c>
      <c r="I291" s="653">
        <v>2116</v>
      </c>
      <c r="J291" s="653">
        <v>20</v>
      </c>
      <c r="K291" s="653">
        <v>42360</v>
      </c>
      <c r="L291" s="653">
        <v>1.0009451795841209</v>
      </c>
      <c r="M291" s="653">
        <v>2118</v>
      </c>
      <c r="N291" s="653">
        <v>27</v>
      </c>
      <c r="O291" s="653">
        <v>57231</v>
      </c>
      <c r="P291" s="666">
        <v>1.3523393194706994</v>
      </c>
      <c r="Q291" s="654">
        <v>2119.6666666666665</v>
      </c>
    </row>
    <row r="292" spans="1:17" ht="14.4" customHeight="1" x14ac:dyDescent="0.3">
      <c r="A292" s="649" t="s">
        <v>7085</v>
      </c>
      <c r="B292" s="650" t="s">
        <v>6731</v>
      </c>
      <c r="C292" s="650" t="s">
        <v>6294</v>
      </c>
      <c r="D292" s="650" t="s">
        <v>7271</v>
      </c>
      <c r="E292" s="650" t="s">
        <v>7232</v>
      </c>
      <c r="F292" s="653">
        <v>20</v>
      </c>
      <c r="G292" s="653">
        <v>37240</v>
      </c>
      <c r="H292" s="653">
        <v>1</v>
      </c>
      <c r="I292" s="653">
        <v>1862</v>
      </c>
      <c r="J292" s="653">
        <v>20</v>
      </c>
      <c r="K292" s="653">
        <v>37280</v>
      </c>
      <c r="L292" s="653">
        <v>1.0010741138560688</v>
      </c>
      <c r="M292" s="653">
        <v>1864</v>
      </c>
      <c r="N292" s="653">
        <v>14</v>
      </c>
      <c r="O292" s="653">
        <v>26120</v>
      </c>
      <c r="P292" s="666">
        <v>0.70139634801288941</v>
      </c>
      <c r="Q292" s="654">
        <v>1865.7142857142858</v>
      </c>
    </row>
    <row r="293" spans="1:17" ht="14.4" customHeight="1" x14ac:dyDescent="0.3">
      <c r="A293" s="649" t="s">
        <v>7085</v>
      </c>
      <c r="B293" s="650" t="s">
        <v>6731</v>
      </c>
      <c r="C293" s="650" t="s">
        <v>6294</v>
      </c>
      <c r="D293" s="650" t="s">
        <v>7272</v>
      </c>
      <c r="E293" s="650" t="s">
        <v>7273</v>
      </c>
      <c r="F293" s="653"/>
      <c r="G293" s="653"/>
      <c r="H293" s="653"/>
      <c r="I293" s="653"/>
      <c r="J293" s="653">
        <v>1</v>
      </c>
      <c r="K293" s="653">
        <v>158</v>
      </c>
      <c r="L293" s="653"/>
      <c r="M293" s="653">
        <v>158</v>
      </c>
      <c r="N293" s="653">
        <v>1</v>
      </c>
      <c r="O293" s="653">
        <v>158</v>
      </c>
      <c r="P293" s="666"/>
      <c r="Q293" s="654">
        <v>158</v>
      </c>
    </row>
    <row r="294" spans="1:17" ht="14.4" customHeight="1" x14ac:dyDescent="0.3">
      <c r="A294" s="649" t="s">
        <v>7085</v>
      </c>
      <c r="B294" s="650" t="s">
        <v>6731</v>
      </c>
      <c r="C294" s="650" t="s">
        <v>6294</v>
      </c>
      <c r="D294" s="650" t="s">
        <v>7274</v>
      </c>
      <c r="E294" s="650" t="s">
        <v>7275</v>
      </c>
      <c r="F294" s="653"/>
      <c r="G294" s="653"/>
      <c r="H294" s="653"/>
      <c r="I294" s="653"/>
      <c r="J294" s="653"/>
      <c r="K294" s="653"/>
      <c r="L294" s="653"/>
      <c r="M294" s="653"/>
      <c r="N294" s="653">
        <v>1</v>
      </c>
      <c r="O294" s="653">
        <v>9724</v>
      </c>
      <c r="P294" s="666"/>
      <c r="Q294" s="654">
        <v>9724</v>
      </c>
    </row>
    <row r="295" spans="1:17" ht="14.4" customHeight="1" x14ac:dyDescent="0.3">
      <c r="A295" s="649" t="s">
        <v>7085</v>
      </c>
      <c r="B295" s="650" t="s">
        <v>6731</v>
      </c>
      <c r="C295" s="650" t="s">
        <v>6294</v>
      </c>
      <c r="D295" s="650" t="s">
        <v>7276</v>
      </c>
      <c r="E295" s="650" t="s">
        <v>7277</v>
      </c>
      <c r="F295" s="653">
        <v>2</v>
      </c>
      <c r="G295" s="653">
        <v>1820</v>
      </c>
      <c r="H295" s="653">
        <v>1</v>
      </c>
      <c r="I295" s="653">
        <v>910</v>
      </c>
      <c r="J295" s="653"/>
      <c r="K295" s="653"/>
      <c r="L295" s="653"/>
      <c r="M295" s="653"/>
      <c r="N295" s="653">
        <v>2</v>
      </c>
      <c r="O295" s="653">
        <v>1830</v>
      </c>
      <c r="P295" s="666">
        <v>1.0054945054945055</v>
      </c>
      <c r="Q295" s="654">
        <v>915</v>
      </c>
    </row>
    <row r="296" spans="1:17" ht="14.4" customHeight="1" x14ac:dyDescent="0.3">
      <c r="A296" s="649" t="s">
        <v>7085</v>
      </c>
      <c r="B296" s="650" t="s">
        <v>6731</v>
      </c>
      <c r="C296" s="650" t="s">
        <v>6294</v>
      </c>
      <c r="D296" s="650" t="s">
        <v>7278</v>
      </c>
      <c r="E296" s="650" t="s">
        <v>7279</v>
      </c>
      <c r="F296" s="653">
        <v>39</v>
      </c>
      <c r="G296" s="653">
        <v>326742</v>
      </c>
      <c r="H296" s="653">
        <v>1</v>
      </c>
      <c r="I296" s="653">
        <v>8378</v>
      </c>
      <c r="J296" s="653">
        <v>41</v>
      </c>
      <c r="K296" s="653">
        <v>343744</v>
      </c>
      <c r="L296" s="653">
        <v>1.0520349388814416</v>
      </c>
      <c r="M296" s="653">
        <v>8384</v>
      </c>
      <c r="N296" s="653">
        <v>42</v>
      </c>
      <c r="O296" s="653">
        <v>352348</v>
      </c>
      <c r="P296" s="666">
        <v>1.0783676417479235</v>
      </c>
      <c r="Q296" s="654">
        <v>8389.2380952380954</v>
      </c>
    </row>
    <row r="297" spans="1:17" ht="14.4" customHeight="1" x14ac:dyDescent="0.3">
      <c r="A297" s="649" t="s">
        <v>7085</v>
      </c>
      <c r="B297" s="650" t="s">
        <v>6731</v>
      </c>
      <c r="C297" s="650" t="s">
        <v>6294</v>
      </c>
      <c r="D297" s="650" t="s">
        <v>7280</v>
      </c>
      <c r="E297" s="650" t="s">
        <v>7281</v>
      </c>
      <c r="F297" s="653"/>
      <c r="G297" s="653"/>
      <c r="H297" s="653"/>
      <c r="I297" s="653"/>
      <c r="J297" s="653"/>
      <c r="K297" s="653"/>
      <c r="L297" s="653"/>
      <c r="M297" s="653"/>
      <c r="N297" s="653">
        <v>1</v>
      </c>
      <c r="O297" s="653">
        <v>152</v>
      </c>
      <c r="P297" s="666"/>
      <c r="Q297" s="654">
        <v>152</v>
      </c>
    </row>
    <row r="298" spans="1:17" ht="14.4" customHeight="1" x14ac:dyDescent="0.3">
      <c r="A298" s="649" t="s">
        <v>7085</v>
      </c>
      <c r="B298" s="650" t="s">
        <v>6731</v>
      </c>
      <c r="C298" s="650" t="s">
        <v>6294</v>
      </c>
      <c r="D298" s="650" t="s">
        <v>7282</v>
      </c>
      <c r="E298" s="650" t="s">
        <v>7283</v>
      </c>
      <c r="F298" s="653">
        <v>1</v>
      </c>
      <c r="G298" s="653">
        <v>1988</v>
      </c>
      <c r="H298" s="653">
        <v>1</v>
      </c>
      <c r="I298" s="653">
        <v>1988</v>
      </c>
      <c r="J298" s="653"/>
      <c r="K298" s="653"/>
      <c r="L298" s="653"/>
      <c r="M298" s="653"/>
      <c r="N298" s="653"/>
      <c r="O298" s="653"/>
      <c r="P298" s="666"/>
      <c r="Q298" s="654"/>
    </row>
    <row r="299" spans="1:17" ht="14.4" customHeight="1" x14ac:dyDescent="0.3">
      <c r="A299" s="649" t="s">
        <v>7085</v>
      </c>
      <c r="B299" s="650" t="s">
        <v>6731</v>
      </c>
      <c r="C299" s="650" t="s">
        <v>6294</v>
      </c>
      <c r="D299" s="650" t="s">
        <v>7284</v>
      </c>
      <c r="E299" s="650" t="s">
        <v>7285</v>
      </c>
      <c r="F299" s="653">
        <v>1</v>
      </c>
      <c r="G299" s="653">
        <v>364</v>
      </c>
      <c r="H299" s="653">
        <v>1</v>
      </c>
      <c r="I299" s="653">
        <v>364</v>
      </c>
      <c r="J299" s="653"/>
      <c r="K299" s="653"/>
      <c r="L299" s="653"/>
      <c r="M299" s="653"/>
      <c r="N299" s="653"/>
      <c r="O299" s="653"/>
      <c r="P299" s="666"/>
      <c r="Q299" s="654"/>
    </row>
    <row r="300" spans="1:17" ht="14.4" customHeight="1" x14ac:dyDescent="0.3">
      <c r="A300" s="649" t="s">
        <v>7286</v>
      </c>
      <c r="B300" s="650" t="s">
        <v>7287</v>
      </c>
      <c r="C300" s="650" t="s">
        <v>6294</v>
      </c>
      <c r="D300" s="650" t="s">
        <v>7288</v>
      </c>
      <c r="E300" s="650" t="s">
        <v>7289</v>
      </c>
      <c r="F300" s="653">
        <v>56</v>
      </c>
      <c r="G300" s="653">
        <v>11312</v>
      </c>
      <c r="H300" s="653">
        <v>1</v>
      </c>
      <c r="I300" s="653">
        <v>202</v>
      </c>
      <c r="J300" s="653">
        <v>51</v>
      </c>
      <c r="K300" s="653">
        <v>10353</v>
      </c>
      <c r="L300" s="653">
        <v>0.9152227722772277</v>
      </c>
      <c r="M300" s="653">
        <v>203</v>
      </c>
      <c r="N300" s="653">
        <v>48</v>
      </c>
      <c r="O300" s="653">
        <v>9818</v>
      </c>
      <c r="P300" s="666">
        <v>0.86792786421499291</v>
      </c>
      <c r="Q300" s="654">
        <v>204.54166666666666</v>
      </c>
    </row>
    <row r="301" spans="1:17" ht="14.4" customHeight="1" x14ac:dyDescent="0.3">
      <c r="A301" s="649" t="s">
        <v>7286</v>
      </c>
      <c r="B301" s="650" t="s">
        <v>7287</v>
      </c>
      <c r="C301" s="650" t="s">
        <v>6294</v>
      </c>
      <c r="D301" s="650" t="s">
        <v>7290</v>
      </c>
      <c r="E301" s="650" t="s">
        <v>7291</v>
      </c>
      <c r="F301" s="653">
        <v>115</v>
      </c>
      <c r="G301" s="653">
        <v>33465</v>
      </c>
      <c r="H301" s="653">
        <v>1</v>
      </c>
      <c r="I301" s="653">
        <v>291</v>
      </c>
      <c r="J301" s="653">
        <v>335</v>
      </c>
      <c r="K301" s="653">
        <v>97820</v>
      </c>
      <c r="L301" s="653">
        <v>2.9230539369490511</v>
      </c>
      <c r="M301" s="653">
        <v>292</v>
      </c>
      <c r="N301" s="653">
        <v>323</v>
      </c>
      <c r="O301" s="653">
        <v>94684</v>
      </c>
      <c r="P301" s="666">
        <v>2.8293440908411776</v>
      </c>
      <c r="Q301" s="654">
        <v>293.13931888544892</v>
      </c>
    </row>
    <row r="302" spans="1:17" ht="14.4" customHeight="1" x14ac:dyDescent="0.3">
      <c r="A302" s="649" t="s">
        <v>7286</v>
      </c>
      <c r="B302" s="650" t="s">
        <v>7287</v>
      </c>
      <c r="C302" s="650" t="s">
        <v>6294</v>
      </c>
      <c r="D302" s="650" t="s">
        <v>7292</v>
      </c>
      <c r="E302" s="650" t="s">
        <v>7293</v>
      </c>
      <c r="F302" s="653"/>
      <c r="G302" s="653"/>
      <c r="H302" s="653"/>
      <c r="I302" s="653"/>
      <c r="J302" s="653">
        <v>6</v>
      </c>
      <c r="K302" s="653">
        <v>558</v>
      </c>
      <c r="L302" s="653"/>
      <c r="M302" s="653">
        <v>93</v>
      </c>
      <c r="N302" s="653">
        <v>3</v>
      </c>
      <c r="O302" s="653">
        <v>279</v>
      </c>
      <c r="P302" s="666"/>
      <c r="Q302" s="654">
        <v>93</v>
      </c>
    </row>
    <row r="303" spans="1:17" ht="14.4" customHeight="1" x14ac:dyDescent="0.3">
      <c r="A303" s="649" t="s">
        <v>7286</v>
      </c>
      <c r="B303" s="650" t="s">
        <v>7287</v>
      </c>
      <c r="C303" s="650" t="s">
        <v>6294</v>
      </c>
      <c r="D303" s="650" t="s">
        <v>7294</v>
      </c>
      <c r="E303" s="650" t="s">
        <v>7295</v>
      </c>
      <c r="F303" s="653"/>
      <c r="G303" s="653"/>
      <c r="H303" s="653"/>
      <c r="I303" s="653"/>
      <c r="J303" s="653">
        <v>1</v>
      </c>
      <c r="K303" s="653">
        <v>220</v>
      </c>
      <c r="L303" s="653"/>
      <c r="M303" s="653">
        <v>220</v>
      </c>
      <c r="N303" s="653"/>
      <c r="O303" s="653"/>
      <c r="P303" s="666"/>
      <c r="Q303" s="654"/>
    </row>
    <row r="304" spans="1:17" ht="14.4" customHeight="1" x14ac:dyDescent="0.3">
      <c r="A304" s="649" t="s">
        <v>7286</v>
      </c>
      <c r="B304" s="650" t="s">
        <v>7287</v>
      </c>
      <c r="C304" s="650" t="s">
        <v>6294</v>
      </c>
      <c r="D304" s="650" t="s">
        <v>7296</v>
      </c>
      <c r="E304" s="650" t="s">
        <v>7297</v>
      </c>
      <c r="F304" s="653">
        <v>168</v>
      </c>
      <c r="G304" s="653">
        <v>22344</v>
      </c>
      <c r="H304" s="653">
        <v>1</v>
      </c>
      <c r="I304" s="653">
        <v>133</v>
      </c>
      <c r="J304" s="653">
        <v>180</v>
      </c>
      <c r="K304" s="653">
        <v>24120</v>
      </c>
      <c r="L304" s="653">
        <v>1.079484425349087</v>
      </c>
      <c r="M304" s="653">
        <v>134</v>
      </c>
      <c r="N304" s="653">
        <v>173</v>
      </c>
      <c r="O304" s="653">
        <v>23278</v>
      </c>
      <c r="P304" s="666">
        <v>1.0418009308986753</v>
      </c>
      <c r="Q304" s="654">
        <v>134.5549132947977</v>
      </c>
    </row>
    <row r="305" spans="1:17" ht="14.4" customHeight="1" x14ac:dyDescent="0.3">
      <c r="A305" s="649" t="s">
        <v>7286</v>
      </c>
      <c r="B305" s="650" t="s">
        <v>7287</v>
      </c>
      <c r="C305" s="650" t="s">
        <v>6294</v>
      </c>
      <c r="D305" s="650" t="s">
        <v>7298</v>
      </c>
      <c r="E305" s="650" t="s">
        <v>7297</v>
      </c>
      <c r="F305" s="653"/>
      <c r="G305" s="653"/>
      <c r="H305" s="653"/>
      <c r="I305" s="653"/>
      <c r="J305" s="653">
        <v>1</v>
      </c>
      <c r="K305" s="653">
        <v>175</v>
      </c>
      <c r="L305" s="653"/>
      <c r="M305" s="653">
        <v>175</v>
      </c>
      <c r="N305" s="653"/>
      <c r="O305" s="653"/>
      <c r="P305" s="666"/>
      <c r="Q305" s="654"/>
    </row>
    <row r="306" spans="1:17" ht="14.4" customHeight="1" x14ac:dyDescent="0.3">
      <c r="A306" s="649" t="s">
        <v>7286</v>
      </c>
      <c r="B306" s="650" t="s">
        <v>7287</v>
      </c>
      <c r="C306" s="650" t="s">
        <v>6294</v>
      </c>
      <c r="D306" s="650" t="s">
        <v>7299</v>
      </c>
      <c r="E306" s="650" t="s">
        <v>7300</v>
      </c>
      <c r="F306" s="653"/>
      <c r="G306" s="653"/>
      <c r="H306" s="653"/>
      <c r="I306" s="653"/>
      <c r="J306" s="653">
        <v>1</v>
      </c>
      <c r="K306" s="653">
        <v>612</v>
      </c>
      <c r="L306" s="653"/>
      <c r="M306" s="653">
        <v>612</v>
      </c>
      <c r="N306" s="653"/>
      <c r="O306" s="653"/>
      <c r="P306" s="666"/>
      <c r="Q306" s="654"/>
    </row>
    <row r="307" spans="1:17" ht="14.4" customHeight="1" x14ac:dyDescent="0.3">
      <c r="A307" s="649" t="s">
        <v>7286</v>
      </c>
      <c r="B307" s="650" t="s">
        <v>7287</v>
      </c>
      <c r="C307" s="650" t="s">
        <v>6294</v>
      </c>
      <c r="D307" s="650" t="s">
        <v>7301</v>
      </c>
      <c r="E307" s="650" t="s">
        <v>7302</v>
      </c>
      <c r="F307" s="653">
        <v>5</v>
      </c>
      <c r="G307" s="653">
        <v>790</v>
      </c>
      <c r="H307" s="653">
        <v>1</v>
      </c>
      <c r="I307" s="653">
        <v>158</v>
      </c>
      <c r="J307" s="653">
        <v>12</v>
      </c>
      <c r="K307" s="653">
        <v>1908</v>
      </c>
      <c r="L307" s="653">
        <v>2.4151898734177215</v>
      </c>
      <c r="M307" s="653">
        <v>159</v>
      </c>
      <c r="N307" s="653">
        <v>15</v>
      </c>
      <c r="O307" s="653">
        <v>2395</v>
      </c>
      <c r="P307" s="666">
        <v>3.0316455696202533</v>
      </c>
      <c r="Q307" s="654">
        <v>159.66666666666666</v>
      </c>
    </row>
    <row r="308" spans="1:17" ht="14.4" customHeight="1" x14ac:dyDescent="0.3">
      <c r="A308" s="649" t="s">
        <v>7286</v>
      </c>
      <c r="B308" s="650" t="s">
        <v>7287</v>
      </c>
      <c r="C308" s="650" t="s">
        <v>6294</v>
      </c>
      <c r="D308" s="650" t="s">
        <v>7303</v>
      </c>
      <c r="E308" s="650" t="s">
        <v>7304</v>
      </c>
      <c r="F308" s="653">
        <v>1</v>
      </c>
      <c r="G308" s="653">
        <v>382</v>
      </c>
      <c r="H308" s="653">
        <v>1</v>
      </c>
      <c r="I308" s="653">
        <v>382</v>
      </c>
      <c r="J308" s="653">
        <v>2</v>
      </c>
      <c r="K308" s="653">
        <v>764</v>
      </c>
      <c r="L308" s="653">
        <v>2</v>
      </c>
      <c r="M308" s="653">
        <v>382</v>
      </c>
      <c r="N308" s="653">
        <v>4</v>
      </c>
      <c r="O308" s="653">
        <v>1528</v>
      </c>
      <c r="P308" s="666">
        <v>4</v>
      </c>
      <c r="Q308" s="654">
        <v>382</v>
      </c>
    </row>
    <row r="309" spans="1:17" ht="14.4" customHeight="1" x14ac:dyDescent="0.3">
      <c r="A309" s="649" t="s">
        <v>7286</v>
      </c>
      <c r="B309" s="650" t="s">
        <v>7287</v>
      </c>
      <c r="C309" s="650" t="s">
        <v>6294</v>
      </c>
      <c r="D309" s="650" t="s">
        <v>7305</v>
      </c>
      <c r="E309" s="650" t="s">
        <v>7306</v>
      </c>
      <c r="F309" s="653">
        <v>10</v>
      </c>
      <c r="G309" s="653">
        <v>2610</v>
      </c>
      <c r="H309" s="653">
        <v>1</v>
      </c>
      <c r="I309" s="653">
        <v>261</v>
      </c>
      <c r="J309" s="653">
        <v>16</v>
      </c>
      <c r="K309" s="653">
        <v>4192</v>
      </c>
      <c r="L309" s="653">
        <v>1.6061302681992338</v>
      </c>
      <c r="M309" s="653">
        <v>262</v>
      </c>
      <c r="N309" s="653">
        <v>13</v>
      </c>
      <c r="O309" s="653">
        <v>3433</v>
      </c>
      <c r="P309" s="666">
        <v>1.3153256704980842</v>
      </c>
      <c r="Q309" s="654">
        <v>264.07692307692309</v>
      </c>
    </row>
    <row r="310" spans="1:17" ht="14.4" customHeight="1" x14ac:dyDescent="0.3">
      <c r="A310" s="649" t="s">
        <v>7286</v>
      </c>
      <c r="B310" s="650" t="s">
        <v>7287</v>
      </c>
      <c r="C310" s="650" t="s">
        <v>6294</v>
      </c>
      <c r="D310" s="650" t="s">
        <v>7307</v>
      </c>
      <c r="E310" s="650" t="s">
        <v>7308</v>
      </c>
      <c r="F310" s="653">
        <v>12</v>
      </c>
      <c r="G310" s="653">
        <v>1680</v>
      </c>
      <c r="H310" s="653">
        <v>1</v>
      </c>
      <c r="I310" s="653">
        <v>140</v>
      </c>
      <c r="J310" s="653">
        <v>14</v>
      </c>
      <c r="K310" s="653">
        <v>1974</v>
      </c>
      <c r="L310" s="653">
        <v>1.175</v>
      </c>
      <c r="M310" s="653">
        <v>141</v>
      </c>
      <c r="N310" s="653">
        <v>13</v>
      </c>
      <c r="O310" s="653">
        <v>1833</v>
      </c>
      <c r="P310" s="666">
        <v>1.0910714285714285</v>
      </c>
      <c r="Q310" s="654">
        <v>141</v>
      </c>
    </row>
    <row r="311" spans="1:17" ht="14.4" customHeight="1" x14ac:dyDescent="0.3">
      <c r="A311" s="649" t="s">
        <v>7286</v>
      </c>
      <c r="B311" s="650" t="s">
        <v>7287</v>
      </c>
      <c r="C311" s="650" t="s">
        <v>6294</v>
      </c>
      <c r="D311" s="650" t="s">
        <v>7309</v>
      </c>
      <c r="E311" s="650" t="s">
        <v>7308</v>
      </c>
      <c r="F311" s="653">
        <v>168</v>
      </c>
      <c r="G311" s="653">
        <v>13104</v>
      </c>
      <c r="H311" s="653">
        <v>1</v>
      </c>
      <c r="I311" s="653">
        <v>78</v>
      </c>
      <c r="J311" s="653">
        <v>180</v>
      </c>
      <c r="K311" s="653">
        <v>14040</v>
      </c>
      <c r="L311" s="653">
        <v>1.0714285714285714</v>
      </c>
      <c r="M311" s="653">
        <v>78</v>
      </c>
      <c r="N311" s="653">
        <v>173</v>
      </c>
      <c r="O311" s="653">
        <v>13494</v>
      </c>
      <c r="P311" s="666">
        <v>1.0297619047619047</v>
      </c>
      <c r="Q311" s="654">
        <v>78</v>
      </c>
    </row>
    <row r="312" spans="1:17" ht="14.4" customHeight="1" x14ac:dyDescent="0.3">
      <c r="A312" s="649" t="s">
        <v>7286</v>
      </c>
      <c r="B312" s="650" t="s">
        <v>7287</v>
      </c>
      <c r="C312" s="650" t="s">
        <v>6294</v>
      </c>
      <c r="D312" s="650" t="s">
        <v>7310</v>
      </c>
      <c r="E312" s="650" t="s">
        <v>7311</v>
      </c>
      <c r="F312" s="653">
        <v>12</v>
      </c>
      <c r="G312" s="653">
        <v>3624</v>
      </c>
      <c r="H312" s="653">
        <v>1</v>
      </c>
      <c r="I312" s="653">
        <v>302</v>
      </c>
      <c r="J312" s="653">
        <v>14</v>
      </c>
      <c r="K312" s="653">
        <v>4242</v>
      </c>
      <c r="L312" s="653">
        <v>1.1705298013245033</v>
      </c>
      <c r="M312" s="653">
        <v>303</v>
      </c>
      <c r="N312" s="653">
        <v>13</v>
      </c>
      <c r="O312" s="653">
        <v>3966</v>
      </c>
      <c r="P312" s="666">
        <v>1.0943708609271523</v>
      </c>
      <c r="Q312" s="654">
        <v>305.07692307692309</v>
      </c>
    </row>
    <row r="313" spans="1:17" ht="14.4" customHeight="1" x14ac:dyDescent="0.3">
      <c r="A313" s="649" t="s">
        <v>7286</v>
      </c>
      <c r="B313" s="650" t="s">
        <v>7287</v>
      </c>
      <c r="C313" s="650" t="s">
        <v>6294</v>
      </c>
      <c r="D313" s="650" t="s">
        <v>7312</v>
      </c>
      <c r="E313" s="650" t="s">
        <v>7313</v>
      </c>
      <c r="F313" s="653">
        <v>1</v>
      </c>
      <c r="G313" s="653">
        <v>486</v>
      </c>
      <c r="H313" s="653">
        <v>1</v>
      </c>
      <c r="I313" s="653">
        <v>486</v>
      </c>
      <c r="J313" s="653">
        <v>2</v>
      </c>
      <c r="K313" s="653">
        <v>972</v>
      </c>
      <c r="L313" s="653">
        <v>2</v>
      </c>
      <c r="M313" s="653">
        <v>486</v>
      </c>
      <c r="N313" s="653">
        <v>4</v>
      </c>
      <c r="O313" s="653">
        <v>1944</v>
      </c>
      <c r="P313" s="666">
        <v>4</v>
      </c>
      <c r="Q313" s="654">
        <v>486</v>
      </c>
    </row>
    <row r="314" spans="1:17" ht="14.4" customHeight="1" x14ac:dyDescent="0.3">
      <c r="A314" s="649" t="s">
        <v>7286</v>
      </c>
      <c r="B314" s="650" t="s">
        <v>7287</v>
      </c>
      <c r="C314" s="650" t="s">
        <v>6294</v>
      </c>
      <c r="D314" s="650" t="s">
        <v>7314</v>
      </c>
      <c r="E314" s="650" t="s">
        <v>7315</v>
      </c>
      <c r="F314" s="653">
        <v>120</v>
      </c>
      <c r="G314" s="653">
        <v>19080</v>
      </c>
      <c r="H314" s="653">
        <v>1</v>
      </c>
      <c r="I314" s="653">
        <v>159</v>
      </c>
      <c r="J314" s="653">
        <v>133</v>
      </c>
      <c r="K314" s="653">
        <v>21280</v>
      </c>
      <c r="L314" s="653">
        <v>1.1153039832285114</v>
      </c>
      <c r="M314" s="653">
        <v>160</v>
      </c>
      <c r="N314" s="653">
        <v>139</v>
      </c>
      <c r="O314" s="653">
        <v>22321</v>
      </c>
      <c r="P314" s="666">
        <v>1.1698637316561844</v>
      </c>
      <c r="Q314" s="654">
        <v>160.58273381294964</v>
      </c>
    </row>
    <row r="315" spans="1:17" ht="14.4" customHeight="1" x14ac:dyDescent="0.3">
      <c r="A315" s="649" t="s">
        <v>7286</v>
      </c>
      <c r="B315" s="650" t="s">
        <v>7287</v>
      </c>
      <c r="C315" s="650" t="s">
        <v>6294</v>
      </c>
      <c r="D315" s="650" t="s">
        <v>7316</v>
      </c>
      <c r="E315" s="650" t="s">
        <v>7289</v>
      </c>
      <c r="F315" s="653">
        <v>418</v>
      </c>
      <c r="G315" s="653">
        <v>29260</v>
      </c>
      <c r="H315" s="653">
        <v>1</v>
      </c>
      <c r="I315" s="653">
        <v>70</v>
      </c>
      <c r="J315" s="653">
        <v>426</v>
      </c>
      <c r="K315" s="653">
        <v>29820</v>
      </c>
      <c r="L315" s="653">
        <v>1.0191387559808613</v>
      </c>
      <c r="M315" s="653">
        <v>70</v>
      </c>
      <c r="N315" s="653">
        <v>459</v>
      </c>
      <c r="O315" s="653">
        <v>32388</v>
      </c>
      <c r="P315" s="666">
        <v>1.1069036226930964</v>
      </c>
      <c r="Q315" s="654">
        <v>70.562091503267979</v>
      </c>
    </row>
    <row r="316" spans="1:17" ht="14.4" customHeight="1" x14ac:dyDescent="0.3">
      <c r="A316" s="649" t="s">
        <v>7286</v>
      </c>
      <c r="B316" s="650" t="s">
        <v>7287</v>
      </c>
      <c r="C316" s="650" t="s">
        <v>6294</v>
      </c>
      <c r="D316" s="650" t="s">
        <v>7317</v>
      </c>
      <c r="E316" s="650" t="s">
        <v>7318</v>
      </c>
      <c r="F316" s="653"/>
      <c r="G316" s="653"/>
      <c r="H316" s="653"/>
      <c r="I316" s="653"/>
      <c r="J316" s="653">
        <v>3</v>
      </c>
      <c r="K316" s="653">
        <v>648</v>
      </c>
      <c r="L316" s="653"/>
      <c r="M316" s="653">
        <v>216</v>
      </c>
      <c r="N316" s="653"/>
      <c r="O316" s="653"/>
      <c r="P316" s="666"/>
      <c r="Q316" s="654"/>
    </row>
    <row r="317" spans="1:17" ht="14.4" customHeight="1" x14ac:dyDescent="0.3">
      <c r="A317" s="649" t="s">
        <v>7286</v>
      </c>
      <c r="B317" s="650" t="s">
        <v>7287</v>
      </c>
      <c r="C317" s="650" t="s">
        <v>6294</v>
      </c>
      <c r="D317" s="650" t="s">
        <v>7319</v>
      </c>
      <c r="E317" s="650" t="s">
        <v>7320</v>
      </c>
      <c r="F317" s="653">
        <v>3</v>
      </c>
      <c r="G317" s="653">
        <v>3558</v>
      </c>
      <c r="H317" s="653">
        <v>1</v>
      </c>
      <c r="I317" s="653">
        <v>1186</v>
      </c>
      <c r="J317" s="653">
        <v>9</v>
      </c>
      <c r="K317" s="653">
        <v>10701</v>
      </c>
      <c r="L317" s="653">
        <v>3.0075885328836427</v>
      </c>
      <c r="M317" s="653">
        <v>1189</v>
      </c>
      <c r="N317" s="653">
        <v>8</v>
      </c>
      <c r="O317" s="653">
        <v>9528</v>
      </c>
      <c r="P317" s="666">
        <v>2.6779089376053964</v>
      </c>
      <c r="Q317" s="654">
        <v>1191</v>
      </c>
    </row>
    <row r="318" spans="1:17" ht="14.4" customHeight="1" x14ac:dyDescent="0.3">
      <c r="A318" s="649" t="s">
        <v>7286</v>
      </c>
      <c r="B318" s="650" t="s">
        <v>7287</v>
      </c>
      <c r="C318" s="650" t="s">
        <v>6294</v>
      </c>
      <c r="D318" s="650" t="s">
        <v>7321</v>
      </c>
      <c r="E318" s="650" t="s">
        <v>7322</v>
      </c>
      <c r="F318" s="653">
        <v>3</v>
      </c>
      <c r="G318" s="653">
        <v>321</v>
      </c>
      <c r="H318" s="653">
        <v>1</v>
      </c>
      <c r="I318" s="653">
        <v>107</v>
      </c>
      <c r="J318" s="653">
        <v>9</v>
      </c>
      <c r="K318" s="653">
        <v>972</v>
      </c>
      <c r="L318" s="653">
        <v>3.02803738317757</v>
      </c>
      <c r="M318" s="653">
        <v>108</v>
      </c>
      <c r="N318" s="653">
        <v>8</v>
      </c>
      <c r="O318" s="653">
        <v>867</v>
      </c>
      <c r="P318" s="666">
        <v>2.7009345794392523</v>
      </c>
      <c r="Q318" s="654">
        <v>108.375</v>
      </c>
    </row>
    <row r="319" spans="1:17" ht="14.4" customHeight="1" x14ac:dyDescent="0.3">
      <c r="A319" s="649" t="s">
        <v>7286</v>
      </c>
      <c r="B319" s="650" t="s">
        <v>7287</v>
      </c>
      <c r="C319" s="650" t="s">
        <v>6294</v>
      </c>
      <c r="D319" s="650" t="s">
        <v>7323</v>
      </c>
      <c r="E319" s="650" t="s">
        <v>7324</v>
      </c>
      <c r="F319" s="653"/>
      <c r="G319" s="653"/>
      <c r="H319" s="653"/>
      <c r="I319" s="653"/>
      <c r="J319" s="653">
        <v>1</v>
      </c>
      <c r="K319" s="653">
        <v>319</v>
      </c>
      <c r="L319" s="653"/>
      <c r="M319" s="653">
        <v>319</v>
      </c>
      <c r="N319" s="653"/>
      <c r="O319" s="653"/>
      <c r="P319" s="666"/>
      <c r="Q319" s="654"/>
    </row>
    <row r="320" spans="1:17" ht="14.4" customHeight="1" x14ac:dyDescent="0.3">
      <c r="A320" s="649" t="s">
        <v>7325</v>
      </c>
      <c r="B320" s="650" t="s">
        <v>7326</v>
      </c>
      <c r="C320" s="650" t="s">
        <v>6294</v>
      </c>
      <c r="D320" s="650" t="s">
        <v>7327</v>
      </c>
      <c r="E320" s="650" t="s">
        <v>7328</v>
      </c>
      <c r="F320" s="653">
        <v>10</v>
      </c>
      <c r="G320" s="653">
        <v>530</v>
      </c>
      <c r="H320" s="653">
        <v>1</v>
      </c>
      <c r="I320" s="653">
        <v>53</v>
      </c>
      <c r="J320" s="653">
        <v>26</v>
      </c>
      <c r="K320" s="653">
        <v>1378</v>
      </c>
      <c r="L320" s="653">
        <v>2.6</v>
      </c>
      <c r="M320" s="653">
        <v>53</v>
      </c>
      <c r="N320" s="653">
        <v>16</v>
      </c>
      <c r="O320" s="653">
        <v>852</v>
      </c>
      <c r="P320" s="666">
        <v>1.6075471698113208</v>
      </c>
      <c r="Q320" s="654">
        <v>53.25</v>
      </c>
    </row>
    <row r="321" spans="1:17" ht="14.4" customHeight="1" x14ac:dyDescent="0.3">
      <c r="A321" s="649" t="s">
        <v>7325</v>
      </c>
      <c r="B321" s="650" t="s">
        <v>7326</v>
      </c>
      <c r="C321" s="650" t="s">
        <v>6294</v>
      </c>
      <c r="D321" s="650" t="s">
        <v>7329</v>
      </c>
      <c r="E321" s="650" t="s">
        <v>7330</v>
      </c>
      <c r="F321" s="653"/>
      <c r="G321" s="653"/>
      <c r="H321" s="653"/>
      <c r="I321" s="653"/>
      <c r="J321" s="653">
        <v>2</v>
      </c>
      <c r="K321" s="653">
        <v>242</v>
      </c>
      <c r="L321" s="653"/>
      <c r="M321" s="653">
        <v>121</v>
      </c>
      <c r="N321" s="653"/>
      <c r="O321" s="653"/>
      <c r="P321" s="666"/>
      <c r="Q321" s="654"/>
    </row>
    <row r="322" spans="1:17" ht="14.4" customHeight="1" x14ac:dyDescent="0.3">
      <c r="A322" s="649" t="s">
        <v>7325</v>
      </c>
      <c r="B322" s="650" t="s">
        <v>7326</v>
      </c>
      <c r="C322" s="650" t="s">
        <v>6294</v>
      </c>
      <c r="D322" s="650" t="s">
        <v>7331</v>
      </c>
      <c r="E322" s="650" t="s">
        <v>7332</v>
      </c>
      <c r="F322" s="653">
        <v>3</v>
      </c>
      <c r="G322" s="653">
        <v>501</v>
      </c>
      <c r="H322" s="653">
        <v>1</v>
      </c>
      <c r="I322" s="653">
        <v>167</v>
      </c>
      <c r="J322" s="653">
        <v>30</v>
      </c>
      <c r="K322" s="653">
        <v>5040</v>
      </c>
      <c r="L322" s="653">
        <v>10.059880239520957</v>
      </c>
      <c r="M322" s="653">
        <v>168</v>
      </c>
      <c r="N322" s="653">
        <v>20</v>
      </c>
      <c r="O322" s="653">
        <v>3375</v>
      </c>
      <c r="P322" s="666">
        <v>6.7365269461077846</v>
      </c>
      <c r="Q322" s="654">
        <v>168.75</v>
      </c>
    </row>
    <row r="323" spans="1:17" ht="14.4" customHeight="1" x14ac:dyDescent="0.3">
      <c r="A323" s="649" t="s">
        <v>7325</v>
      </c>
      <c r="B323" s="650" t="s">
        <v>7326</v>
      </c>
      <c r="C323" s="650" t="s">
        <v>6294</v>
      </c>
      <c r="D323" s="650" t="s">
        <v>7333</v>
      </c>
      <c r="E323" s="650" t="s">
        <v>7334</v>
      </c>
      <c r="F323" s="653">
        <v>24</v>
      </c>
      <c r="G323" s="653">
        <v>7512</v>
      </c>
      <c r="H323" s="653">
        <v>1</v>
      </c>
      <c r="I323" s="653">
        <v>313</v>
      </c>
      <c r="J323" s="653">
        <v>30</v>
      </c>
      <c r="K323" s="653">
        <v>9480</v>
      </c>
      <c r="L323" s="653">
        <v>1.2619808306709266</v>
      </c>
      <c r="M323" s="653">
        <v>316</v>
      </c>
      <c r="N323" s="653">
        <v>17</v>
      </c>
      <c r="O323" s="653">
        <v>5408</v>
      </c>
      <c r="P323" s="666">
        <v>0.71991480298189559</v>
      </c>
      <c r="Q323" s="654">
        <v>318.11764705882354</v>
      </c>
    </row>
    <row r="324" spans="1:17" ht="14.4" customHeight="1" x14ac:dyDescent="0.3">
      <c r="A324" s="649" t="s">
        <v>7325</v>
      </c>
      <c r="B324" s="650" t="s">
        <v>7326</v>
      </c>
      <c r="C324" s="650" t="s">
        <v>6294</v>
      </c>
      <c r="D324" s="650" t="s">
        <v>7335</v>
      </c>
      <c r="E324" s="650" t="s">
        <v>7336</v>
      </c>
      <c r="F324" s="653">
        <v>41</v>
      </c>
      <c r="G324" s="653">
        <v>13817</v>
      </c>
      <c r="H324" s="653">
        <v>1</v>
      </c>
      <c r="I324" s="653">
        <v>337</v>
      </c>
      <c r="J324" s="653">
        <v>97</v>
      </c>
      <c r="K324" s="653">
        <v>32786</v>
      </c>
      <c r="L324" s="653">
        <v>2.3728739958022724</v>
      </c>
      <c r="M324" s="653">
        <v>338</v>
      </c>
      <c r="N324" s="653">
        <v>102</v>
      </c>
      <c r="O324" s="653">
        <v>34538</v>
      </c>
      <c r="P324" s="666">
        <v>2.4996743142505609</v>
      </c>
      <c r="Q324" s="654">
        <v>338.60784313725492</v>
      </c>
    </row>
    <row r="325" spans="1:17" ht="14.4" customHeight="1" x14ac:dyDescent="0.3">
      <c r="A325" s="649" t="s">
        <v>7325</v>
      </c>
      <c r="B325" s="650" t="s">
        <v>7326</v>
      </c>
      <c r="C325" s="650" t="s">
        <v>6294</v>
      </c>
      <c r="D325" s="650" t="s">
        <v>7337</v>
      </c>
      <c r="E325" s="650" t="s">
        <v>7338</v>
      </c>
      <c r="F325" s="653">
        <v>1</v>
      </c>
      <c r="G325" s="653">
        <v>361</v>
      </c>
      <c r="H325" s="653">
        <v>1</v>
      </c>
      <c r="I325" s="653">
        <v>361</v>
      </c>
      <c r="J325" s="653">
        <v>1</v>
      </c>
      <c r="K325" s="653">
        <v>365</v>
      </c>
      <c r="L325" s="653">
        <v>1.0110803324099722</v>
      </c>
      <c r="M325" s="653">
        <v>365</v>
      </c>
      <c r="N325" s="653">
        <v>4</v>
      </c>
      <c r="O325" s="653">
        <v>1460</v>
      </c>
      <c r="P325" s="666">
        <v>4.0443213296398888</v>
      </c>
      <c r="Q325" s="654">
        <v>365</v>
      </c>
    </row>
    <row r="326" spans="1:17" ht="14.4" customHeight="1" x14ac:dyDescent="0.3">
      <c r="A326" s="649" t="s">
        <v>7325</v>
      </c>
      <c r="B326" s="650" t="s">
        <v>7326</v>
      </c>
      <c r="C326" s="650" t="s">
        <v>6294</v>
      </c>
      <c r="D326" s="650" t="s">
        <v>6737</v>
      </c>
      <c r="E326" s="650" t="s">
        <v>6738</v>
      </c>
      <c r="F326" s="653"/>
      <c r="G326" s="653"/>
      <c r="H326" s="653"/>
      <c r="I326" s="653"/>
      <c r="J326" s="653">
        <v>1</v>
      </c>
      <c r="K326" s="653">
        <v>37</v>
      </c>
      <c r="L326" s="653"/>
      <c r="M326" s="653">
        <v>37</v>
      </c>
      <c r="N326" s="653">
        <v>2</v>
      </c>
      <c r="O326" s="653">
        <v>74</v>
      </c>
      <c r="P326" s="666"/>
      <c r="Q326" s="654">
        <v>37</v>
      </c>
    </row>
    <row r="327" spans="1:17" ht="14.4" customHeight="1" x14ac:dyDescent="0.3">
      <c r="A327" s="649" t="s">
        <v>7325</v>
      </c>
      <c r="B327" s="650" t="s">
        <v>7326</v>
      </c>
      <c r="C327" s="650" t="s">
        <v>6294</v>
      </c>
      <c r="D327" s="650" t="s">
        <v>7339</v>
      </c>
      <c r="E327" s="650" t="s">
        <v>7340</v>
      </c>
      <c r="F327" s="653"/>
      <c r="G327" s="653"/>
      <c r="H327" s="653"/>
      <c r="I327" s="653"/>
      <c r="J327" s="653"/>
      <c r="K327" s="653"/>
      <c r="L327" s="653"/>
      <c r="M327" s="653"/>
      <c r="N327" s="653">
        <v>1</v>
      </c>
      <c r="O327" s="653">
        <v>251</v>
      </c>
      <c r="P327" s="666"/>
      <c r="Q327" s="654">
        <v>251</v>
      </c>
    </row>
    <row r="328" spans="1:17" ht="14.4" customHeight="1" x14ac:dyDescent="0.3">
      <c r="A328" s="649" t="s">
        <v>7325</v>
      </c>
      <c r="B328" s="650" t="s">
        <v>7326</v>
      </c>
      <c r="C328" s="650" t="s">
        <v>6294</v>
      </c>
      <c r="D328" s="650" t="s">
        <v>6739</v>
      </c>
      <c r="E328" s="650" t="s">
        <v>6740</v>
      </c>
      <c r="F328" s="653">
        <v>4</v>
      </c>
      <c r="G328" s="653">
        <v>2640</v>
      </c>
      <c r="H328" s="653">
        <v>1</v>
      </c>
      <c r="I328" s="653">
        <v>660</v>
      </c>
      <c r="J328" s="653">
        <v>2</v>
      </c>
      <c r="K328" s="653">
        <v>1328</v>
      </c>
      <c r="L328" s="653">
        <v>0.50303030303030305</v>
      </c>
      <c r="M328" s="653">
        <v>664</v>
      </c>
      <c r="N328" s="653">
        <v>6</v>
      </c>
      <c r="O328" s="653">
        <v>4000</v>
      </c>
      <c r="P328" s="666">
        <v>1.5151515151515151</v>
      </c>
      <c r="Q328" s="654">
        <v>666.66666666666663</v>
      </c>
    </row>
    <row r="329" spans="1:17" ht="14.4" customHeight="1" x14ac:dyDescent="0.3">
      <c r="A329" s="649" t="s">
        <v>7325</v>
      </c>
      <c r="B329" s="650" t="s">
        <v>7326</v>
      </c>
      <c r="C329" s="650" t="s">
        <v>6294</v>
      </c>
      <c r="D329" s="650" t="s">
        <v>7341</v>
      </c>
      <c r="E329" s="650" t="s">
        <v>7342</v>
      </c>
      <c r="F329" s="653">
        <v>1</v>
      </c>
      <c r="G329" s="653">
        <v>135</v>
      </c>
      <c r="H329" s="653">
        <v>1</v>
      </c>
      <c r="I329" s="653">
        <v>135</v>
      </c>
      <c r="J329" s="653"/>
      <c r="K329" s="653"/>
      <c r="L329" s="653"/>
      <c r="M329" s="653"/>
      <c r="N329" s="653">
        <v>1</v>
      </c>
      <c r="O329" s="653">
        <v>137</v>
      </c>
      <c r="P329" s="666">
        <v>1.0148148148148148</v>
      </c>
      <c r="Q329" s="654">
        <v>137</v>
      </c>
    </row>
    <row r="330" spans="1:17" ht="14.4" customHeight="1" x14ac:dyDescent="0.3">
      <c r="A330" s="649" t="s">
        <v>7325</v>
      </c>
      <c r="B330" s="650" t="s">
        <v>7326</v>
      </c>
      <c r="C330" s="650" t="s">
        <v>6294</v>
      </c>
      <c r="D330" s="650" t="s">
        <v>7343</v>
      </c>
      <c r="E330" s="650" t="s">
        <v>7344</v>
      </c>
      <c r="F330" s="653">
        <v>1</v>
      </c>
      <c r="G330" s="653">
        <v>280</v>
      </c>
      <c r="H330" s="653">
        <v>1</v>
      </c>
      <c r="I330" s="653">
        <v>280</v>
      </c>
      <c r="J330" s="653">
        <v>6</v>
      </c>
      <c r="K330" s="653">
        <v>1686</v>
      </c>
      <c r="L330" s="653">
        <v>6.0214285714285714</v>
      </c>
      <c r="M330" s="653">
        <v>281</v>
      </c>
      <c r="N330" s="653">
        <v>3</v>
      </c>
      <c r="O330" s="653">
        <v>846</v>
      </c>
      <c r="P330" s="666">
        <v>3.0214285714285714</v>
      </c>
      <c r="Q330" s="654">
        <v>282</v>
      </c>
    </row>
    <row r="331" spans="1:17" ht="14.4" customHeight="1" x14ac:dyDescent="0.3">
      <c r="A331" s="649" t="s">
        <v>7325</v>
      </c>
      <c r="B331" s="650" t="s">
        <v>7326</v>
      </c>
      <c r="C331" s="650" t="s">
        <v>6294</v>
      </c>
      <c r="D331" s="650" t="s">
        <v>7345</v>
      </c>
      <c r="E331" s="650" t="s">
        <v>7346</v>
      </c>
      <c r="F331" s="653">
        <v>13</v>
      </c>
      <c r="G331" s="653">
        <v>5889</v>
      </c>
      <c r="H331" s="653">
        <v>1</v>
      </c>
      <c r="I331" s="653">
        <v>453</v>
      </c>
      <c r="J331" s="653">
        <v>23</v>
      </c>
      <c r="K331" s="653">
        <v>10488</v>
      </c>
      <c r="L331" s="653">
        <v>1.7809475292919001</v>
      </c>
      <c r="M331" s="653">
        <v>456</v>
      </c>
      <c r="N331" s="653">
        <v>24</v>
      </c>
      <c r="O331" s="653">
        <v>10988</v>
      </c>
      <c r="P331" s="666">
        <v>1.8658515877058923</v>
      </c>
      <c r="Q331" s="654">
        <v>457.83333333333331</v>
      </c>
    </row>
    <row r="332" spans="1:17" ht="14.4" customHeight="1" x14ac:dyDescent="0.3">
      <c r="A332" s="649" t="s">
        <v>7325</v>
      </c>
      <c r="B332" s="650" t="s">
        <v>7326</v>
      </c>
      <c r="C332" s="650" t="s">
        <v>6294</v>
      </c>
      <c r="D332" s="650" t="s">
        <v>7347</v>
      </c>
      <c r="E332" s="650" t="s">
        <v>7348</v>
      </c>
      <c r="F332" s="653">
        <v>13</v>
      </c>
      <c r="G332" s="653">
        <v>4485</v>
      </c>
      <c r="H332" s="653">
        <v>1</v>
      </c>
      <c r="I332" s="653">
        <v>345</v>
      </c>
      <c r="J332" s="653">
        <v>28</v>
      </c>
      <c r="K332" s="653">
        <v>9744</v>
      </c>
      <c r="L332" s="653">
        <v>2.1725752508361205</v>
      </c>
      <c r="M332" s="653">
        <v>348</v>
      </c>
      <c r="N332" s="653">
        <v>25</v>
      </c>
      <c r="O332" s="653">
        <v>8760</v>
      </c>
      <c r="P332" s="666">
        <v>1.9531772575250836</v>
      </c>
      <c r="Q332" s="654">
        <v>350.4</v>
      </c>
    </row>
    <row r="333" spans="1:17" ht="14.4" customHeight="1" x14ac:dyDescent="0.3">
      <c r="A333" s="649" t="s">
        <v>7325</v>
      </c>
      <c r="B333" s="650" t="s">
        <v>7326</v>
      </c>
      <c r="C333" s="650" t="s">
        <v>6294</v>
      </c>
      <c r="D333" s="650" t="s">
        <v>7349</v>
      </c>
      <c r="E333" s="650" t="s">
        <v>7350</v>
      </c>
      <c r="F333" s="653"/>
      <c r="G333" s="653"/>
      <c r="H333" s="653"/>
      <c r="I333" s="653"/>
      <c r="J333" s="653">
        <v>2</v>
      </c>
      <c r="K333" s="653">
        <v>5772</v>
      </c>
      <c r="L333" s="653"/>
      <c r="M333" s="653">
        <v>2886</v>
      </c>
      <c r="N333" s="653">
        <v>1</v>
      </c>
      <c r="O333" s="653">
        <v>2886</v>
      </c>
      <c r="P333" s="666"/>
      <c r="Q333" s="654">
        <v>2886</v>
      </c>
    </row>
    <row r="334" spans="1:17" ht="14.4" customHeight="1" x14ac:dyDescent="0.3">
      <c r="A334" s="649" t="s">
        <v>7325</v>
      </c>
      <c r="B334" s="650" t="s">
        <v>7326</v>
      </c>
      <c r="C334" s="650" t="s">
        <v>6294</v>
      </c>
      <c r="D334" s="650" t="s">
        <v>7351</v>
      </c>
      <c r="E334" s="650" t="s">
        <v>7352</v>
      </c>
      <c r="F334" s="653">
        <v>1</v>
      </c>
      <c r="G334" s="653">
        <v>12774</v>
      </c>
      <c r="H334" s="653">
        <v>1</v>
      </c>
      <c r="I334" s="653">
        <v>12774</v>
      </c>
      <c r="J334" s="653"/>
      <c r="K334" s="653"/>
      <c r="L334" s="653"/>
      <c r="M334" s="653"/>
      <c r="N334" s="653"/>
      <c r="O334" s="653"/>
      <c r="P334" s="666"/>
      <c r="Q334" s="654"/>
    </row>
    <row r="335" spans="1:17" ht="14.4" customHeight="1" x14ac:dyDescent="0.3">
      <c r="A335" s="649" t="s">
        <v>7325</v>
      </c>
      <c r="B335" s="650" t="s">
        <v>7326</v>
      </c>
      <c r="C335" s="650" t="s">
        <v>6294</v>
      </c>
      <c r="D335" s="650" t="s">
        <v>7353</v>
      </c>
      <c r="E335" s="650" t="s">
        <v>7354</v>
      </c>
      <c r="F335" s="653">
        <v>5</v>
      </c>
      <c r="G335" s="653">
        <v>510</v>
      </c>
      <c r="H335" s="653">
        <v>1</v>
      </c>
      <c r="I335" s="653">
        <v>102</v>
      </c>
      <c r="J335" s="653">
        <v>4</v>
      </c>
      <c r="K335" s="653">
        <v>412</v>
      </c>
      <c r="L335" s="653">
        <v>0.80784313725490198</v>
      </c>
      <c r="M335" s="653">
        <v>103</v>
      </c>
      <c r="N335" s="653">
        <v>5</v>
      </c>
      <c r="O335" s="653">
        <v>520</v>
      </c>
      <c r="P335" s="666">
        <v>1.0196078431372548</v>
      </c>
      <c r="Q335" s="654">
        <v>104</v>
      </c>
    </row>
    <row r="336" spans="1:17" ht="14.4" customHeight="1" x14ac:dyDescent="0.3">
      <c r="A336" s="649" t="s">
        <v>7325</v>
      </c>
      <c r="B336" s="650" t="s">
        <v>7326</v>
      </c>
      <c r="C336" s="650" t="s">
        <v>6294</v>
      </c>
      <c r="D336" s="650" t="s">
        <v>6743</v>
      </c>
      <c r="E336" s="650" t="s">
        <v>6744</v>
      </c>
      <c r="F336" s="653">
        <v>1</v>
      </c>
      <c r="G336" s="653">
        <v>454</v>
      </c>
      <c r="H336" s="653">
        <v>1</v>
      </c>
      <c r="I336" s="653">
        <v>454</v>
      </c>
      <c r="J336" s="653">
        <v>1</v>
      </c>
      <c r="K336" s="653">
        <v>457</v>
      </c>
      <c r="L336" s="653">
        <v>1.0066079295154184</v>
      </c>
      <c r="M336" s="653">
        <v>457</v>
      </c>
      <c r="N336" s="653">
        <v>3</v>
      </c>
      <c r="O336" s="653">
        <v>1371</v>
      </c>
      <c r="P336" s="666">
        <v>3.0198237885462555</v>
      </c>
      <c r="Q336" s="654">
        <v>457</v>
      </c>
    </row>
    <row r="337" spans="1:17" ht="14.4" customHeight="1" x14ac:dyDescent="0.3">
      <c r="A337" s="649" t="s">
        <v>7325</v>
      </c>
      <c r="B337" s="650" t="s">
        <v>7326</v>
      </c>
      <c r="C337" s="650" t="s">
        <v>6294</v>
      </c>
      <c r="D337" s="650" t="s">
        <v>7355</v>
      </c>
      <c r="E337" s="650" t="s">
        <v>7356</v>
      </c>
      <c r="F337" s="653">
        <v>9</v>
      </c>
      <c r="G337" s="653">
        <v>3825</v>
      </c>
      <c r="H337" s="653">
        <v>1</v>
      </c>
      <c r="I337" s="653">
        <v>425</v>
      </c>
      <c r="J337" s="653">
        <v>12</v>
      </c>
      <c r="K337" s="653">
        <v>5148</v>
      </c>
      <c r="L337" s="653">
        <v>1.3458823529411765</v>
      </c>
      <c r="M337" s="653">
        <v>429</v>
      </c>
      <c r="N337" s="653">
        <v>7</v>
      </c>
      <c r="O337" s="653">
        <v>3033</v>
      </c>
      <c r="P337" s="666">
        <v>0.79294117647058826</v>
      </c>
      <c r="Q337" s="654">
        <v>433.28571428571428</v>
      </c>
    </row>
    <row r="338" spans="1:17" ht="14.4" customHeight="1" x14ac:dyDescent="0.3">
      <c r="A338" s="649" t="s">
        <v>7325</v>
      </c>
      <c r="B338" s="650" t="s">
        <v>7326</v>
      </c>
      <c r="C338" s="650" t="s">
        <v>6294</v>
      </c>
      <c r="D338" s="650" t="s">
        <v>7357</v>
      </c>
      <c r="E338" s="650" t="s">
        <v>7358</v>
      </c>
      <c r="F338" s="653">
        <v>26</v>
      </c>
      <c r="G338" s="653">
        <v>1378</v>
      </c>
      <c r="H338" s="653">
        <v>1</v>
      </c>
      <c r="I338" s="653">
        <v>53</v>
      </c>
      <c r="J338" s="653">
        <v>66</v>
      </c>
      <c r="K338" s="653">
        <v>3498</v>
      </c>
      <c r="L338" s="653">
        <v>2.5384615384615383</v>
      </c>
      <c r="M338" s="653">
        <v>53</v>
      </c>
      <c r="N338" s="653">
        <v>44</v>
      </c>
      <c r="O338" s="653">
        <v>2356</v>
      </c>
      <c r="P338" s="666">
        <v>1.7097242380261248</v>
      </c>
      <c r="Q338" s="654">
        <v>53.545454545454547</v>
      </c>
    </row>
    <row r="339" spans="1:17" ht="14.4" customHeight="1" x14ac:dyDescent="0.3">
      <c r="A339" s="649" t="s">
        <v>7325</v>
      </c>
      <c r="B339" s="650" t="s">
        <v>7326</v>
      </c>
      <c r="C339" s="650" t="s">
        <v>6294</v>
      </c>
      <c r="D339" s="650" t="s">
        <v>7359</v>
      </c>
      <c r="E339" s="650" t="s">
        <v>7360</v>
      </c>
      <c r="F339" s="653">
        <v>1</v>
      </c>
      <c r="G339" s="653">
        <v>2161</v>
      </c>
      <c r="H339" s="653">
        <v>1</v>
      </c>
      <c r="I339" s="653">
        <v>2161</v>
      </c>
      <c r="J339" s="653">
        <v>1</v>
      </c>
      <c r="K339" s="653">
        <v>2164</v>
      </c>
      <c r="L339" s="653">
        <v>1.0013882461823229</v>
      </c>
      <c r="M339" s="653">
        <v>2164</v>
      </c>
      <c r="N339" s="653"/>
      <c r="O339" s="653"/>
      <c r="P339" s="666"/>
      <c r="Q339" s="654"/>
    </row>
    <row r="340" spans="1:17" ht="14.4" customHeight="1" x14ac:dyDescent="0.3">
      <c r="A340" s="649" t="s">
        <v>7325</v>
      </c>
      <c r="B340" s="650" t="s">
        <v>7326</v>
      </c>
      <c r="C340" s="650" t="s">
        <v>6294</v>
      </c>
      <c r="D340" s="650" t="s">
        <v>7361</v>
      </c>
      <c r="E340" s="650" t="s">
        <v>7362</v>
      </c>
      <c r="F340" s="653">
        <v>306</v>
      </c>
      <c r="G340" s="653">
        <v>50184</v>
      </c>
      <c r="H340" s="653">
        <v>1</v>
      </c>
      <c r="I340" s="653">
        <v>164</v>
      </c>
      <c r="J340" s="653">
        <v>191</v>
      </c>
      <c r="K340" s="653">
        <v>31515</v>
      </c>
      <c r="L340" s="653">
        <v>0.62798900047824002</v>
      </c>
      <c r="M340" s="653">
        <v>165</v>
      </c>
      <c r="N340" s="653">
        <v>74</v>
      </c>
      <c r="O340" s="653">
        <v>12336</v>
      </c>
      <c r="P340" s="666">
        <v>0.2458153993304639</v>
      </c>
      <c r="Q340" s="654">
        <v>166.70270270270271</v>
      </c>
    </row>
    <row r="341" spans="1:17" ht="14.4" customHeight="1" x14ac:dyDescent="0.3">
      <c r="A341" s="649" t="s">
        <v>7325</v>
      </c>
      <c r="B341" s="650" t="s">
        <v>7326</v>
      </c>
      <c r="C341" s="650" t="s">
        <v>6294</v>
      </c>
      <c r="D341" s="650" t="s">
        <v>6745</v>
      </c>
      <c r="E341" s="650" t="s">
        <v>6746</v>
      </c>
      <c r="F341" s="653">
        <v>9</v>
      </c>
      <c r="G341" s="653">
        <v>702</v>
      </c>
      <c r="H341" s="653">
        <v>1</v>
      </c>
      <c r="I341" s="653">
        <v>78</v>
      </c>
      <c r="J341" s="653">
        <v>9</v>
      </c>
      <c r="K341" s="653">
        <v>711</v>
      </c>
      <c r="L341" s="653">
        <v>1.0128205128205128</v>
      </c>
      <c r="M341" s="653">
        <v>79</v>
      </c>
      <c r="N341" s="653">
        <v>33</v>
      </c>
      <c r="O341" s="653">
        <v>2615</v>
      </c>
      <c r="P341" s="666">
        <v>3.725071225071225</v>
      </c>
      <c r="Q341" s="654">
        <v>79.242424242424249</v>
      </c>
    </row>
    <row r="342" spans="1:17" ht="14.4" customHeight="1" x14ac:dyDescent="0.3">
      <c r="A342" s="649" t="s">
        <v>7325</v>
      </c>
      <c r="B342" s="650" t="s">
        <v>7326</v>
      </c>
      <c r="C342" s="650" t="s">
        <v>6294</v>
      </c>
      <c r="D342" s="650" t="s">
        <v>7363</v>
      </c>
      <c r="E342" s="650" t="s">
        <v>7364</v>
      </c>
      <c r="F342" s="653">
        <v>19</v>
      </c>
      <c r="G342" s="653">
        <v>3021</v>
      </c>
      <c r="H342" s="653">
        <v>1</v>
      </c>
      <c r="I342" s="653">
        <v>159</v>
      </c>
      <c r="J342" s="653">
        <v>6</v>
      </c>
      <c r="K342" s="653">
        <v>960</v>
      </c>
      <c r="L342" s="653">
        <v>0.31777557100297915</v>
      </c>
      <c r="M342" s="653">
        <v>160</v>
      </c>
      <c r="N342" s="653">
        <v>3</v>
      </c>
      <c r="O342" s="653">
        <v>486</v>
      </c>
      <c r="P342" s="666">
        <v>0.16087388282025819</v>
      </c>
      <c r="Q342" s="654">
        <v>162</v>
      </c>
    </row>
    <row r="343" spans="1:17" ht="14.4" customHeight="1" x14ac:dyDescent="0.3">
      <c r="A343" s="649" t="s">
        <v>7325</v>
      </c>
      <c r="B343" s="650" t="s">
        <v>7326</v>
      </c>
      <c r="C343" s="650" t="s">
        <v>6294</v>
      </c>
      <c r="D343" s="650" t="s">
        <v>7365</v>
      </c>
      <c r="E343" s="650" t="s">
        <v>7366</v>
      </c>
      <c r="F343" s="653">
        <v>1</v>
      </c>
      <c r="G343" s="653">
        <v>27</v>
      </c>
      <c r="H343" s="653">
        <v>1</v>
      </c>
      <c r="I343" s="653">
        <v>27</v>
      </c>
      <c r="J343" s="653"/>
      <c r="K343" s="653"/>
      <c r="L343" s="653"/>
      <c r="M343" s="653"/>
      <c r="N343" s="653"/>
      <c r="O343" s="653"/>
      <c r="P343" s="666"/>
      <c r="Q343" s="654"/>
    </row>
    <row r="344" spans="1:17" ht="14.4" customHeight="1" x14ac:dyDescent="0.3">
      <c r="A344" s="649" t="s">
        <v>7325</v>
      </c>
      <c r="B344" s="650" t="s">
        <v>7326</v>
      </c>
      <c r="C344" s="650" t="s">
        <v>6294</v>
      </c>
      <c r="D344" s="650" t="s">
        <v>6751</v>
      </c>
      <c r="E344" s="650" t="s">
        <v>6752</v>
      </c>
      <c r="F344" s="653"/>
      <c r="G344" s="653"/>
      <c r="H344" s="653"/>
      <c r="I344" s="653"/>
      <c r="J344" s="653">
        <v>1</v>
      </c>
      <c r="K344" s="653">
        <v>167</v>
      </c>
      <c r="L344" s="653"/>
      <c r="M344" s="653">
        <v>167</v>
      </c>
      <c r="N344" s="653"/>
      <c r="O344" s="653"/>
      <c r="P344" s="666"/>
      <c r="Q344" s="654"/>
    </row>
    <row r="345" spans="1:17" ht="14.4" customHeight="1" x14ac:dyDescent="0.3">
      <c r="A345" s="649" t="s">
        <v>7325</v>
      </c>
      <c r="B345" s="650" t="s">
        <v>7326</v>
      </c>
      <c r="C345" s="650" t="s">
        <v>6294</v>
      </c>
      <c r="D345" s="650" t="s">
        <v>7367</v>
      </c>
      <c r="E345" s="650" t="s">
        <v>7368</v>
      </c>
      <c r="F345" s="653">
        <v>3</v>
      </c>
      <c r="G345" s="653">
        <v>726</v>
      </c>
      <c r="H345" s="653">
        <v>1</v>
      </c>
      <c r="I345" s="653">
        <v>242</v>
      </c>
      <c r="J345" s="653">
        <v>3</v>
      </c>
      <c r="K345" s="653">
        <v>729</v>
      </c>
      <c r="L345" s="653">
        <v>1.0041322314049588</v>
      </c>
      <c r="M345" s="653">
        <v>243</v>
      </c>
      <c r="N345" s="653">
        <v>5</v>
      </c>
      <c r="O345" s="653">
        <v>1221</v>
      </c>
      <c r="P345" s="666">
        <v>1.6818181818181819</v>
      </c>
      <c r="Q345" s="654">
        <v>244.2</v>
      </c>
    </row>
    <row r="346" spans="1:17" ht="14.4" customHeight="1" x14ac:dyDescent="0.3">
      <c r="A346" s="649" t="s">
        <v>7325</v>
      </c>
      <c r="B346" s="650" t="s">
        <v>7326</v>
      </c>
      <c r="C346" s="650" t="s">
        <v>6294</v>
      </c>
      <c r="D346" s="650" t="s">
        <v>7369</v>
      </c>
      <c r="E346" s="650" t="s">
        <v>7370</v>
      </c>
      <c r="F346" s="653">
        <v>2</v>
      </c>
      <c r="G346" s="653">
        <v>3970</v>
      </c>
      <c r="H346" s="653">
        <v>1</v>
      </c>
      <c r="I346" s="653">
        <v>1985</v>
      </c>
      <c r="J346" s="653">
        <v>8</v>
      </c>
      <c r="K346" s="653">
        <v>15944</v>
      </c>
      <c r="L346" s="653">
        <v>4.0161209068010075</v>
      </c>
      <c r="M346" s="653">
        <v>1993</v>
      </c>
      <c r="N346" s="653">
        <v>5</v>
      </c>
      <c r="O346" s="653">
        <v>10017</v>
      </c>
      <c r="P346" s="666">
        <v>2.5231738035264484</v>
      </c>
      <c r="Q346" s="654">
        <v>2003.4</v>
      </c>
    </row>
    <row r="347" spans="1:17" ht="14.4" customHeight="1" x14ac:dyDescent="0.3">
      <c r="A347" s="649" t="s">
        <v>7325</v>
      </c>
      <c r="B347" s="650" t="s">
        <v>7326</v>
      </c>
      <c r="C347" s="650" t="s">
        <v>6294</v>
      </c>
      <c r="D347" s="650" t="s">
        <v>7371</v>
      </c>
      <c r="E347" s="650" t="s">
        <v>7372</v>
      </c>
      <c r="F347" s="653">
        <v>18</v>
      </c>
      <c r="G347" s="653">
        <v>7182</v>
      </c>
      <c r="H347" s="653">
        <v>1</v>
      </c>
      <c r="I347" s="653">
        <v>399</v>
      </c>
      <c r="J347" s="653">
        <v>10</v>
      </c>
      <c r="K347" s="653">
        <v>4040</v>
      </c>
      <c r="L347" s="653">
        <v>0.56251740462266775</v>
      </c>
      <c r="M347" s="653">
        <v>404</v>
      </c>
      <c r="N347" s="653">
        <v>2</v>
      </c>
      <c r="O347" s="653">
        <v>828</v>
      </c>
      <c r="P347" s="666">
        <v>0.11528822055137844</v>
      </c>
      <c r="Q347" s="654">
        <v>414</v>
      </c>
    </row>
    <row r="348" spans="1:17" ht="14.4" customHeight="1" x14ac:dyDescent="0.3">
      <c r="A348" s="649" t="s">
        <v>7325</v>
      </c>
      <c r="B348" s="650" t="s">
        <v>7326</v>
      </c>
      <c r="C348" s="650" t="s">
        <v>6294</v>
      </c>
      <c r="D348" s="650" t="s">
        <v>7373</v>
      </c>
      <c r="E348" s="650" t="s">
        <v>7374</v>
      </c>
      <c r="F348" s="653">
        <v>1</v>
      </c>
      <c r="G348" s="653">
        <v>265</v>
      </c>
      <c r="H348" s="653">
        <v>1</v>
      </c>
      <c r="I348" s="653">
        <v>265</v>
      </c>
      <c r="J348" s="653">
        <v>1</v>
      </c>
      <c r="K348" s="653">
        <v>266</v>
      </c>
      <c r="L348" s="653">
        <v>1.0037735849056604</v>
      </c>
      <c r="M348" s="653">
        <v>266</v>
      </c>
      <c r="N348" s="653">
        <v>1</v>
      </c>
      <c r="O348" s="653">
        <v>266</v>
      </c>
      <c r="P348" s="666">
        <v>1.0037735849056604</v>
      </c>
      <c r="Q348" s="654">
        <v>266</v>
      </c>
    </row>
    <row r="349" spans="1:17" ht="14.4" customHeight="1" x14ac:dyDescent="0.3">
      <c r="A349" s="649" t="s">
        <v>7375</v>
      </c>
      <c r="B349" s="650" t="s">
        <v>673</v>
      </c>
      <c r="C349" s="650" t="s">
        <v>6294</v>
      </c>
      <c r="D349" s="650" t="s">
        <v>7376</v>
      </c>
      <c r="E349" s="650" t="s">
        <v>7377</v>
      </c>
      <c r="F349" s="653">
        <v>88</v>
      </c>
      <c r="G349" s="653">
        <v>13904</v>
      </c>
      <c r="H349" s="653">
        <v>1</v>
      </c>
      <c r="I349" s="653">
        <v>158</v>
      </c>
      <c r="J349" s="653">
        <v>69</v>
      </c>
      <c r="K349" s="653">
        <v>10971</v>
      </c>
      <c r="L349" s="653">
        <v>0.78905350978135791</v>
      </c>
      <c r="M349" s="653">
        <v>159</v>
      </c>
      <c r="N349" s="653">
        <v>89</v>
      </c>
      <c r="O349" s="653">
        <v>14198</v>
      </c>
      <c r="P349" s="666">
        <v>1.02114499424626</v>
      </c>
      <c r="Q349" s="654">
        <v>159.52808988764045</v>
      </c>
    </row>
    <row r="350" spans="1:17" ht="14.4" customHeight="1" x14ac:dyDescent="0.3">
      <c r="A350" s="649" t="s">
        <v>7375</v>
      </c>
      <c r="B350" s="650" t="s">
        <v>673</v>
      </c>
      <c r="C350" s="650" t="s">
        <v>6294</v>
      </c>
      <c r="D350" s="650" t="s">
        <v>7378</v>
      </c>
      <c r="E350" s="650" t="s">
        <v>7379</v>
      </c>
      <c r="F350" s="653"/>
      <c r="G350" s="653"/>
      <c r="H350" s="653"/>
      <c r="I350" s="653"/>
      <c r="J350" s="653"/>
      <c r="K350" s="653"/>
      <c r="L350" s="653"/>
      <c r="M350" s="653"/>
      <c r="N350" s="653">
        <v>1</v>
      </c>
      <c r="O350" s="653">
        <v>1165</v>
      </c>
      <c r="P350" s="666"/>
      <c r="Q350" s="654">
        <v>1165</v>
      </c>
    </row>
    <row r="351" spans="1:17" ht="14.4" customHeight="1" x14ac:dyDescent="0.3">
      <c r="A351" s="649" t="s">
        <v>7375</v>
      </c>
      <c r="B351" s="650" t="s">
        <v>673</v>
      </c>
      <c r="C351" s="650" t="s">
        <v>6294</v>
      </c>
      <c r="D351" s="650" t="s">
        <v>7380</v>
      </c>
      <c r="E351" s="650" t="s">
        <v>7381</v>
      </c>
      <c r="F351" s="653">
        <v>90</v>
      </c>
      <c r="G351" s="653">
        <v>3510</v>
      </c>
      <c r="H351" s="653">
        <v>1</v>
      </c>
      <c r="I351" s="653">
        <v>39</v>
      </c>
      <c r="J351" s="653">
        <v>76</v>
      </c>
      <c r="K351" s="653">
        <v>2964</v>
      </c>
      <c r="L351" s="653">
        <v>0.84444444444444444</v>
      </c>
      <c r="M351" s="653">
        <v>39</v>
      </c>
      <c r="N351" s="653">
        <v>89</v>
      </c>
      <c r="O351" s="653">
        <v>3518</v>
      </c>
      <c r="P351" s="666">
        <v>1.0022792022792022</v>
      </c>
      <c r="Q351" s="654">
        <v>39.528089887640448</v>
      </c>
    </row>
    <row r="352" spans="1:17" ht="14.4" customHeight="1" x14ac:dyDescent="0.3">
      <c r="A352" s="649" t="s">
        <v>7375</v>
      </c>
      <c r="B352" s="650" t="s">
        <v>673</v>
      </c>
      <c r="C352" s="650" t="s">
        <v>6294</v>
      </c>
      <c r="D352" s="650" t="s">
        <v>7303</v>
      </c>
      <c r="E352" s="650" t="s">
        <v>7304</v>
      </c>
      <c r="F352" s="653">
        <v>7</v>
      </c>
      <c r="G352" s="653">
        <v>2674</v>
      </c>
      <c r="H352" s="653">
        <v>1</v>
      </c>
      <c r="I352" s="653">
        <v>382</v>
      </c>
      <c r="J352" s="653">
        <v>3</v>
      </c>
      <c r="K352" s="653">
        <v>1146</v>
      </c>
      <c r="L352" s="653">
        <v>0.42857142857142855</v>
      </c>
      <c r="M352" s="653">
        <v>382</v>
      </c>
      <c r="N352" s="653">
        <v>24</v>
      </c>
      <c r="O352" s="653">
        <v>9181</v>
      </c>
      <c r="P352" s="666">
        <v>3.4334330590875095</v>
      </c>
      <c r="Q352" s="654">
        <v>382.54166666666669</v>
      </c>
    </row>
    <row r="353" spans="1:17" ht="14.4" customHeight="1" x14ac:dyDescent="0.3">
      <c r="A353" s="649" t="s">
        <v>7375</v>
      </c>
      <c r="B353" s="650" t="s">
        <v>673</v>
      </c>
      <c r="C353" s="650" t="s">
        <v>6294</v>
      </c>
      <c r="D353" s="650" t="s">
        <v>7382</v>
      </c>
      <c r="E353" s="650" t="s">
        <v>7383</v>
      </c>
      <c r="F353" s="653">
        <v>14</v>
      </c>
      <c r="G353" s="653">
        <v>504</v>
      </c>
      <c r="H353" s="653">
        <v>1</v>
      </c>
      <c r="I353" s="653">
        <v>36</v>
      </c>
      <c r="J353" s="653"/>
      <c r="K353" s="653"/>
      <c r="L353" s="653"/>
      <c r="M353" s="653"/>
      <c r="N353" s="653"/>
      <c r="O353" s="653"/>
      <c r="P353" s="666"/>
      <c r="Q353" s="654"/>
    </row>
    <row r="354" spans="1:17" ht="14.4" customHeight="1" x14ac:dyDescent="0.3">
      <c r="A354" s="649" t="s">
        <v>7375</v>
      </c>
      <c r="B354" s="650" t="s">
        <v>673</v>
      </c>
      <c r="C354" s="650" t="s">
        <v>6294</v>
      </c>
      <c r="D354" s="650" t="s">
        <v>7384</v>
      </c>
      <c r="E354" s="650" t="s">
        <v>7385</v>
      </c>
      <c r="F354" s="653">
        <v>7</v>
      </c>
      <c r="G354" s="653">
        <v>3108</v>
      </c>
      <c r="H354" s="653">
        <v>1</v>
      </c>
      <c r="I354" s="653">
        <v>444</v>
      </c>
      <c r="J354" s="653">
        <v>10</v>
      </c>
      <c r="K354" s="653">
        <v>4440</v>
      </c>
      <c r="L354" s="653">
        <v>1.4285714285714286</v>
      </c>
      <c r="M354" s="653">
        <v>444</v>
      </c>
      <c r="N354" s="653">
        <v>16</v>
      </c>
      <c r="O354" s="653">
        <v>7114</v>
      </c>
      <c r="P354" s="666">
        <v>2.2889317889317891</v>
      </c>
      <c r="Q354" s="654">
        <v>444.625</v>
      </c>
    </row>
    <row r="355" spans="1:17" ht="14.4" customHeight="1" x14ac:dyDescent="0.3">
      <c r="A355" s="649" t="s">
        <v>7375</v>
      </c>
      <c r="B355" s="650" t="s">
        <v>673</v>
      </c>
      <c r="C355" s="650" t="s">
        <v>6294</v>
      </c>
      <c r="D355" s="650" t="s">
        <v>7386</v>
      </c>
      <c r="E355" s="650" t="s">
        <v>7387</v>
      </c>
      <c r="F355" s="653">
        <v>4</v>
      </c>
      <c r="G355" s="653">
        <v>1960</v>
      </c>
      <c r="H355" s="653">
        <v>1</v>
      </c>
      <c r="I355" s="653">
        <v>490</v>
      </c>
      <c r="J355" s="653">
        <v>1</v>
      </c>
      <c r="K355" s="653">
        <v>490</v>
      </c>
      <c r="L355" s="653">
        <v>0.25</v>
      </c>
      <c r="M355" s="653">
        <v>490</v>
      </c>
      <c r="N355" s="653">
        <v>2</v>
      </c>
      <c r="O355" s="653">
        <v>982</v>
      </c>
      <c r="P355" s="666">
        <v>0.50102040816326532</v>
      </c>
      <c r="Q355" s="654">
        <v>491</v>
      </c>
    </row>
    <row r="356" spans="1:17" ht="14.4" customHeight="1" x14ac:dyDescent="0.3">
      <c r="A356" s="649" t="s">
        <v>7375</v>
      </c>
      <c r="B356" s="650" t="s">
        <v>673</v>
      </c>
      <c r="C356" s="650" t="s">
        <v>6294</v>
      </c>
      <c r="D356" s="650" t="s">
        <v>7388</v>
      </c>
      <c r="E356" s="650" t="s">
        <v>7389</v>
      </c>
      <c r="F356" s="653">
        <v>3</v>
      </c>
      <c r="G356" s="653">
        <v>93</v>
      </c>
      <c r="H356" s="653">
        <v>1</v>
      </c>
      <c r="I356" s="653">
        <v>31</v>
      </c>
      <c r="J356" s="653">
        <v>2</v>
      </c>
      <c r="K356" s="653">
        <v>62</v>
      </c>
      <c r="L356" s="653">
        <v>0.66666666666666663</v>
      </c>
      <c r="M356" s="653">
        <v>31</v>
      </c>
      <c r="N356" s="653">
        <v>9</v>
      </c>
      <c r="O356" s="653">
        <v>279</v>
      </c>
      <c r="P356" s="666">
        <v>3</v>
      </c>
      <c r="Q356" s="654">
        <v>31</v>
      </c>
    </row>
    <row r="357" spans="1:17" ht="14.4" customHeight="1" x14ac:dyDescent="0.3">
      <c r="A357" s="649" t="s">
        <v>7375</v>
      </c>
      <c r="B357" s="650" t="s">
        <v>673</v>
      </c>
      <c r="C357" s="650" t="s">
        <v>6294</v>
      </c>
      <c r="D357" s="650" t="s">
        <v>7390</v>
      </c>
      <c r="E357" s="650" t="s">
        <v>7391</v>
      </c>
      <c r="F357" s="653">
        <v>6</v>
      </c>
      <c r="G357" s="653">
        <v>1224</v>
      </c>
      <c r="H357" s="653">
        <v>1</v>
      </c>
      <c r="I357" s="653">
        <v>204</v>
      </c>
      <c r="J357" s="653">
        <v>4</v>
      </c>
      <c r="K357" s="653">
        <v>820</v>
      </c>
      <c r="L357" s="653">
        <v>0.66993464052287577</v>
      </c>
      <c r="M357" s="653">
        <v>205</v>
      </c>
      <c r="N357" s="653">
        <v>1</v>
      </c>
      <c r="O357" s="653">
        <v>205</v>
      </c>
      <c r="P357" s="666">
        <v>0.16748366013071894</v>
      </c>
      <c r="Q357" s="654">
        <v>205</v>
      </c>
    </row>
    <row r="358" spans="1:17" ht="14.4" customHeight="1" x14ac:dyDescent="0.3">
      <c r="A358" s="649" t="s">
        <v>7375</v>
      </c>
      <c r="B358" s="650" t="s">
        <v>673</v>
      </c>
      <c r="C358" s="650" t="s">
        <v>6294</v>
      </c>
      <c r="D358" s="650" t="s">
        <v>7392</v>
      </c>
      <c r="E358" s="650" t="s">
        <v>7393</v>
      </c>
      <c r="F358" s="653">
        <v>6</v>
      </c>
      <c r="G358" s="653">
        <v>2256</v>
      </c>
      <c r="H358" s="653">
        <v>1</v>
      </c>
      <c r="I358" s="653">
        <v>376</v>
      </c>
      <c r="J358" s="653">
        <v>3</v>
      </c>
      <c r="K358" s="653">
        <v>1131</v>
      </c>
      <c r="L358" s="653">
        <v>0.50132978723404253</v>
      </c>
      <c r="M358" s="653">
        <v>377</v>
      </c>
      <c r="N358" s="653">
        <v>1</v>
      </c>
      <c r="O358" s="653">
        <v>377</v>
      </c>
      <c r="P358" s="666">
        <v>0.1671099290780142</v>
      </c>
      <c r="Q358" s="654">
        <v>377</v>
      </c>
    </row>
    <row r="359" spans="1:17" ht="14.4" customHeight="1" x14ac:dyDescent="0.3">
      <c r="A359" s="649" t="s">
        <v>7375</v>
      </c>
      <c r="B359" s="650" t="s">
        <v>673</v>
      </c>
      <c r="C359" s="650" t="s">
        <v>6294</v>
      </c>
      <c r="D359" s="650" t="s">
        <v>7394</v>
      </c>
      <c r="E359" s="650" t="s">
        <v>7395</v>
      </c>
      <c r="F359" s="653">
        <v>200</v>
      </c>
      <c r="G359" s="653">
        <v>22400</v>
      </c>
      <c r="H359" s="653">
        <v>1</v>
      </c>
      <c r="I359" s="653">
        <v>112</v>
      </c>
      <c r="J359" s="653">
        <v>163</v>
      </c>
      <c r="K359" s="653">
        <v>18419</v>
      </c>
      <c r="L359" s="653">
        <v>0.82227678571428575</v>
      </c>
      <c r="M359" s="653">
        <v>113</v>
      </c>
      <c r="N359" s="653">
        <v>195</v>
      </c>
      <c r="O359" s="653">
        <v>22249</v>
      </c>
      <c r="P359" s="666">
        <v>0.99325892857142861</v>
      </c>
      <c r="Q359" s="654">
        <v>114.0974358974359</v>
      </c>
    </row>
    <row r="360" spans="1:17" ht="14.4" customHeight="1" x14ac:dyDescent="0.3">
      <c r="A360" s="649" t="s">
        <v>7375</v>
      </c>
      <c r="B360" s="650" t="s">
        <v>673</v>
      </c>
      <c r="C360" s="650" t="s">
        <v>6294</v>
      </c>
      <c r="D360" s="650" t="s">
        <v>7396</v>
      </c>
      <c r="E360" s="650" t="s">
        <v>7397</v>
      </c>
      <c r="F360" s="653">
        <v>40</v>
      </c>
      <c r="G360" s="653">
        <v>3320</v>
      </c>
      <c r="H360" s="653">
        <v>1</v>
      </c>
      <c r="I360" s="653">
        <v>83</v>
      </c>
      <c r="J360" s="653">
        <v>25</v>
      </c>
      <c r="K360" s="653">
        <v>2100</v>
      </c>
      <c r="L360" s="653">
        <v>0.63253012048192769</v>
      </c>
      <c r="M360" s="653">
        <v>84</v>
      </c>
      <c r="N360" s="653">
        <v>31</v>
      </c>
      <c r="O360" s="653">
        <v>2623</v>
      </c>
      <c r="P360" s="666">
        <v>0.79006024096385541</v>
      </c>
      <c r="Q360" s="654">
        <v>84.612903225806448</v>
      </c>
    </row>
    <row r="361" spans="1:17" ht="14.4" customHeight="1" x14ac:dyDescent="0.3">
      <c r="A361" s="649" t="s">
        <v>7375</v>
      </c>
      <c r="B361" s="650" t="s">
        <v>673</v>
      </c>
      <c r="C361" s="650" t="s">
        <v>6294</v>
      </c>
      <c r="D361" s="650" t="s">
        <v>7398</v>
      </c>
      <c r="E361" s="650" t="s">
        <v>7399</v>
      </c>
      <c r="F361" s="653">
        <v>3</v>
      </c>
      <c r="G361" s="653">
        <v>285</v>
      </c>
      <c r="H361" s="653">
        <v>1</v>
      </c>
      <c r="I361" s="653">
        <v>95</v>
      </c>
      <c r="J361" s="653">
        <v>1</v>
      </c>
      <c r="K361" s="653">
        <v>96</v>
      </c>
      <c r="L361" s="653">
        <v>0.33684210526315789</v>
      </c>
      <c r="M361" s="653">
        <v>96</v>
      </c>
      <c r="N361" s="653">
        <v>1</v>
      </c>
      <c r="O361" s="653">
        <v>96</v>
      </c>
      <c r="P361" s="666">
        <v>0.33684210526315789</v>
      </c>
      <c r="Q361" s="654">
        <v>96</v>
      </c>
    </row>
    <row r="362" spans="1:17" ht="14.4" customHeight="1" x14ac:dyDescent="0.3">
      <c r="A362" s="649" t="s">
        <v>7375</v>
      </c>
      <c r="B362" s="650" t="s">
        <v>673</v>
      </c>
      <c r="C362" s="650" t="s">
        <v>6294</v>
      </c>
      <c r="D362" s="650" t="s">
        <v>7400</v>
      </c>
      <c r="E362" s="650" t="s">
        <v>7401</v>
      </c>
      <c r="F362" s="653">
        <v>17</v>
      </c>
      <c r="G362" s="653">
        <v>357</v>
      </c>
      <c r="H362" s="653">
        <v>1</v>
      </c>
      <c r="I362" s="653">
        <v>21</v>
      </c>
      <c r="J362" s="653">
        <v>4</v>
      </c>
      <c r="K362" s="653">
        <v>84</v>
      </c>
      <c r="L362" s="653">
        <v>0.23529411764705882</v>
      </c>
      <c r="M362" s="653">
        <v>21</v>
      </c>
      <c r="N362" s="653">
        <v>16</v>
      </c>
      <c r="O362" s="653">
        <v>336</v>
      </c>
      <c r="P362" s="666">
        <v>0.94117647058823528</v>
      </c>
      <c r="Q362" s="654">
        <v>21</v>
      </c>
    </row>
    <row r="363" spans="1:17" ht="14.4" customHeight="1" x14ac:dyDescent="0.3">
      <c r="A363" s="649" t="s">
        <v>7375</v>
      </c>
      <c r="B363" s="650" t="s">
        <v>673</v>
      </c>
      <c r="C363" s="650" t="s">
        <v>6294</v>
      </c>
      <c r="D363" s="650" t="s">
        <v>7312</v>
      </c>
      <c r="E363" s="650" t="s">
        <v>7313</v>
      </c>
      <c r="F363" s="653">
        <v>30</v>
      </c>
      <c r="G363" s="653">
        <v>14580</v>
      </c>
      <c r="H363" s="653">
        <v>1</v>
      </c>
      <c r="I363" s="653">
        <v>486</v>
      </c>
      <c r="J363" s="653">
        <v>64</v>
      </c>
      <c r="K363" s="653">
        <v>31104</v>
      </c>
      <c r="L363" s="653">
        <v>2.1333333333333333</v>
      </c>
      <c r="M363" s="653">
        <v>486</v>
      </c>
      <c r="N363" s="653">
        <v>80</v>
      </c>
      <c r="O363" s="653">
        <v>38935</v>
      </c>
      <c r="P363" s="666">
        <v>2.6704389574759944</v>
      </c>
      <c r="Q363" s="654">
        <v>486.6875</v>
      </c>
    </row>
    <row r="364" spans="1:17" ht="14.4" customHeight="1" x14ac:dyDescent="0.3">
      <c r="A364" s="649" t="s">
        <v>7375</v>
      </c>
      <c r="B364" s="650" t="s">
        <v>673</v>
      </c>
      <c r="C364" s="650" t="s">
        <v>6294</v>
      </c>
      <c r="D364" s="650" t="s">
        <v>7402</v>
      </c>
      <c r="E364" s="650" t="s">
        <v>7403</v>
      </c>
      <c r="F364" s="653">
        <v>29</v>
      </c>
      <c r="G364" s="653">
        <v>1160</v>
      </c>
      <c r="H364" s="653">
        <v>1</v>
      </c>
      <c r="I364" s="653">
        <v>40</v>
      </c>
      <c r="J364" s="653">
        <v>15</v>
      </c>
      <c r="K364" s="653">
        <v>600</v>
      </c>
      <c r="L364" s="653">
        <v>0.51724137931034486</v>
      </c>
      <c r="M364" s="653">
        <v>40</v>
      </c>
      <c r="N364" s="653">
        <v>24</v>
      </c>
      <c r="O364" s="653">
        <v>968</v>
      </c>
      <c r="P364" s="666">
        <v>0.83448275862068966</v>
      </c>
      <c r="Q364" s="654">
        <v>40.333333333333336</v>
      </c>
    </row>
    <row r="365" spans="1:17" ht="14.4" customHeight="1" x14ac:dyDescent="0.3">
      <c r="A365" s="649" t="s">
        <v>7375</v>
      </c>
      <c r="B365" s="650" t="s">
        <v>673</v>
      </c>
      <c r="C365" s="650" t="s">
        <v>6294</v>
      </c>
      <c r="D365" s="650" t="s">
        <v>7404</v>
      </c>
      <c r="E365" s="650" t="s">
        <v>7405</v>
      </c>
      <c r="F365" s="653"/>
      <c r="G365" s="653"/>
      <c r="H365" s="653"/>
      <c r="I365" s="653"/>
      <c r="J365" s="653">
        <v>1</v>
      </c>
      <c r="K365" s="653">
        <v>761</v>
      </c>
      <c r="L365" s="653"/>
      <c r="M365" s="653">
        <v>761</v>
      </c>
      <c r="N365" s="653">
        <v>1</v>
      </c>
      <c r="O365" s="653">
        <v>762</v>
      </c>
      <c r="P365" s="666"/>
      <c r="Q365" s="654">
        <v>762</v>
      </c>
    </row>
    <row r="366" spans="1:17" ht="14.4" customHeight="1" x14ac:dyDescent="0.3">
      <c r="A366" s="649" t="s">
        <v>7375</v>
      </c>
      <c r="B366" s="650" t="s">
        <v>673</v>
      </c>
      <c r="C366" s="650" t="s">
        <v>6294</v>
      </c>
      <c r="D366" s="650" t="s">
        <v>7406</v>
      </c>
      <c r="E366" s="650" t="s">
        <v>7407</v>
      </c>
      <c r="F366" s="653">
        <v>4</v>
      </c>
      <c r="G366" s="653">
        <v>2412</v>
      </c>
      <c r="H366" s="653">
        <v>1</v>
      </c>
      <c r="I366" s="653">
        <v>603</v>
      </c>
      <c r="J366" s="653">
        <v>4</v>
      </c>
      <c r="K366" s="653">
        <v>2416</v>
      </c>
      <c r="L366" s="653">
        <v>1.0016583747927033</v>
      </c>
      <c r="M366" s="653">
        <v>604</v>
      </c>
      <c r="N366" s="653">
        <v>9</v>
      </c>
      <c r="O366" s="653">
        <v>5460</v>
      </c>
      <c r="P366" s="666">
        <v>2.2636815920398008</v>
      </c>
      <c r="Q366" s="654">
        <v>606.66666666666663</v>
      </c>
    </row>
    <row r="367" spans="1:17" ht="14.4" customHeight="1" x14ac:dyDescent="0.3">
      <c r="A367" s="649" t="s">
        <v>7375</v>
      </c>
      <c r="B367" s="650" t="s">
        <v>673</v>
      </c>
      <c r="C367" s="650" t="s">
        <v>6294</v>
      </c>
      <c r="D367" s="650" t="s">
        <v>7408</v>
      </c>
      <c r="E367" s="650" t="s">
        <v>7409</v>
      </c>
      <c r="F367" s="653"/>
      <c r="G367" s="653"/>
      <c r="H367" s="653"/>
      <c r="I367" s="653"/>
      <c r="J367" s="653"/>
      <c r="K367" s="653"/>
      <c r="L367" s="653"/>
      <c r="M367" s="653"/>
      <c r="N367" s="653">
        <v>2</v>
      </c>
      <c r="O367" s="653">
        <v>304</v>
      </c>
      <c r="P367" s="666"/>
      <c r="Q367" s="654">
        <v>152</v>
      </c>
    </row>
    <row r="368" spans="1:17" ht="14.4" customHeight="1" x14ac:dyDescent="0.3">
      <c r="A368" s="649" t="s">
        <v>7410</v>
      </c>
      <c r="B368" s="650" t="s">
        <v>7082</v>
      </c>
      <c r="C368" s="650" t="s">
        <v>6294</v>
      </c>
      <c r="D368" s="650" t="s">
        <v>7411</v>
      </c>
      <c r="E368" s="650" t="s">
        <v>7412</v>
      </c>
      <c r="F368" s="653"/>
      <c r="G368" s="653"/>
      <c r="H368" s="653"/>
      <c r="I368" s="653"/>
      <c r="J368" s="653">
        <v>1</v>
      </c>
      <c r="K368" s="653">
        <v>989</v>
      </c>
      <c r="L368" s="653"/>
      <c r="M368" s="653">
        <v>989</v>
      </c>
      <c r="N368" s="653"/>
      <c r="O368" s="653"/>
      <c r="P368" s="666"/>
      <c r="Q368" s="654"/>
    </row>
    <row r="369" spans="1:17" ht="14.4" customHeight="1" x14ac:dyDescent="0.3">
      <c r="A369" s="649" t="s">
        <v>7410</v>
      </c>
      <c r="B369" s="650" t="s">
        <v>7082</v>
      </c>
      <c r="C369" s="650" t="s">
        <v>6294</v>
      </c>
      <c r="D369" s="650" t="s">
        <v>7413</v>
      </c>
      <c r="E369" s="650" t="s">
        <v>7414</v>
      </c>
      <c r="F369" s="653"/>
      <c r="G369" s="653"/>
      <c r="H369" s="653"/>
      <c r="I369" s="653"/>
      <c r="J369" s="653">
        <v>1</v>
      </c>
      <c r="K369" s="653">
        <v>826</v>
      </c>
      <c r="L369" s="653"/>
      <c r="M369" s="653">
        <v>826</v>
      </c>
      <c r="N369" s="653"/>
      <c r="O369" s="653"/>
      <c r="P369" s="666"/>
      <c r="Q369" s="654"/>
    </row>
    <row r="370" spans="1:17" ht="14.4" customHeight="1" x14ac:dyDescent="0.3">
      <c r="A370" s="649" t="s">
        <v>7410</v>
      </c>
      <c r="B370" s="650" t="s">
        <v>7082</v>
      </c>
      <c r="C370" s="650" t="s">
        <v>6294</v>
      </c>
      <c r="D370" s="650" t="s">
        <v>7415</v>
      </c>
      <c r="E370" s="650" t="s">
        <v>7416</v>
      </c>
      <c r="F370" s="653"/>
      <c r="G370" s="653"/>
      <c r="H370" s="653"/>
      <c r="I370" s="653"/>
      <c r="J370" s="653">
        <v>1</v>
      </c>
      <c r="K370" s="653">
        <v>172</v>
      </c>
      <c r="L370" s="653"/>
      <c r="M370" s="653">
        <v>172</v>
      </c>
      <c r="N370" s="653"/>
      <c r="O370" s="653"/>
      <c r="P370" s="666"/>
      <c r="Q370" s="654"/>
    </row>
    <row r="371" spans="1:17" ht="14.4" customHeight="1" x14ac:dyDescent="0.3">
      <c r="A371" s="649" t="s">
        <v>7410</v>
      </c>
      <c r="B371" s="650" t="s">
        <v>7082</v>
      </c>
      <c r="C371" s="650" t="s">
        <v>6294</v>
      </c>
      <c r="D371" s="650" t="s">
        <v>5291</v>
      </c>
      <c r="E371" s="650" t="s">
        <v>7417</v>
      </c>
      <c r="F371" s="653"/>
      <c r="G371" s="653"/>
      <c r="H371" s="653"/>
      <c r="I371" s="653"/>
      <c r="J371" s="653">
        <v>1</v>
      </c>
      <c r="K371" s="653">
        <v>545</v>
      </c>
      <c r="L371" s="653"/>
      <c r="M371" s="653">
        <v>545</v>
      </c>
      <c r="N371" s="653"/>
      <c r="O371" s="653"/>
      <c r="P371" s="666"/>
      <c r="Q371" s="654"/>
    </row>
    <row r="372" spans="1:17" ht="14.4" customHeight="1" x14ac:dyDescent="0.3">
      <c r="A372" s="649" t="s">
        <v>7410</v>
      </c>
      <c r="B372" s="650" t="s">
        <v>7082</v>
      </c>
      <c r="C372" s="650" t="s">
        <v>6294</v>
      </c>
      <c r="D372" s="650" t="s">
        <v>7418</v>
      </c>
      <c r="E372" s="650" t="s">
        <v>7419</v>
      </c>
      <c r="F372" s="653"/>
      <c r="G372" s="653"/>
      <c r="H372" s="653"/>
      <c r="I372" s="653"/>
      <c r="J372" s="653">
        <v>1</v>
      </c>
      <c r="K372" s="653">
        <v>344</v>
      </c>
      <c r="L372" s="653"/>
      <c r="M372" s="653">
        <v>344</v>
      </c>
      <c r="N372" s="653"/>
      <c r="O372" s="653"/>
      <c r="P372" s="666"/>
      <c r="Q372" s="654"/>
    </row>
    <row r="373" spans="1:17" ht="14.4" customHeight="1" x14ac:dyDescent="0.3">
      <c r="A373" s="649" t="s">
        <v>7410</v>
      </c>
      <c r="B373" s="650" t="s">
        <v>7082</v>
      </c>
      <c r="C373" s="650" t="s">
        <v>6294</v>
      </c>
      <c r="D373" s="650" t="s">
        <v>7420</v>
      </c>
      <c r="E373" s="650" t="s">
        <v>7421</v>
      </c>
      <c r="F373" s="653"/>
      <c r="G373" s="653"/>
      <c r="H373" s="653"/>
      <c r="I373" s="653"/>
      <c r="J373" s="653">
        <v>2</v>
      </c>
      <c r="K373" s="653">
        <v>656</v>
      </c>
      <c r="L373" s="653"/>
      <c r="M373" s="653">
        <v>328</v>
      </c>
      <c r="N373" s="653"/>
      <c r="O373" s="653"/>
      <c r="P373" s="666"/>
      <c r="Q373" s="654"/>
    </row>
    <row r="374" spans="1:17" ht="14.4" customHeight="1" x14ac:dyDescent="0.3">
      <c r="A374" s="649" t="s">
        <v>7410</v>
      </c>
      <c r="B374" s="650" t="s">
        <v>7082</v>
      </c>
      <c r="C374" s="650" t="s">
        <v>6294</v>
      </c>
      <c r="D374" s="650" t="s">
        <v>7422</v>
      </c>
      <c r="E374" s="650" t="s">
        <v>7423</v>
      </c>
      <c r="F374" s="653"/>
      <c r="G374" s="653"/>
      <c r="H374" s="653"/>
      <c r="I374" s="653"/>
      <c r="J374" s="653">
        <v>1</v>
      </c>
      <c r="K374" s="653">
        <v>204</v>
      </c>
      <c r="L374" s="653"/>
      <c r="M374" s="653">
        <v>204</v>
      </c>
      <c r="N374" s="653"/>
      <c r="O374" s="653"/>
      <c r="P374" s="666"/>
      <c r="Q374" s="654"/>
    </row>
    <row r="375" spans="1:17" ht="14.4" customHeight="1" x14ac:dyDescent="0.3">
      <c r="A375" s="649" t="s">
        <v>7410</v>
      </c>
      <c r="B375" s="650" t="s">
        <v>7082</v>
      </c>
      <c r="C375" s="650" t="s">
        <v>6294</v>
      </c>
      <c r="D375" s="650" t="s">
        <v>7424</v>
      </c>
      <c r="E375" s="650" t="s">
        <v>7425</v>
      </c>
      <c r="F375" s="653"/>
      <c r="G375" s="653"/>
      <c r="H375" s="653"/>
      <c r="I375" s="653"/>
      <c r="J375" s="653">
        <v>1</v>
      </c>
      <c r="K375" s="653">
        <v>38</v>
      </c>
      <c r="L375" s="653"/>
      <c r="M375" s="653">
        <v>38</v>
      </c>
      <c r="N375" s="653"/>
      <c r="O375" s="653"/>
      <c r="P375" s="666"/>
      <c r="Q375" s="654"/>
    </row>
    <row r="376" spans="1:17" ht="14.4" customHeight="1" x14ac:dyDescent="0.3">
      <c r="A376" s="649" t="s">
        <v>7410</v>
      </c>
      <c r="B376" s="650" t="s">
        <v>7082</v>
      </c>
      <c r="C376" s="650" t="s">
        <v>6294</v>
      </c>
      <c r="D376" s="650" t="s">
        <v>7426</v>
      </c>
      <c r="E376" s="650" t="s">
        <v>7427</v>
      </c>
      <c r="F376" s="653"/>
      <c r="G376" s="653"/>
      <c r="H376" s="653"/>
      <c r="I376" s="653"/>
      <c r="J376" s="653">
        <v>1</v>
      </c>
      <c r="K376" s="653">
        <v>473</v>
      </c>
      <c r="L376" s="653"/>
      <c r="M376" s="653">
        <v>473</v>
      </c>
      <c r="N376" s="653"/>
      <c r="O376" s="653"/>
      <c r="P376" s="666"/>
      <c r="Q376" s="654"/>
    </row>
    <row r="377" spans="1:17" ht="14.4" customHeight="1" x14ac:dyDescent="0.3">
      <c r="A377" s="649" t="s">
        <v>7410</v>
      </c>
      <c r="B377" s="650" t="s">
        <v>7082</v>
      </c>
      <c r="C377" s="650" t="s">
        <v>6294</v>
      </c>
      <c r="D377" s="650" t="s">
        <v>7428</v>
      </c>
      <c r="E377" s="650" t="s">
        <v>7429</v>
      </c>
      <c r="F377" s="653"/>
      <c r="G377" s="653"/>
      <c r="H377" s="653"/>
      <c r="I377" s="653"/>
      <c r="J377" s="653">
        <v>1</v>
      </c>
      <c r="K377" s="653">
        <v>166</v>
      </c>
      <c r="L377" s="653"/>
      <c r="M377" s="653">
        <v>166</v>
      </c>
      <c r="N377" s="653"/>
      <c r="O377" s="653"/>
      <c r="P377" s="666"/>
      <c r="Q377" s="654"/>
    </row>
    <row r="378" spans="1:17" ht="14.4" customHeight="1" x14ac:dyDescent="0.3">
      <c r="A378" s="649" t="s">
        <v>7430</v>
      </c>
      <c r="B378" s="650" t="s">
        <v>6786</v>
      </c>
      <c r="C378" s="650" t="s">
        <v>6294</v>
      </c>
      <c r="D378" s="650" t="s">
        <v>7351</v>
      </c>
      <c r="E378" s="650" t="s">
        <v>7352</v>
      </c>
      <c r="F378" s="653"/>
      <c r="G378" s="653"/>
      <c r="H378" s="653"/>
      <c r="I378" s="653"/>
      <c r="J378" s="653">
        <v>1</v>
      </c>
      <c r="K378" s="653">
        <v>12779</v>
      </c>
      <c r="L378" s="653"/>
      <c r="M378" s="653">
        <v>12779</v>
      </c>
      <c r="N378" s="653"/>
      <c r="O378" s="653"/>
      <c r="P378" s="666"/>
      <c r="Q378" s="654"/>
    </row>
    <row r="379" spans="1:17" ht="14.4" customHeight="1" x14ac:dyDescent="0.3">
      <c r="A379" s="649" t="s">
        <v>7430</v>
      </c>
      <c r="B379" s="650" t="s">
        <v>6786</v>
      </c>
      <c r="C379" s="650" t="s">
        <v>6294</v>
      </c>
      <c r="D379" s="650" t="s">
        <v>6787</v>
      </c>
      <c r="E379" s="650" t="s">
        <v>6788</v>
      </c>
      <c r="F379" s="653">
        <v>2</v>
      </c>
      <c r="G379" s="653">
        <v>2472</v>
      </c>
      <c r="H379" s="653">
        <v>1</v>
      </c>
      <c r="I379" s="653">
        <v>1236</v>
      </c>
      <c r="J379" s="653">
        <v>2</v>
      </c>
      <c r="K379" s="653">
        <v>2490</v>
      </c>
      <c r="L379" s="653">
        <v>1.0072815533980584</v>
      </c>
      <c r="M379" s="653">
        <v>1245</v>
      </c>
      <c r="N379" s="653">
        <v>7</v>
      </c>
      <c r="O379" s="653">
        <v>8715</v>
      </c>
      <c r="P379" s="666">
        <v>3.525485436893204</v>
      </c>
      <c r="Q379" s="654">
        <v>1245</v>
      </c>
    </row>
    <row r="380" spans="1:17" ht="14.4" customHeight="1" x14ac:dyDescent="0.3">
      <c r="A380" s="649" t="s">
        <v>7430</v>
      </c>
      <c r="B380" s="650" t="s">
        <v>6786</v>
      </c>
      <c r="C380" s="650" t="s">
        <v>6294</v>
      </c>
      <c r="D380" s="650" t="s">
        <v>7431</v>
      </c>
      <c r="E380" s="650" t="s">
        <v>7432</v>
      </c>
      <c r="F380" s="653">
        <v>4</v>
      </c>
      <c r="G380" s="653">
        <v>37180</v>
      </c>
      <c r="H380" s="653">
        <v>1</v>
      </c>
      <c r="I380" s="653">
        <v>9295</v>
      </c>
      <c r="J380" s="653">
        <v>2</v>
      </c>
      <c r="K380" s="653">
        <v>18674</v>
      </c>
      <c r="L380" s="653">
        <v>0.50225927918235613</v>
      </c>
      <c r="M380" s="653">
        <v>9337</v>
      </c>
      <c r="N380" s="653">
        <v>10</v>
      </c>
      <c r="O380" s="653">
        <v>93370</v>
      </c>
      <c r="P380" s="666">
        <v>2.5112963959117804</v>
      </c>
      <c r="Q380" s="654">
        <v>9337</v>
      </c>
    </row>
    <row r="381" spans="1:17" ht="14.4" customHeight="1" x14ac:dyDescent="0.3">
      <c r="A381" s="649" t="s">
        <v>7430</v>
      </c>
      <c r="B381" s="650" t="s">
        <v>6786</v>
      </c>
      <c r="C381" s="650" t="s">
        <v>6294</v>
      </c>
      <c r="D381" s="650" t="s">
        <v>7433</v>
      </c>
      <c r="E381" s="650" t="s">
        <v>7434</v>
      </c>
      <c r="F381" s="653">
        <v>9</v>
      </c>
      <c r="G381" s="653">
        <v>19989</v>
      </c>
      <c r="H381" s="653">
        <v>1</v>
      </c>
      <c r="I381" s="653">
        <v>2221</v>
      </c>
      <c r="J381" s="653">
        <v>15</v>
      </c>
      <c r="K381" s="653">
        <v>33495</v>
      </c>
      <c r="L381" s="653">
        <v>1.6756716193906649</v>
      </c>
      <c r="M381" s="653">
        <v>2233</v>
      </c>
      <c r="N381" s="653">
        <v>1</v>
      </c>
      <c r="O381" s="653">
        <v>2233</v>
      </c>
      <c r="P381" s="666">
        <v>0.11171144129271099</v>
      </c>
      <c r="Q381" s="654">
        <v>2233</v>
      </c>
    </row>
    <row r="382" spans="1:17" ht="14.4" customHeight="1" thickBot="1" x14ac:dyDescent="0.35">
      <c r="A382" s="655" t="s">
        <v>7430</v>
      </c>
      <c r="B382" s="656" t="s">
        <v>6786</v>
      </c>
      <c r="C382" s="656" t="s">
        <v>6294</v>
      </c>
      <c r="D382" s="656" t="s">
        <v>7435</v>
      </c>
      <c r="E382" s="656" t="s">
        <v>7436</v>
      </c>
      <c r="F382" s="659">
        <v>1</v>
      </c>
      <c r="G382" s="659">
        <v>7546</v>
      </c>
      <c r="H382" s="659">
        <v>1</v>
      </c>
      <c r="I382" s="659">
        <v>7546</v>
      </c>
      <c r="J382" s="659"/>
      <c r="K382" s="659"/>
      <c r="L382" s="659"/>
      <c r="M382" s="659"/>
      <c r="N382" s="659">
        <v>7</v>
      </c>
      <c r="O382" s="659">
        <v>52843</v>
      </c>
      <c r="P382" s="667">
        <v>7.0027829313543597</v>
      </c>
      <c r="Q382" s="660">
        <v>7549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6417</v>
      </c>
      <c r="D3" s="197">
        <f>SUBTOTAL(9,D6:D1048576)</f>
        <v>6487</v>
      </c>
      <c r="E3" s="197">
        <f>SUBTOTAL(9,E6:E1048576)</f>
        <v>7232</v>
      </c>
      <c r="F3" s="198">
        <f>IF(OR(E3=0,C3=0),"",E3/C3)</f>
        <v>1.127006389278479</v>
      </c>
      <c r="G3" s="452">
        <f>SUBTOTAL(9,G6:G1048576)</f>
        <v>5714.7308999999996</v>
      </c>
      <c r="H3" s="453">
        <f>SUBTOTAL(9,H6:H1048576)</f>
        <v>5905.9124999999995</v>
      </c>
      <c r="I3" s="453">
        <f>SUBTOTAL(9,I6:I1048576)</f>
        <v>6482.9637000000002</v>
      </c>
      <c r="J3" s="198">
        <f>IF(OR(I3=0,G3=0),"",I3/G3)</f>
        <v>1.1344302668739836</v>
      </c>
      <c r="K3" s="452">
        <f>SUBTOTAL(9,K6:K1048576)</f>
        <v>513.36</v>
      </c>
      <c r="L3" s="453">
        <f>SUBTOTAL(9,L6:L1048576)</f>
        <v>518.96</v>
      </c>
      <c r="M3" s="453">
        <f>SUBTOTAL(9,M6:M1048576)</f>
        <v>578.55999999999995</v>
      </c>
      <c r="N3" s="199">
        <f>IF(OR(M3=0,E3=0),"",M3/E3)</f>
        <v>7.9999999999999988E-2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6"/>
      <c r="B5" s="887"/>
      <c r="C5" s="890">
        <v>2012</v>
      </c>
      <c r="D5" s="890">
        <v>2013</v>
      </c>
      <c r="E5" s="890">
        <v>2014</v>
      </c>
      <c r="F5" s="891" t="s">
        <v>2</v>
      </c>
      <c r="G5" s="895">
        <v>2012</v>
      </c>
      <c r="H5" s="890">
        <v>2013</v>
      </c>
      <c r="I5" s="890">
        <v>2014</v>
      </c>
      <c r="J5" s="891" t="s">
        <v>2</v>
      </c>
      <c r="K5" s="895">
        <v>2012</v>
      </c>
      <c r="L5" s="890">
        <v>2013</v>
      </c>
      <c r="M5" s="890">
        <v>2014</v>
      </c>
      <c r="N5" s="896" t="s">
        <v>93</v>
      </c>
    </row>
    <row r="6" spans="1:14" ht="14.4" customHeight="1" thickBot="1" x14ac:dyDescent="0.35">
      <c r="A6" s="888" t="s">
        <v>6485</v>
      </c>
      <c r="B6" s="889" t="s">
        <v>7438</v>
      </c>
      <c r="C6" s="892">
        <v>6417</v>
      </c>
      <c r="D6" s="893">
        <v>6487</v>
      </c>
      <c r="E6" s="893">
        <v>7232</v>
      </c>
      <c r="F6" s="894">
        <v>1.127006389278479</v>
      </c>
      <c r="G6" s="892">
        <v>5714.7308999999996</v>
      </c>
      <c r="H6" s="893">
        <v>5905.9124999999995</v>
      </c>
      <c r="I6" s="893">
        <v>6482.9637000000002</v>
      </c>
      <c r="J6" s="894">
        <v>1.1344302668739836</v>
      </c>
      <c r="K6" s="892">
        <v>513.36</v>
      </c>
      <c r="L6" s="893">
        <v>518.96</v>
      </c>
      <c r="M6" s="893">
        <v>578.55999999999995</v>
      </c>
      <c r="N6" s="897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2014-07-22T12:17:38Z</dcterms:modified>
</cp:coreProperties>
</file>